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เม.ย. 68/"/>
    </mc:Choice>
  </mc:AlternateContent>
  <xr:revisionPtr revIDLastSave="19" documentId="8_{C85079C8-DDFF-4422-B469-17AC20887FAC}" xr6:coauthVersionLast="47" xr6:coauthVersionMax="47" xr10:uidLastSave="{AF2E82B2-788A-4681-B3FC-9F1FE7424124}"/>
  <bookViews>
    <workbookView minimized="1" xWindow="1356" yWindow="756" windowWidth="19908" windowHeight="11196" tabRatio="801" firstSheet="5" activeTab="9" xr2:uid="{09C42BC8-65BF-4CF2-A797-CF7B546E50C1}"/>
  </bookViews>
  <sheets>
    <sheet name="trade (2)" sheetId="87" state="hidden" r:id="rId1"/>
    <sheet name="สรุปการส่งออก" sheetId="106" r:id="rId2"/>
    <sheet name="T1_X(USD)" sheetId="96" r:id="rId3"/>
    <sheet name="T2_X(THB)" sheetId="97" r:id="rId4"/>
    <sheet name="T3_Prd" sheetId="98" r:id="rId5"/>
    <sheet name="T3_data(t)" sheetId="99" r:id="rId6"/>
    <sheet name="T3_data(t-1)" sheetId="100" r:id="rId7"/>
    <sheet name="T4_Mkt" sheetId="101" r:id="rId8"/>
    <sheet name="T4_data" sheetId="102" r:id="rId9"/>
    <sheet name="T5_M" sheetId="103" r:id="rId10"/>
    <sheet name="T5_data(mth)" sheetId="104" r:id="rId11"/>
    <sheet name="T5_data(ytd)" sheetId="105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'T1_X(USD)'!$A$3:$AY$95</definedName>
    <definedName name="_xlnm._FilterDatabase" localSheetId="3" hidden="1">'T2_X(THB)'!$A$3:$AS$92</definedName>
    <definedName name="_xlnm._FilterDatabase" localSheetId="9" hidden="1">T5_M!$A$5:$W$381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2">'T1_X(USD)'!$C$1:$X$92</definedName>
    <definedName name="_xlnm.Print_Area" localSheetId="3">'T2_X(THB)'!$C$1:$X$92</definedName>
    <definedName name="_xlnm.Print_Area" localSheetId="4">T3_Prd!$A$1:$N$78</definedName>
    <definedName name="_xlnm.Print_Area" localSheetId="7">T4_Mkt!$A$1:$M$47</definedName>
    <definedName name="_xlnm.Print_Area" localSheetId="9">T5_M!$A$2:$M$381</definedName>
    <definedName name="_xlnm.Print_Area" localSheetId="0">'trade (2)'!$A$1:$BF$180</definedName>
    <definedName name="_xlnm.Print_Titles" localSheetId="9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94" i="96" l="1"/>
  <c r="M69" i="97" l="1"/>
  <c r="M70" i="97"/>
  <c r="X9" i="97"/>
  <c r="X10" i="97"/>
  <c r="M10" i="97"/>
  <c r="M9" i="97"/>
  <c r="X39" i="97"/>
  <c r="X40" i="97"/>
  <c r="M40" i="97"/>
  <c r="M39" i="97"/>
  <c r="M70" i="96"/>
  <c r="M69" i="96"/>
  <c r="L40" i="96"/>
  <c r="M40" i="96"/>
  <c r="X40" i="96"/>
  <c r="X39" i="96"/>
  <c r="X9" i="96"/>
  <c r="X10" i="96"/>
  <c r="M10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3" i="104"/>
  <c r="AP784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E4" i="101"/>
  <c r="D4" i="101"/>
  <c r="N3" i="99"/>
  <c r="J3" i="99"/>
  <c r="F3" i="99"/>
  <c r="I3" i="99"/>
  <c r="H3" i="99"/>
  <c r="M3" i="99"/>
  <c r="Z7" i="96"/>
  <c r="D9" i="106"/>
  <c r="D10" i="106"/>
  <c r="H78" i="103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3" i="104"/>
  <c r="AO784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L3" i="99"/>
  <c r="M67" i="97"/>
  <c r="X37" i="97"/>
  <c r="M38" i="97"/>
  <c r="X7" i="97"/>
  <c r="M8" i="97"/>
  <c r="M68" i="97" s="1"/>
  <c r="M67" i="96"/>
  <c r="X37" i="96"/>
  <c r="M38" i="96"/>
  <c r="X7" i="96"/>
  <c r="M8" i="96"/>
  <c r="M68" i="96" l="1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E392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H6" i="103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X35" i="97"/>
  <c r="M36" i="97"/>
  <c r="M65" i="96"/>
  <c r="X35" i="96"/>
  <c r="M36" i="96"/>
  <c r="I20" i="103" l="1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783" i="104"/>
  <c r="AN784" i="104"/>
  <c r="AN395" i="104"/>
  <c r="J4" i="101"/>
  <c r="F4" i="101"/>
  <c r="X5" i="97"/>
  <c r="M6" i="97"/>
  <c r="M66" i="97" s="1"/>
  <c r="X5" i="96"/>
  <c r="M6" i="96"/>
  <c r="M66" i="96" s="1"/>
  <c r="M64" i="96" l="1"/>
  <c r="Z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E781" i="105"/>
  <c r="E779" i="105"/>
  <c r="E778" i="105"/>
  <c r="E777" i="105"/>
  <c r="E776" i="105"/>
  <c r="E775" i="105"/>
  <c r="E774" i="105"/>
  <c r="E773" i="105"/>
  <c r="E772" i="105"/>
  <c r="E771" i="105"/>
  <c r="E770" i="105"/>
  <c r="E769" i="105"/>
  <c r="E768" i="105"/>
  <c r="E767" i="105"/>
  <c r="E766" i="105"/>
  <c r="E765" i="105"/>
  <c r="E764" i="105"/>
  <c r="E763" i="105"/>
  <c r="E762" i="105"/>
  <c r="E761" i="105"/>
  <c r="E760" i="105"/>
  <c r="E759" i="105"/>
  <c r="E758" i="105"/>
  <c r="E757" i="105"/>
  <c r="E756" i="105"/>
  <c r="E755" i="105"/>
  <c r="E754" i="105"/>
  <c r="E753" i="105"/>
  <c r="E752" i="105"/>
  <c r="E751" i="105"/>
  <c r="E750" i="105"/>
  <c r="E749" i="105"/>
  <c r="E748" i="105"/>
  <c r="E747" i="105"/>
  <c r="E746" i="105"/>
  <c r="E745" i="105"/>
  <c r="E744" i="105"/>
  <c r="E743" i="105"/>
  <c r="E742" i="105"/>
  <c r="E741" i="105"/>
  <c r="E740" i="105"/>
  <c r="E739" i="105"/>
  <c r="E738" i="105"/>
  <c r="E737" i="105"/>
  <c r="E736" i="105"/>
  <c r="E735" i="105"/>
  <c r="E734" i="105"/>
  <c r="E733" i="105"/>
  <c r="E732" i="105"/>
  <c r="E731" i="105"/>
  <c r="E730" i="105"/>
  <c r="E729" i="105"/>
  <c r="E728" i="105"/>
  <c r="E727" i="105"/>
  <c r="E726" i="105"/>
  <c r="E725" i="105"/>
  <c r="E724" i="105"/>
  <c r="E723" i="105"/>
  <c r="E722" i="105"/>
  <c r="E721" i="105"/>
  <c r="E720" i="105"/>
  <c r="E719" i="105"/>
  <c r="E718" i="105"/>
  <c r="E717" i="105"/>
  <c r="E716" i="105"/>
  <c r="E715" i="105"/>
  <c r="E714" i="105"/>
  <c r="E713" i="105"/>
  <c r="E712" i="105"/>
  <c r="E711" i="105"/>
  <c r="E710" i="105"/>
  <c r="E709" i="105"/>
  <c r="E708" i="105"/>
  <c r="E707" i="105"/>
  <c r="E706" i="105"/>
  <c r="E705" i="105"/>
  <c r="E704" i="105"/>
  <c r="E703" i="105"/>
  <c r="E702" i="105"/>
  <c r="E701" i="105"/>
  <c r="E700" i="105"/>
  <c r="E699" i="105"/>
  <c r="E698" i="105"/>
  <c r="E697" i="105"/>
  <c r="E696" i="105"/>
  <c r="E695" i="105"/>
  <c r="E694" i="105"/>
  <c r="E693" i="105"/>
  <c r="E692" i="105"/>
  <c r="E691" i="105"/>
  <c r="E690" i="105"/>
  <c r="E689" i="105"/>
  <c r="E688" i="105"/>
  <c r="E687" i="105"/>
  <c r="E686" i="105"/>
  <c r="E685" i="105"/>
  <c r="E684" i="105"/>
  <c r="E683" i="105"/>
  <c r="E682" i="105"/>
  <c r="E681" i="105"/>
  <c r="E680" i="105"/>
  <c r="E679" i="105"/>
  <c r="E678" i="105"/>
  <c r="E677" i="105"/>
  <c r="E676" i="105"/>
  <c r="E675" i="105"/>
  <c r="E674" i="105"/>
  <c r="E673" i="105"/>
  <c r="E672" i="105"/>
  <c r="E671" i="105"/>
  <c r="E670" i="105"/>
  <c r="E669" i="105"/>
  <c r="E668" i="105"/>
  <c r="E667" i="105"/>
  <c r="E666" i="105"/>
  <c r="E665" i="105"/>
  <c r="E664" i="105"/>
  <c r="E663" i="105"/>
  <c r="E662" i="105"/>
  <c r="E661" i="105"/>
  <c r="E660" i="105"/>
  <c r="E659" i="105"/>
  <c r="E658" i="105"/>
  <c r="E657" i="105"/>
  <c r="E656" i="105"/>
  <c r="E655" i="105"/>
  <c r="E654" i="105"/>
  <c r="E653" i="105"/>
  <c r="E652" i="105"/>
  <c r="E651" i="105"/>
  <c r="E650" i="105"/>
  <c r="E649" i="105"/>
  <c r="E648" i="105"/>
  <c r="E647" i="105"/>
  <c r="E646" i="105"/>
  <c r="E645" i="105"/>
  <c r="E644" i="105"/>
  <c r="E643" i="105"/>
  <c r="E642" i="105"/>
  <c r="E641" i="105"/>
  <c r="E640" i="105"/>
  <c r="E639" i="105"/>
  <c r="E638" i="105"/>
  <c r="E637" i="105"/>
  <c r="E636" i="105"/>
  <c r="E635" i="105"/>
  <c r="E634" i="105"/>
  <c r="E633" i="105"/>
  <c r="E632" i="105"/>
  <c r="E631" i="105"/>
  <c r="E630" i="105"/>
  <c r="E629" i="105"/>
  <c r="E628" i="105"/>
  <c r="E627" i="105"/>
  <c r="E626" i="105"/>
  <c r="E625" i="105"/>
  <c r="E624" i="105"/>
  <c r="E623" i="105"/>
  <c r="E622" i="105"/>
  <c r="E621" i="105"/>
  <c r="E620" i="105"/>
  <c r="E619" i="105"/>
  <c r="E618" i="105"/>
  <c r="E617" i="105"/>
  <c r="E616" i="105"/>
  <c r="E615" i="105"/>
  <c r="E614" i="105"/>
  <c r="E613" i="105"/>
  <c r="E612" i="105"/>
  <c r="E611" i="105"/>
  <c r="E610" i="105"/>
  <c r="E609" i="105"/>
  <c r="E608" i="105"/>
  <c r="E607" i="105"/>
  <c r="E606" i="105"/>
  <c r="E605" i="105"/>
  <c r="E604" i="105"/>
  <c r="E603" i="105"/>
  <c r="E602" i="105"/>
  <c r="E601" i="105"/>
  <c r="E600" i="105"/>
  <c r="E599" i="105"/>
  <c r="E598" i="105"/>
  <c r="E597" i="105"/>
  <c r="E596" i="105"/>
  <c r="E595" i="105"/>
  <c r="E594" i="105"/>
  <c r="E593" i="105"/>
  <c r="E592" i="105"/>
  <c r="E591" i="105"/>
  <c r="E590" i="105"/>
  <c r="E589" i="105"/>
  <c r="E588" i="105"/>
  <c r="E587" i="105"/>
  <c r="E586" i="105"/>
  <c r="E585" i="105"/>
  <c r="E584" i="105"/>
  <c r="E583" i="105"/>
  <c r="E582" i="105"/>
  <c r="E581" i="105"/>
  <c r="E580" i="105"/>
  <c r="E579" i="105"/>
  <c r="E578" i="105"/>
  <c r="E577" i="105"/>
  <c r="E576" i="105"/>
  <c r="E575" i="105"/>
  <c r="E574" i="105"/>
  <c r="E573" i="105"/>
  <c r="E572" i="105"/>
  <c r="E571" i="105"/>
  <c r="E570" i="105"/>
  <c r="E569" i="105"/>
  <c r="E568" i="105"/>
  <c r="E567" i="105"/>
  <c r="E566" i="105"/>
  <c r="E565" i="105"/>
  <c r="E564" i="105"/>
  <c r="E563" i="105"/>
  <c r="E562" i="105"/>
  <c r="E561" i="105"/>
  <c r="E560" i="105"/>
  <c r="E559" i="105"/>
  <c r="E558" i="105"/>
  <c r="E557" i="105"/>
  <c r="E556" i="105"/>
  <c r="E555" i="105"/>
  <c r="E554" i="105"/>
  <c r="E553" i="105"/>
  <c r="E552" i="105"/>
  <c r="E551" i="105"/>
  <c r="E550" i="105"/>
  <c r="E549" i="105"/>
  <c r="E548" i="105"/>
  <c r="E547" i="105"/>
  <c r="E546" i="105"/>
  <c r="E545" i="105"/>
  <c r="E544" i="105"/>
  <c r="E543" i="105"/>
  <c r="E542" i="105"/>
  <c r="E541" i="105"/>
  <c r="E540" i="105"/>
  <c r="E539" i="105"/>
  <c r="E538" i="105"/>
  <c r="E537" i="105"/>
  <c r="E536" i="105"/>
  <c r="E535" i="105"/>
  <c r="E534" i="105"/>
  <c r="E533" i="105"/>
  <c r="E532" i="105"/>
  <c r="E531" i="105"/>
  <c r="E530" i="105"/>
  <c r="E529" i="105"/>
  <c r="E528" i="105"/>
  <c r="E527" i="105"/>
  <c r="E526" i="105"/>
  <c r="E525" i="105"/>
  <c r="E524" i="105"/>
  <c r="E523" i="105"/>
  <c r="E522" i="105"/>
  <c r="E521" i="105"/>
  <c r="E520" i="105"/>
  <c r="E519" i="105"/>
  <c r="E518" i="105"/>
  <c r="E517" i="105"/>
  <c r="E516" i="105"/>
  <c r="E515" i="105"/>
  <c r="E514" i="105"/>
  <c r="E513" i="105"/>
  <c r="E512" i="105"/>
  <c r="E511" i="105"/>
  <c r="E510" i="105"/>
  <c r="E509" i="105"/>
  <c r="E508" i="105"/>
  <c r="E507" i="105"/>
  <c r="E506" i="105"/>
  <c r="E505" i="105"/>
  <c r="E504" i="105"/>
  <c r="E503" i="105"/>
  <c r="E502" i="105"/>
  <c r="E501" i="105"/>
  <c r="E500" i="105"/>
  <c r="E499" i="105"/>
  <c r="E498" i="105"/>
  <c r="E497" i="105"/>
  <c r="E496" i="105"/>
  <c r="E495" i="105"/>
  <c r="E494" i="105"/>
  <c r="E493" i="105"/>
  <c r="E492" i="105"/>
  <c r="E491" i="105"/>
  <c r="E490" i="105"/>
  <c r="E489" i="105"/>
  <c r="E488" i="105"/>
  <c r="E487" i="105"/>
  <c r="E486" i="105"/>
  <c r="E485" i="105"/>
  <c r="E484" i="105"/>
  <c r="E483" i="105"/>
  <c r="E482" i="105"/>
  <c r="E481" i="105"/>
  <c r="E480" i="105"/>
  <c r="E479" i="105"/>
  <c r="E478" i="105"/>
  <c r="E477" i="105"/>
  <c r="E476" i="105"/>
  <c r="E475" i="105"/>
  <c r="E474" i="105"/>
  <c r="E473" i="105"/>
  <c r="E472" i="105"/>
  <c r="E471" i="105"/>
  <c r="E470" i="105"/>
  <c r="E469" i="105"/>
  <c r="E468" i="105"/>
  <c r="E467" i="105"/>
  <c r="E466" i="105"/>
  <c r="E465" i="105"/>
  <c r="E464" i="105"/>
  <c r="E463" i="105"/>
  <c r="E462" i="105"/>
  <c r="E461" i="105"/>
  <c r="E460" i="105"/>
  <c r="E459" i="105"/>
  <c r="E458" i="105"/>
  <c r="E457" i="105"/>
  <c r="E456" i="105"/>
  <c r="E455" i="105"/>
  <c r="E454" i="105"/>
  <c r="E453" i="105"/>
  <c r="E452" i="105"/>
  <c r="E451" i="105"/>
  <c r="E450" i="105"/>
  <c r="E449" i="105"/>
  <c r="E448" i="105"/>
  <c r="E447" i="105"/>
  <c r="E446" i="105"/>
  <c r="E445" i="105"/>
  <c r="E444" i="105"/>
  <c r="E443" i="105"/>
  <c r="E442" i="105"/>
  <c r="E441" i="105"/>
  <c r="E440" i="105"/>
  <c r="E439" i="105"/>
  <c r="E438" i="105"/>
  <c r="E437" i="105"/>
  <c r="E436" i="105"/>
  <c r="E435" i="105"/>
  <c r="E434" i="105"/>
  <c r="E433" i="105"/>
  <c r="E432" i="105"/>
  <c r="E431" i="105"/>
  <c r="E430" i="105"/>
  <c r="E429" i="105"/>
  <c r="E428" i="105"/>
  <c r="E427" i="105"/>
  <c r="E426" i="105"/>
  <c r="E425" i="105"/>
  <c r="E424" i="105"/>
  <c r="E423" i="105"/>
  <c r="E422" i="105"/>
  <c r="E421" i="105"/>
  <c r="E420" i="105"/>
  <c r="E419" i="105"/>
  <c r="E418" i="105"/>
  <c r="E417" i="105"/>
  <c r="E416" i="105"/>
  <c r="E415" i="105"/>
  <c r="E414" i="105"/>
  <c r="E413" i="105"/>
  <c r="E412" i="105"/>
  <c r="E411" i="105"/>
  <c r="E410" i="105"/>
  <c r="E409" i="105"/>
  <c r="E408" i="105"/>
  <c r="E407" i="105"/>
  <c r="E406" i="105"/>
  <c r="E405" i="105"/>
  <c r="E404" i="105"/>
  <c r="E403" i="105"/>
  <c r="E402" i="105"/>
  <c r="E401" i="105"/>
  <c r="E400" i="105"/>
  <c r="E399" i="105"/>
  <c r="E398" i="105"/>
  <c r="E397" i="105"/>
  <c r="E396" i="105"/>
  <c r="E395" i="105"/>
  <c r="E394" i="105"/>
  <c r="E393" i="105"/>
  <c r="L374" i="103" l="1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U6" i="103" s="1"/>
  <c r="H374" i="103"/>
  <c r="H367" i="103"/>
  <c r="H363" i="103"/>
  <c r="H362" i="103"/>
  <c r="H361" i="103"/>
  <c r="H344" i="103"/>
  <c r="H338" i="103"/>
  <c r="H335" i="103"/>
  <c r="H334" i="103"/>
  <c r="H327" i="103"/>
  <c r="H313" i="103"/>
  <c r="H309" i="103"/>
  <c r="H304" i="103"/>
  <c r="H277" i="103"/>
  <c r="H274" i="103"/>
  <c r="H268" i="103"/>
  <c r="H267" i="103"/>
  <c r="H264" i="103"/>
  <c r="H256" i="103"/>
  <c r="H246" i="103"/>
  <c r="H240" i="103"/>
  <c r="H239" i="103"/>
  <c r="H236" i="103"/>
  <c r="H233" i="103"/>
  <c r="H221" i="103"/>
  <c r="H204" i="103"/>
  <c r="H200" i="103"/>
  <c r="H188" i="103"/>
  <c r="H183" i="103"/>
  <c r="H179" i="103"/>
  <c r="H174" i="103"/>
  <c r="H170" i="103"/>
  <c r="H158" i="103"/>
  <c r="H115" i="103"/>
  <c r="H108" i="103"/>
  <c r="H107" i="103"/>
  <c r="H82" i="103"/>
  <c r="H66" i="103"/>
  <c r="H49" i="103"/>
  <c r="H30" i="103"/>
  <c r="H20" i="103"/>
  <c r="H15" i="103"/>
  <c r="H9" i="103"/>
  <c r="H8" i="103"/>
  <c r="H7" i="103"/>
  <c r="D49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30" i="103"/>
  <c r="D20" i="103"/>
  <c r="D15" i="103"/>
  <c r="D9" i="103"/>
  <c r="D8" i="103"/>
  <c r="D7" i="103"/>
  <c r="D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X34" i="96"/>
  <c r="AJ34" i="96" s="1"/>
  <c r="M64" i="97"/>
  <c r="X34" i="97"/>
  <c r="X4" i="97"/>
  <c r="X4" i="96"/>
  <c r="AJ4" i="96" s="1"/>
  <c r="F8" i="98"/>
  <c r="AJ35" i="96"/>
  <c r="AJ37" i="96"/>
  <c r="AG39" i="96"/>
  <c r="AJ39" i="96"/>
  <c r="AJ40" i="96"/>
  <c r="AJ41" i="96"/>
  <c r="AJ42" i="96"/>
  <c r="AE43" i="96"/>
  <c r="AJ43" i="96"/>
  <c r="AJ44" i="96"/>
  <c r="AJ45" i="96"/>
  <c r="AJ46" i="96"/>
  <c r="AJ47" i="96"/>
  <c r="AJ48" i="96"/>
  <c r="AJ49" i="96"/>
  <c r="AJ50" i="96"/>
  <c r="AJ51" i="96"/>
  <c r="AJ52" i="96"/>
  <c r="AJ53" i="96"/>
  <c r="AJ54" i="96"/>
  <c r="AJ55" i="96"/>
  <c r="AJ56" i="96"/>
  <c r="AJ57" i="96"/>
  <c r="AJ58" i="96"/>
  <c r="AJ59" i="96"/>
  <c r="AJ60" i="96"/>
  <c r="AJ5" i="96"/>
  <c r="AJ7" i="96"/>
  <c r="AJ9" i="96"/>
  <c r="AJ10" i="96"/>
  <c r="AJ11" i="96"/>
  <c r="AJ12" i="96"/>
  <c r="AJ13" i="96"/>
  <c r="AJ14" i="96"/>
  <c r="AJ15" i="96"/>
  <c r="AJ16" i="96"/>
  <c r="AJ17" i="96"/>
  <c r="AJ18" i="96"/>
  <c r="AJ19" i="96"/>
  <c r="AJ20" i="96"/>
  <c r="AJ21" i="96"/>
  <c r="AJ22" i="96"/>
  <c r="AJ23" i="96"/>
  <c r="AJ24" i="96"/>
  <c r="AJ25" i="96"/>
  <c r="AJ26" i="96"/>
  <c r="AJ27" i="96"/>
  <c r="AJ28" i="96"/>
  <c r="AJ29" i="96"/>
  <c r="AJ30" i="96"/>
  <c r="AA35" i="96"/>
  <c r="AA37" i="96"/>
  <c r="AB37" i="96"/>
  <c r="AA39" i="96"/>
  <c r="AA41" i="96"/>
  <c r="AA43" i="96"/>
  <c r="AA46" i="96"/>
  <c r="AA48" i="96"/>
  <c r="AA50" i="96"/>
  <c r="AA53" i="96"/>
  <c r="AA55" i="96"/>
  <c r="AA57" i="96"/>
  <c r="AA34" i="96"/>
  <c r="Z34" i="96"/>
  <c r="AB34" i="96" s="1"/>
  <c r="Z35" i="96"/>
  <c r="AB35" i="96" s="1"/>
  <c r="Z37" i="96"/>
  <c r="Z39" i="96"/>
  <c r="AB39" i="96" s="1"/>
  <c r="Z41" i="96"/>
  <c r="AB41" i="96" s="1"/>
  <c r="Z43" i="96"/>
  <c r="AB43" i="96" s="1"/>
  <c r="Z46" i="96"/>
  <c r="AB46" i="96" s="1"/>
  <c r="Z48" i="96"/>
  <c r="AB48" i="96" s="1"/>
  <c r="Z50" i="96"/>
  <c r="AB50" i="96" s="1"/>
  <c r="Z53" i="96"/>
  <c r="AB53" i="96" s="1"/>
  <c r="Z55" i="96"/>
  <c r="AB55" i="96" s="1"/>
  <c r="Z57" i="96"/>
  <c r="AB57" i="96" s="1"/>
  <c r="AA5" i="96"/>
  <c r="AA7" i="96"/>
  <c r="AA9" i="96"/>
  <c r="AA11" i="96"/>
  <c r="AA13" i="96"/>
  <c r="AA16" i="96"/>
  <c r="AA18" i="96"/>
  <c r="AA20" i="96"/>
  <c r="AA23" i="96"/>
  <c r="AA25" i="96"/>
  <c r="AA27" i="96"/>
  <c r="AA4" i="96"/>
  <c r="Z5" i="96"/>
  <c r="AB5" i="96" s="1"/>
  <c r="AB7" i="96"/>
  <c r="Z9" i="96"/>
  <c r="AB9" i="96" s="1"/>
  <c r="Z11" i="96"/>
  <c r="AB11" i="96" s="1"/>
  <c r="Z13" i="96"/>
  <c r="AB13" i="96" s="1"/>
  <c r="Z16" i="96"/>
  <c r="AB16" i="96" s="1"/>
  <c r="Z18" i="96"/>
  <c r="AB18" i="96" s="1"/>
  <c r="Z20" i="96"/>
  <c r="AB20" i="96" s="1"/>
  <c r="Z23" i="96"/>
  <c r="AB23" i="96" s="1"/>
  <c r="Z25" i="96"/>
  <c r="AB25" i="96" s="1"/>
  <c r="Z27" i="96"/>
  <c r="AB27" i="96" s="1"/>
  <c r="AB4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W27" i="97"/>
  <c r="L28" i="97"/>
  <c r="L27" i="97"/>
  <c r="W57" i="97"/>
  <c r="L58" i="97"/>
  <c r="L57" i="97"/>
  <c r="D5" i="106"/>
  <c r="D7" i="106"/>
  <c r="D8" i="106"/>
  <c r="D6" i="106"/>
  <c r="L87" i="96"/>
  <c r="W57" i="96"/>
  <c r="AI57" i="96" s="1"/>
  <c r="L58" i="96"/>
  <c r="W27" i="96"/>
  <c r="AI27" i="96" s="1"/>
  <c r="L28" i="96"/>
  <c r="L14" i="9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L88" i="97" l="1"/>
  <c r="L88" i="96"/>
  <c r="L85" i="97"/>
  <c r="W55" i="97"/>
  <c r="W55" i="96"/>
  <c r="AI55" i="96" s="1"/>
  <c r="L85" i="96"/>
  <c r="W25" i="97"/>
  <c r="W25" i="96"/>
  <c r="AI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G10" i="96" l="1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W53" i="97"/>
  <c r="W23" i="97"/>
  <c r="L83" i="96"/>
  <c r="W53" i="96"/>
  <c r="AI53" i="96" s="1"/>
  <c r="W23" i="96"/>
  <c r="AI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W50" i="96"/>
  <c r="AI50" i="96" s="1"/>
  <c r="W20" i="96"/>
  <c r="AI20" i="96" s="1"/>
  <c r="J21" i="97"/>
  <c r="K21" i="97"/>
  <c r="L20" i="97"/>
  <c r="L80" i="97" s="1"/>
  <c r="J51" i="97"/>
  <c r="K51" i="97"/>
  <c r="L50" i="97"/>
  <c r="W50" i="97" s="1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W48" i="97"/>
  <c r="W18" i="97"/>
  <c r="L78" i="96"/>
  <c r="W48" i="96"/>
  <c r="AI48" i="96" s="1"/>
  <c r="W18" i="96"/>
  <c r="AI18" i="96" s="1"/>
  <c r="W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Q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Q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Q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16" i="96" l="1"/>
  <c r="L390" i="105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L3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L16" i="97"/>
  <c r="L46" i="97"/>
  <c r="L46" i="96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W46" i="97" l="1"/>
  <c r="L60" i="97"/>
  <c r="L51" i="97"/>
  <c r="W16" i="97"/>
  <c r="L21" i="97"/>
  <c r="W46" i="96"/>
  <c r="AI46" i="96" s="1"/>
  <c r="L51" i="96"/>
  <c r="L21" i="96"/>
  <c r="W16" i="96"/>
  <c r="AI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L59" i="96" l="1"/>
  <c r="L29" i="97"/>
  <c r="L81" i="97"/>
  <c r="W21" i="97"/>
  <c r="L59" i="97"/>
  <c r="W51" i="97"/>
  <c r="L29" i="96"/>
  <c r="L81" i="96"/>
  <c r="L73" i="97"/>
  <c r="L44" i="97"/>
  <c r="W43" i="97"/>
  <c r="W13" i="97"/>
  <c r="L14" i="97"/>
  <c r="L73" i="96"/>
  <c r="W43" i="96"/>
  <c r="AI43" i="96" s="1"/>
  <c r="L44" i="96"/>
  <c r="V57" i="96"/>
  <c r="AH57" i="96" s="1"/>
  <c r="V46" i="96"/>
  <c r="AH46" i="96" s="1"/>
  <c r="V13" i="96"/>
  <c r="AH13" i="96" s="1"/>
  <c r="L89" i="96" l="1"/>
  <c r="L89" i="97"/>
  <c r="L74" i="97"/>
  <c r="W13" i="96"/>
  <c r="AI13" i="96" s="1"/>
  <c r="L74" i="96" l="1"/>
  <c r="E240" i="103"/>
  <c r="I387" i="105" l="1"/>
  <c r="I388" i="105"/>
  <c r="L71" i="97" l="1"/>
  <c r="W11" i="97"/>
  <c r="W41" i="97"/>
  <c r="L71" i="96"/>
  <c r="W41" i="96"/>
  <c r="AI41" i="96" s="1"/>
  <c r="W11" i="96"/>
  <c r="AI11" i="96" s="1"/>
  <c r="L69" i="96" l="1"/>
  <c r="L69" i="97"/>
  <c r="W39" i="96" l="1"/>
  <c r="AI39" i="96" s="1"/>
  <c r="W39" i="97"/>
  <c r="W9" i="97"/>
  <c r="W9" i="96"/>
  <c r="AI9" i="96" s="1"/>
  <c r="L67" i="97" l="1"/>
  <c r="W37" i="97"/>
  <c r="L38" i="97"/>
  <c r="X38" i="97" s="1"/>
  <c r="W7" i="97"/>
  <c r="L8" i="97"/>
  <c r="X8" i="97" s="1"/>
  <c r="L67" i="96"/>
  <c r="W37" i="96"/>
  <c r="AI37" i="96" s="1"/>
  <c r="L38" i="96"/>
  <c r="X38" i="96" s="1"/>
  <c r="AJ38" i="96" s="1"/>
  <c r="W7" i="96"/>
  <c r="AI7" i="96" s="1"/>
  <c r="L8" i="96"/>
  <c r="X8" i="96" s="1"/>
  <c r="AJ8" i="96" s="1"/>
  <c r="L45" i="97" l="1"/>
  <c r="L42" i="97"/>
  <c r="L40" i="97"/>
  <c r="L15" i="97"/>
  <c r="L30" i="97" s="1"/>
  <c r="L12" i="97"/>
  <c r="L72" i="97" s="1"/>
  <c r="L10" i="97"/>
  <c r="L68" i="97"/>
  <c r="L42" i="96"/>
  <c r="L45" i="96"/>
  <c r="L15" i="96"/>
  <c r="L12" i="96"/>
  <c r="L10" i="96"/>
  <c r="L68" i="96"/>
  <c r="L30" i="96" l="1"/>
  <c r="L56" i="96"/>
  <c r="L60" i="96"/>
  <c r="L90" i="97"/>
  <c r="L26" i="96"/>
  <c r="L54" i="97"/>
  <c r="L56" i="97"/>
  <c r="L24" i="97"/>
  <c r="L26" i="97"/>
  <c r="L70" i="97"/>
  <c r="L22" i="96"/>
  <c r="L24" i="96"/>
  <c r="L52" i="96"/>
  <c r="L54" i="96"/>
  <c r="L17" i="97"/>
  <c r="L19" i="97" s="1"/>
  <c r="L22" i="97"/>
  <c r="L47" i="97"/>
  <c r="L49" i="97" s="1"/>
  <c r="L52" i="97"/>
  <c r="L70" i="96"/>
  <c r="L47" i="96"/>
  <c r="L17" i="96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84" i="97" l="1"/>
  <c r="L86" i="96"/>
  <c r="L49" i="96"/>
  <c r="L86" i="97"/>
  <c r="L90" i="96"/>
  <c r="L19" i="96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X36" i="97" s="1"/>
  <c r="L6" i="97"/>
  <c r="X6" i="97" s="1"/>
  <c r="L36" i="96"/>
  <c r="X36" i="96" s="1"/>
  <c r="AJ36" i="96" s="1"/>
  <c r="L6" i="96"/>
  <c r="X6" i="96" s="1"/>
  <c r="AJ6" i="96" s="1"/>
  <c r="W5" i="96" l="1"/>
  <c r="AI5" i="96" s="1"/>
  <c r="W35" i="96"/>
  <c r="AI35" i="96" s="1"/>
  <c r="L66" i="96"/>
  <c r="L65" i="96"/>
  <c r="L65" i="97"/>
  <c r="L66" i="97"/>
  <c r="W35" i="97"/>
  <c r="W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W34" i="97"/>
  <c r="W4" i="97"/>
  <c r="L64" i="96"/>
  <c r="W34" i="96"/>
  <c r="AI34" i="96" s="1"/>
  <c r="W4" i="96"/>
  <c r="AI4" i="96" s="1"/>
  <c r="V57" i="97" l="1"/>
  <c r="K87" i="97"/>
  <c r="K58" i="97"/>
  <c r="W58" i="97" s="1"/>
  <c r="K60" i="97"/>
  <c r="V27" i="97"/>
  <c r="K28" i="97"/>
  <c r="W28" i="97" s="1"/>
  <c r="K87" i="96"/>
  <c r="K58" i="96"/>
  <c r="K28" i="96"/>
  <c r="V27" i="96"/>
  <c r="AH27" i="96" s="1"/>
  <c r="W58" i="96" l="1"/>
  <c r="AI58" i="96" s="1"/>
  <c r="W28" i="96"/>
  <c r="AI28" i="96" s="1"/>
  <c r="K88" i="96"/>
  <c r="K88" i="97"/>
  <c r="K85" i="96"/>
  <c r="K85" i="97"/>
  <c r="V55" i="97"/>
  <c r="V25" i="97"/>
  <c r="V55" i="96"/>
  <c r="AH55" i="96" s="1"/>
  <c r="V25" i="96"/>
  <c r="AH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E17" i="98" s="1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E14" i="98" l="1"/>
  <c r="E11" i="98"/>
  <c r="E33" i="98"/>
  <c r="C5" i="103"/>
  <c r="G4" i="101"/>
  <c r="K4" i="101" s="1"/>
  <c r="A4" i="106"/>
  <c r="A7" i="106"/>
  <c r="A8" i="106"/>
  <c r="A6" i="106"/>
  <c r="C33" i="98"/>
  <c r="C11" i="98"/>
  <c r="D11" i="98"/>
  <c r="C17" i="98"/>
  <c r="R7" i="98"/>
  <c r="R5" i="98"/>
  <c r="R8" i="98"/>
  <c r="R34" i="98"/>
  <c r="U80" i="98"/>
  <c r="T80" i="98"/>
  <c r="W80" i="98"/>
  <c r="V80" i="98"/>
  <c r="P4" i="101"/>
  <c r="T4" i="101"/>
  <c r="Z14" i="98"/>
  <c r="Z25" i="98"/>
  <c r="AB14" i="98"/>
  <c r="AB25" i="98"/>
  <c r="AB33" i="98"/>
  <c r="AA11" i="98"/>
  <c r="I11" i="98" s="1"/>
  <c r="R11" i="98" s="1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I14" i="98" s="1"/>
  <c r="R14" i="98" s="1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33" i="98" l="1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W59" i="97" s="1"/>
  <c r="V50" i="97"/>
  <c r="V53" i="97"/>
  <c r="V20" i="97"/>
  <c r="V23" i="97"/>
  <c r="K29" i="97"/>
  <c r="W29" i="97" s="1"/>
  <c r="K80" i="96"/>
  <c r="K83" i="96"/>
  <c r="V50" i="96"/>
  <c r="AH50" i="96" s="1"/>
  <c r="V53" i="96"/>
  <c r="AH53" i="96" s="1"/>
  <c r="V20" i="96"/>
  <c r="AH20" i="96" s="1"/>
  <c r="V23" i="96"/>
  <c r="AH23" i="96" s="1"/>
  <c r="W21" i="96" l="1"/>
  <c r="AI21" i="96" s="1"/>
  <c r="W51" i="96"/>
  <c r="AI51" i="96" s="1"/>
  <c r="K89" i="97"/>
  <c r="K59" i="96"/>
  <c r="K29" i="96"/>
  <c r="K81" i="97"/>
  <c r="K81" i="96"/>
  <c r="W29" i="96" l="1"/>
  <c r="AI29" i="96" s="1"/>
  <c r="W59" i="96"/>
  <c r="AI59" i="96" s="1"/>
  <c r="K89" i="96"/>
  <c r="F95" i="96"/>
  <c r="B6" i="103" l="1"/>
  <c r="B7" i="103"/>
  <c r="K78" i="97"/>
  <c r="V48" i="97"/>
  <c r="V18" i="97"/>
  <c r="K78" i="96"/>
  <c r="V48" i="96"/>
  <c r="AH48" i="96" s="1"/>
  <c r="V18" i="96"/>
  <c r="AH18" i="96" s="1"/>
  <c r="K76" i="97" l="1"/>
  <c r="V46" i="97"/>
  <c r="V16" i="97"/>
  <c r="K76" i="96"/>
  <c r="V16" i="96"/>
  <c r="AH16" i="96" s="1"/>
  <c r="U4" i="97" l="1"/>
  <c r="U57" i="96"/>
  <c r="AG57" i="96" s="1"/>
  <c r="U48" i="96"/>
  <c r="AG48" i="96" s="1"/>
  <c r="K73" i="97" l="1"/>
  <c r="K44" i="97"/>
  <c r="W44" i="97" s="1"/>
  <c r="V43" i="97"/>
  <c r="V13" i="97"/>
  <c r="K14" i="97"/>
  <c r="W14" i="97" s="1"/>
  <c r="K73" i="96"/>
  <c r="V43" i="96"/>
  <c r="AH43" i="96" s="1"/>
  <c r="K44" i="96"/>
  <c r="K14" i="96"/>
  <c r="W44" i="96" l="1"/>
  <c r="AI44" i="96" s="1"/>
  <c r="W14" i="96"/>
  <c r="AI14" i="96" s="1"/>
  <c r="K74" i="96"/>
  <c r="K74" i="97"/>
  <c r="K71" i="97"/>
  <c r="V11" i="97"/>
  <c r="V41" i="97"/>
  <c r="K71" i="96"/>
  <c r="V41" i="96"/>
  <c r="AH41" i="96" s="1"/>
  <c r="V11" i="96"/>
  <c r="AH11" i="96" s="1"/>
  <c r="K69" i="97" l="1"/>
  <c r="V39" i="97"/>
  <c r="V9" i="97"/>
  <c r="K69" i="96"/>
  <c r="V39" i="96"/>
  <c r="AH39" i="96" s="1"/>
  <c r="V9" i="96"/>
  <c r="AH9" i="96" s="1"/>
  <c r="K67" i="97" l="1"/>
  <c r="K38" i="97"/>
  <c r="W38" i="97" s="1"/>
  <c r="V37" i="97"/>
  <c r="K8" i="97"/>
  <c r="W8" i="97" s="1"/>
  <c r="V7" i="97"/>
  <c r="K67" i="96"/>
  <c r="K38" i="96"/>
  <c r="V37" i="96"/>
  <c r="AH37" i="96" s="1"/>
  <c r="K8" i="96"/>
  <c r="V7" i="96"/>
  <c r="AH7" i="96" s="1"/>
  <c r="W38" i="96" l="1"/>
  <c r="AI38" i="96" s="1"/>
  <c r="K12" i="96"/>
  <c r="W8" i="96"/>
  <c r="AI8" i="96" s="1"/>
  <c r="K45" i="96"/>
  <c r="K10" i="96"/>
  <c r="K15" i="96"/>
  <c r="K45" i="97"/>
  <c r="K52" i="97" s="1"/>
  <c r="K42" i="97"/>
  <c r="W42" i="97" s="1"/>
  <c r="K40" i="97"/>
  <c r="W40" i="97" s="1"/>
  <c r="K15" i="97"/>
  <c r="K12" i="97"/>
  <c r="W12" i="97" s="1"/>
  <c r="K10" i="97"/>
  <c r="W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374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K22" i="96" l="1"/>
  <c r="K52" i="96"/>
  <c r="W52" i="97"/>
  <c r="W15" i="97"/>
  <c r="K22" i="97"/>
  <c r="W22" i="96"/>
  <c r="AI22" i="96" s="1"/>
  <c r="K82" i="96"/>
  <c r="W52" i="96"/>
  <c r="AI52" i="96" s="1"/>
  <c r="W42" i="96"/>
  <c r="AI42" i="96" s="1"/>
  <c r="W10" i="96"/>
  <c r="AI10" i="96" s="1"/>
  <c r="W40" i="96"/>
  <c r="AI40" i="96" s="1"/>
  <c r="W15" i="96"/>
  <c r="AI15" i="96" s="1"/>
  <c r="K56" i="96"/>
  <c r="W45" i="96"/>
  <c r="AI45" i="96" s="1"/>
  <c r="K56" i="97"/>
  <c r="W56" i="97" s="1"/>
  <c r="W45" i="97"/>
  <c r="W12" i="96"/>
  <c r="AI12" i="96" s="1"/>
  <c r="K47" i="96"/>
  <c r="K54" i="96"/>
  <c r="K60" i="96"/>
  <c r="K26" i="97"/>
  <c r="W26" i="97" s="1"/>
  <c r="K30" i="97"/>
  <c r="W30" i="97" s="1"/>
  <c r="K72" i="96"/>
  <c r="K26" i="96"/>
  <c r="K30" i="96"/>
  <c r="K75" i="97"/>
  <c r="K24" i="97"/>
  <c r="W24" i="97" s="1"/>
  <c r="K17" i="97"/>
  <c r="W17" i="97" s="1"/>
  <c r="K54" i="97"/>
  <c r="W54" i="97" s="1"/>
  <c r="K47" i="97"/>
  <c r="W47" i="97" s="1"/>
  <c r="K24" i="96"/>
  <c r="K17" i="96"/>
  <c r="K70" i="96"/>
  <c r="K75" i="96"/>
  <c r="K70" i="97"/>
  <c r="K72" i="97"/>
  <c r="K36" i="97"/>
  <c r="W36" i="97" s="1"/>
  <c r="K6" i="97"/>
  <c r="W6" i="97" s="1"/>
  <c r="K36" i="96"/>
  <c r="K6" i="96"/>
  <c r="K65" i="97"/>
  <c r="V35" i="97"/>
  <c r="V5" i="97"/>
  <c r="K65" i="96"/>
  <c r="V35" i="96"/>
  <c r="AH35" i="96" s="1"/>
  <c r="V5" i="96"/>
  <c r="AH5" i="96" s="1"/>
  <c r="W30" i="96" l="1"/>
  <c r="AI30" i="96" s="1"/>
  <c r="W24" i="96"/>
  <c r="AI24" i="96" s="1"/>
  <c r="W56" i="96"/>
  <c r="AI56" i="96" s="1"/>
  <c r="W60" i="96"/>
  <c r="AI60" i="96" s="1"/>
  <c r="W26" i="96"/>
  <c r="AI26" i="96" s="1"/>
  <c r="W54" i="96"/>
  <c r="AI54" i="96" s="1"/>
  <c r="W22" i="97"/>
  <c r="K82" i="97"/>
  <c r="W17" i="96"/>
  <c r="AI17" i="96" s="1"/>
  <c r="K49" i="96"/>
  <c r="W47" i="96"/>
  <c r="AI47" i="96" s="1"/>
  <c r="K86" i="97"/>
  <c r="W36" i="96"/>
  <c r="AI36" i="96" s="1"/>
  <c r="W6" i="96"/>
  <c r="AI6" i="96" s="1"/>
  <c r="K86" i="96"/>
  <c r="K90" i="97"/>
  <c r="K90" i="96"/>
  <c r="K66" i="97"/>
  <c r="K84" i="96"/>
  <c r="K19" i="96"/>
  <c r="K77" i="96"/>
  <c r="K49" i="97"/>
  <c r="W49" i="97" s="1"/>
  <c r="K19" i="97"/>
  <c r="W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W19" i="96" l="1"/>
  <c r="AI19" i="96" s="1"/>
  <c r="W49" i="96"/>
  <c r="AI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U41" i="97"/>
  <c r="U16" i="97"/>
  <c r="D26" i="96" l="1"/>
  <c r="D30" i="96"/>
  <c r="D24" i="96"/>
  <c r="D17" i="96"/>
  <c r="D19" i="96" s="1"/>
  <c r="D22" i="96"/>
  <c r="U16" i="96"/>
  <c r="AG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Q66" i="103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Q78" i="103"/>
  <c r="H79" i="103"/>
  <c r="Q79" i="103" s="1"/>
  <c r="H80" i="103"/>
  <c r="Q80" i="103" s="1"/>
  <c r="H81" i="103"/>
  <c r="Q81" i="103" s="1"/>
  <c r="Q82" i="103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Q115" i="103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Q158" i="103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Q170" i="103"/>
  <c r="H171" i="103"/>
  <c r="Q171" i="103" s="1"/>
  <c r="H172" i="103"/>
  <c r="Q172" i="103" s="1"/>
  <c r="H173" i="103"/>
  <c r="Q173" i="103" s="1"/>
  <c r="Q174" i="103"/>
  <c r="H175" i="103"/>
  <c r="Q175" i="103" s="1"/>
  <c r="H176" i="103"/>
  <c r="Q176" i="103" s="1"/>
  <c r="H177" i="103"/>
  <c r="Q177" i="103" s="1"/>
  <c r="H178" i="103"/>
  <c r="Q178" i="103" s="1"/>
  <c r="Q179" i="103"/>
  <c r="H180" i="103"/>
  <c r="Q180" i="103" s="1"/>
  <c r="H181" i="103"/>
  <c r="Q181" i="103" s="1"/>
  <c r="H182" i="103"/>
  <c r="Q182" i="103" s="1"/>
  <c r="Q183" i="103"/>
  <c r="H184" i="103"/>
  <c r="Q184" i="103" s="1"/>
  <c r="H185" i="103"/>
  <c r="Q185" i="103" s="1"/>
  <c r="H186" i="103"/>
  <c r="Q186" i="103" s="1"/>
  <c r="H187" i="103"/>
  <c r="Q187" i="103" s="1"/>
  <c r="Q188" i="103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Q200" i="103"/>
  <c r="H201" i="103"/>
  <c r="Q201" i="103" s="1"/>
  <c r="H202" i="103"/>
  <c r="Q202" i="103" s="1"/>
  <c r="H203" i="103"/>
  <c r="Q203" i="103" s="1"/>
  <c r="Q204" i="103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Q221" i="103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Q256" i="103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Q264" i="103"/>
  <c r="H265" i="103"/>
  <c r="Q265" i="103" s="1"/>
  <c r="H266" i="103"/>
  <c r="Q266" i="103" s="1"/>
  <c r="Q267" i="103"/>
  <c r="Q268" i="103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Q274" i="103"/>
  <c r="H275" i="103"/>
  <c r="Q275" i="103" s="1"/>
  <c r="H276" i="103"/>
  <c r="Q276" i="103" s="1"/>
  <c r="Q277" i="103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Q304" i="103"/>
  <c r="H305" i="103"/>
  <c r="Q305" i="103" s="1"/>
  <c r="H306" i="103"/>
  <c r="Q306" i="103" s="1"/>
  <c r="H307" i="103"/>
  <c r="Q307" i="103" s="1"/>
  <c r="H308" i="103"/>
  <c r="Q308" i="103" s="1"/>
  <c r="Q309" i="103"/>
  <c r="H310" i="103"/>
  <c r="Q310" i="103" s="1"/>
  <c r="H311" i="103"/>
  <c r="Q311" i="103" s="1"/>
  <c r="H312" i="103"/>
  <c r="Q312" i="103" s="1"/>
  <c r="Q313" i="103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Q327" i="103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Q334" i="103"/>
  <c r="Q335" i="103"/>
  <c r="H336" i="103"/>
  <c r="Q336" i="103" s="1"/>
  <c r="H337" i="103"/>
  <c r="Q337" i="103" s="1"/>
  <c r="Q338" i="103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Q344" i="103"/>
  <c r="Q363" i="103"/>
  <c r="H364" i="103"/>
  <c r="Q364" i="103" s="1"/>
  <c r="H365" i="103"/>
  <c r="Q365" i="103" s="1"/>
  <c r="H366" i="103"/>
  <c r="Q366" i="103" s="1"/>
  <c r="Q367" i="103"/>
  <c r="Q362" i="103"/>
  <c r="Q246" i="103"/>
  <c r="Q108" i="103"/>
  <c r="Q30" i="103"/>
  <c r="Q8" i="103"/>
  <c r="Q374" i="103"/>
  <c r="Q361" i="103"/>
  <c r="Q240" i="103"/>
  <c r="Q107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V31" i="103" l="1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M17" i="101"/>
  <c r="V17" i="101" s="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V58" i="97" s="1"/>
  <c r="I58" i="97"/>
  <c r="H58" i="97"/>
  <c r="G58" i="97"/>
  <c r="F58" i="97"/>
  <c r="V51" i="97"/>
  <c r="I51" i="97"/>
  <c r="H51" i="97"/>
  <c r="G51" i="97"/>
  <c r="F51" i="97"/>
  <c r="J44" i="97"/>
  <c r="V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V36" i="97" s="1"/>
  <c r="I36" i="97"/>
  <c r="H36" i="97"/>
  <c r="G36" i="97"/>
  <c r="F36" i="97"/>
  <c r="V4" i="97"/>
  <c r="J28" i="97"/>
  <c r="V28" i="97" s="1"/>
  <c r="I28" i="97"/>
  <c r="H28" i="97"/>
  <c r="G28" i="97"/>
  <c r="F28" i="97"/>
  <c r="V21" i="97"/>
  <c r="I21" i="97"/>
  <c r="H21" i="97"/>
  <c r="G21" i="97"/>
  <c r="F21" i="97"/>
  <c r="J14" i="97"/>
  <c r="V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V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V59" i="97" s="1"/>
  <c r="J74" i="97"/>
  <c r="J40" i="97"/>
  <c r="V40" i="97" s="1"/>
  <c r="V38" i="97"/>
  <c r="J29" i="97"/>
  <c r="V29" i="97" s="1"/>
  <c r="J66" i="97"/>
  <c r="J12" i="97"/>
  <c r="V8" i="97"/>
  <c r="G74" i="97"/>
  <c r="G42" i="97"/>
  <c r="G72" i="97" s="1"/>
  <c r="G40" i="97"/>
  <c r="J42" i="97"/>
  <c r="V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V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Z44" i="96" s="1"/>
  <c r="AB44" i="96" s="1"/>
  <c r="F44" i="96"/>
  <c r="J38" i="96"/>
  <c r="I38" i="96"/>
  <c r="H38" i="96"/>
  <c r="G38" i="96"/>
  <c r="F38" i="96"/>
  <c r="F42" i="96" s="1"/>
  <c r="J36" i="96"/>
  <c r="I36" i="96"/>
  <c r="H36" i="96"/>
  <c r="G36" i="96"/>
  <c r="Z36" i="96" s="1"/>
  <c r="AB36" i="96" s="1"/>
  <c r="F36" i="96"/>
  <c r="J28" i="96"/>
  <c r="I28" i="96"/>
  <c r="H28" i="96"/>
  <c r="G28" i="96"/>
  <c r="Z28" i="96" s="1"/>
  <c r="AB28" i="96" s="1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G70" i="97" l="1"/>
  <c r="Z58" i="96"/>
  <c r="AB58" i="96" s="1"/>
  <c r="AA21" i="96"/>
  <c r="Z51" i="96"/>
  <c r="AB51" i="96" s="1"/>
  <c r="AA14" i="96"/>
  <c r="Z14" i="96"/>
  <c r="AB14" i="96" s="1"/>
  <c r="AA51" i="96"/>
  <c r="AA36" i="96"/>
  <c r="AA6" i="96"/>
  <c r="Z6" i="96"/>
  <c r="AB6" i="96" s="1"/>
  <c r="AA44" i="96"/>
  <c r="AA28" i="96"/>
  <c r="AA58" i="96"/>
  <c r="Z38" i="96"/>
  <c r="AB38" i="96" s="1"/>
  <c r="AA8" i="96"/>
  <c r="Z8" i="96"/>
  <c r="AB8" i="96" s="1"/>
  <c r="Z21" i="96"/>
  <c r="AB21" i="96" s="1"/>
  <c r="AA38" i="96"/>
  <c r="V36" i="96"/>
  <c r="AH36" i="96" s="1"/>
  <c r="V6" i="96"/>
  <c r="AH6" i="96" s="1"/>
  <c r="I45" i="96"/>
  <c r="I47" i="96" s="1"/>
  <c r="V58" i="96"/>
  <c r="AH58" i="96" s="1"/>
  <c r="V51" i="96"/>
  <c r="AH51" i="96" s="1"/>
  <c r="V44" i="96"/>
  <c r="AH44" i="96" s="1"/>
  <c r="H40" i="96"/>
  <c r="V21" i="96"/>
  <c r="AH21" i="96" s="1"/>
  <c r="V14" i="96"/>
  <c r="AH14" i="96" s="1"/>
  <c r="H10" i="96"/>
  <c r="I15" i="96"/>
  <c r="V28" i="96"/>
  <c r="AH28" i="96" s="1"/>
  <c r="G42" i="96"/>
  <c r="I89" i="97"/>
  <c r="F59" i="96"/>
  <c r="V15" i="97"/>
  <c r="J17" i="97"/>
  <c r="U17" i="97" s="1"/>
  <c r="J54" i="97"/>
  <c r="V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V56" i="97" s="1"/>
  <c r="V45" i="97"/>
  <c r="J72" i="97"/>
  <c r="J70" i="97"/>
  <c r="V10" i="97"/>
  <c r="J59" i="96"/>
  <c r="J42" i="96"/>
  <c r="V38" i="96"/>
  <c r="AH38" i="96" s="1"/>
  <c r="J29" i="96"/>
  <c r="J12" i="96"/>
  <c r="V8" i="96"/>
  <c r="AH8" i="96" s="1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V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I60" i="96"/>
  <c r="I54" i="96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Z59" i="96" l="1"/>
  <c r="AB59" i="96" s="1"/>
  <c r="Z40" i="96"/>
  <c r="AB40" i="96" s="1"/>
  <c r="Z45" i="96"/>
  <c r="AB45" i="96" s="1"/>
  <c r="J22" i="96"/>
  <c r="AA12" i="96"/>
  <c r="Z12" i="96"/>
  <c r="AB12" i="96" s="1"/>
  <c r="Z29" i="96"/>
  <c r="AB29" i="96" s="1"/>
  <c r="AA10" i="96"/>
  <c r="Z10" i="96"/>
  <c r="AB10" i="96" s="1"/>
  <c r="AA40" i="96"/>
  <c r="AA15" i="96"/>
  <c r="Z15" i="96"/>
  <c r="AB15" i="96" s="1"/>
  <c r="Z42" i="96"/>
  <c r="AB42" i="96" s="1"/>
  <c r="AA45" i="96"/>
  <c r="AA42" i="96"/>
  <c r="AA29" i="96"/>
  <c r="J52" i="96"/>
  <c r="AA59" i="96"/>
  <c r="I30" i="96"/>
  <c r="I56" i="96"/>
  <c r="I52" i="96"/>
  <c r="V12" i="96"/>
  <c r="AH12" i="96" s="1"/>
  <c r="V10" i="96"/>
  <c r="AH10" i="96" s="1"/>
  <c r="V40" i="96"/>
  <c r="AH40" i="96" s="1"/>
  <c r="V42" i="96"/>
  <c r="AH42" i="96" s="1"/>
  <c r="I22" i="96"/>
  <c r="I17" i="96"/>
  <c r="V59" i="96"/>
  <c r="AH59" i="96" s="1"/>
  <c r="I26" i="96"/>
  <c r="V15" i="96"/>
  <c r="AH15" i="96" s="1"/>
  <c r="V29" i="96"/>
  <c r="AH29" i="96" s="1"/>
  <c r="I24" i="96"/>
  <c r="J90" i="97"/>
  <c r="V30" i="97"/>
  <c r="F86" i="97"/>
  <c r="V45" i="96"/>
  <c r="AH45" i="96" s="1"/>
  <c r="J47" i="96"/>
  <c r="AG47" i="96" s="1"/>
  <c r="J82" i="97"/>
  <c r="V22" i="97"/>
  <c r="V47" i="97"/>
  <c r="J49" i="97"/>
  <c r="V49" i="97" s="1"/>
  <c r="V17" i="97"/>
  <c r="J19" i="97"/>
  <c r="J77" i="97"/>
  <c r="J84" i="97"/>
  <c r="V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Z17" i="96" l="1"/>
  <c r="AB17" i="96" s="1"/>
  <c r="Z54" i="96"/>
  <c r="AB54" i="96" s="1"/>
  <c r="Z52" i="96"/>
  <c r="AB52" i="96" s="1"/>
  <c r="Z60" i="96"/>
  <c r="AB60" i="96" s="1"/>
  <c r="Z22" i="96"/>
  <c r="AB22" i="96" s="1"/>
  <c r="AA17" i="96"/>
  <c r="AA56" i="96"/>
  <c r="Z24" i="96"/>
  <c r="AB24" i="96" s="1"/>
  <c r="Z26" i="96"/>
  <c r="AB26" i="96" s="1"/>
  <c r="AA24" i="96"/>
  <c r="AA47" i="96"/>
  <c r="Z30" i="96"/>
  <c r="AB30" i="96" s="1"/>
  <c r="V52" i="96"/>
  <c r="AH52" i="96" s="1"/>
  <c r="AA52" i="96"/>
  <c r="AA30" i="96"/>
  <c r="Z56" i="96"/>
  <c r="AB56" i="96" s="1"/>
  <c r="Z47" i="96"/>
  <c r="AB47" i="96" s="1"/>
  <c r="AA26" i="96"/>
  <c r="AA54" i="96"/>
  <c r="AA22" i="96"/>
  <c r="AA60" i="96"/>
  <c r="V54" i="96"/>
  <c r="AH54" i="96" s="1"/>
  <c r="I19" i="96"/>
  <c r="V22" i="96"/>
  <c r="AH22" i="96" s="1"/>
  <c r="H49" i="96"/>
  <c r="V56" i="96"/>
  <c r="AH56" i="96" s="1"/>
  <c r="V47" i="96"/>
  <c r="AH47" i="96" s="1"/>
  <c r="V26" i="96"/>
  <c r="AH26" i="96" s="1"/>
  <c r="V24" i="96"/>
  <c r="AH24" i="96" s="1"/>
  <c r="G94" i="96"/>
  <c r="H19" i="96"/>
  <c r="V17" i="96"/>
  <c r="AH17" i="96" s="1"/>
  <c r="V60" i="96"/>
  <c r="AH60" i="96" s="1"/>
  <c r="G49" i="96"/>
  <c r="G19" i="96"/>
  <c r="U56" i="96"/>
  <c r="AG56" i="96" s="1"/>
  <c r="V30" i="96"/>
  <c r="AH30" i="96" s="1"/>
  <c r="V19" i="97"/>
  <c r="J79" i="97"/>
  <c r="J49" i="96"/>
  <c r="Q95" i="96"/>
  <c r="G95" i="96"/>
  <c r="F94" i="96"/>
  <c r="Q94" i="96"/>
  <c r="J19" i="96"/>
  <c r="U17" i="96"/>
  <c r="AG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R59" i="96"/>
  <c r="AD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L45" i="101"/>
  <c r="U45" i="101" s="1"/>
  <c r="J45" i="101"/>
  <c r="S45" i="101" s="1"/>
  <c r="I45" i="101"/>
  <c r="R45" i="101" s="1"/>
  <c r="H45" i="101"/>
  <c r="Q45" i="101" s="1"/>
  <c r="F45" i="101"/>
  <c r="O45" i="101" s="1"/>
  <c r="E45" i="101"/>
  <c r="B45" i="101"/>
  <c r="L44" i="101"/>
  <c r="U44" i="101" s="1"/>
  <c r="J44" i="101"/>
  <c r="S44" i="101" s="1"/>
  <c r="I44" i="101"/>
  <c r="R44" i="101" s="1"/>
  <c r="H44" i="101"/>
  <c r="Q44" i="101" s="1"/>
  <c r="F44" i="101"/>
  <c r="O44" i="101" s="1"/>
  <c r="E44" i="101"/>
  <c r="B44" i="101"/>
  <c r="L43" i="101"/>
  <c r="U43" i="101" s="1"/>
  <c r="J43" i="101"/>
  <c r="S43" i="101" s="1"/>
  <c r="I43" i="101"/>
  <c r="R43" i="101" s="1"/>
  <c r="H43" i="101"/>
  <c r="Q43" i="101" s="1"/>
  <c r="F43" i="101"/>
  <c r="O43" i="101" s="1"/>
  <c r="E43" i="101"/>
  <c r="B43" i="101"/>
  <c r="L42" i="101"/>
  <c r="U42" i="101" s="1"/>
  <c r="J42" i="101"/>
  <c r="S42" i="101" s="1"/>
  <c r="I42" i="101"/>
  <c r="R42" i="101" s="1"/>
  <c r="H42" i="101"/>
  <c r="Q42" i="101" s="1"/>
  <c r="F42" i="101"/>
  <c r="O42" i="101" s="1"/>
  <c r="E42" i="101"/>
  <c r="B42" i="101"/>
  <c r="L41" i="101"/>
  <c r="U41" i="101" s="1"/>
  <c r="J41" i="101"/>
  <c r="S41" i="101" s="1"/>
  <c r="I41" i="101"/>
  <c r="R41" i="101" s="1"/>
  <c r="H41" i="101"/>
  <c r="Q41" i="101" s="1"/>
  <c r="F41" i="101"/>
  <c r="O41" i="101" s="1"/>
  <c r="E41" i="101"/>
  <c r="B41" i="101"/>
  <c r="L40" i="101"/>
  <c r="U40" i="101" s="1"/>
  <c r="J40" i="101"/>
  <c r="S40" i="101" s="1"/>
  <c r="I40" i="101"/>
  <c r="R40" i="101" s="1"/>
  <c r="H40" i="101"/>
  <c r="Q40" i="101" s="1"/>
  <c r="F40" i="101"/>
  <c r="O40" i="101" s="1"/>
  <c r="E40" i="101"/>
  <c r="B40" i="101"/>
  <c r="L39" i="101"/>
  <c r="U39" i="101" s="1"/>
  <c r="J39" i="101"/>
  <c r="S39" i="101" s="1"/>
  <c r="I39" i="101"/>
  <c r="R39" i="101" s="1"/>
  <c r="H39" i="101"/>
  <c r="Q39" i="101" s="1"/>
  <c r="F39" i="101"/>
  <c r="O39" i="101" s="1"/>
  <c r="E39" i="101"/>
  <c r="B39" i="101"/>
  <c r="L38" i="101"/>
  <c r="U38" i="101" s="1"/>
  <c r="J38" i="101"/>
  <c r="S38" i="101" s="1"/>
  <c r="I38" i="101"/>
  <c r="R38" i="101" s="1"/>
  <c r="H38" i="101"/>
  <c r="Q38" i="101" s="1"/>
  <c r="F38" i="101"/>
  <c r="O38" i="101" s="1"/>
  <c r="E38" i="101"/>
  <c r="B38" i="101"/>
  <c r="L37" i="101"/>
  <c r="U37" i="101" s="1"/>
  <c r="J37" i="101"/>
  <c r="S37" i="101" s="1"/>
  <c r="I37" i="101"/>
  <c r="R37" i="101" s="1"/>
  <c r="H37" i="101"/>
  <c r="Q37" i="101" s="1"/>
  <c r="F37" i="101"/>
  <c r="O37" i="101" s="1"/>
  <c r="E37" i="101"/>
  <c r="B37" i="101"/>
  <c r="L36" i="101"/>
  <c r="U36" i="101" s="1"/>
  <c r="J36" i="101"/>
  <c r="S36" i="101" s="1"/>
  <c r="I36" i="101"/>
  <c r="R36" i="101" s="1"/>
  <c r="H36" i="101"/>
  <c r="Q36" i="101" s="1"/>
  <c r="F36" i="101"/>
  <c r="O36" i="101" s="1"/>
  <c r="E36" i="101"/>
  <c r="B36" i="101"/>
  <c r="L35" i="101"/>
  <c r="U35" i="101" s="1"/>
  <c r="J35" i="101"/>
  <c r="S35" i="101" s="1"/>
  <c r="I35" i="101"/>
  <c r="R35" i="101" s="1"/>
  <c r="H35" i="101"/>
  <c r="Q35" i="101" s="1"/>
  <c r="F35" i="101"/>
  <c r="O35" i="101" s="1"/>
  <c r="E35" i="101"/>
  <c r="B35" i="101"/>
  <c r="L34" i="101"/>
  <c r="U34" i="101" s="1"/>
  <c r="J34" i="101"/>
  <c r="S34" i="101" s="1"/>
  <c r="I34" i="101"/>
  <c r="R34" i="101" s="1"/>
  <c r="H34" i="101"/>
  <c r="Q34" i="101" s="1"/>
  <c r="F34" i="101"/>
  <c r="O34" i="101" s="1"/>
  <c r="E34" i="101"/>
  <c r="B34" i="101"/>
  <c r="L33" i="101"/>
  <c r="U33" i="101" s="1"/>
  <c r="J33" i="101"/>
  <c r="S33" i="101" s="1"/>
  <c r="I33" i="101"/>
  <c r="R33" i="101" s="1"/>
  <c r="H33" i="101"/>
  <c r="Q33" i="101" s="1"/>
  <c r="F33" i="101"/>
  <c r="O33" i="101" s="1"/>
  <c r="E33" i="101"/>
  <c r="B33" i="101"/>
  <c r="L32" i="101"/>
  <c r="U32" i="101" s="1"/>
  <c r="J32" i="101"/>
  <c r="S32" i="101" s="1"/>
  <c r="I32" i="101"/>
  <c r="R32" i="101" s="1"/>
  <c r="H32" i="101"/>
  <c r="Q32" i="101" s="1"/>
  <c r="F32" i="101"/>
  <c r="O32" i="101" s="1"/>
  <c r="E32" i="101"/>
  <c r="B32" i="101"/>
  <c r="L31" i="101"/>
  <c r="U31" i="101" s="1"/>
  <c r="J31" i="101"/>
  <c r="S31" i="101" s="1"/>
  <c r="I31" i="101"/>
  <c r="R31" i="101" s="1"/>
  <c r="H31" i="101"/>
  <c r="Q31" i="101" s="1"/>
  <c r="F31" i="101"/>
  <c r="O31" i="101" s="1"/>
  <c r="E31" i="101"/>
  <c r="B31" i="101"/>
  <c r="L30" i="101"/>
  <c r="U30" i="101" s="1"/>
  <c r="J30" i="101"/>
  <c r="S30" i="101" s="1"/>
  <c r="I30" i="101"/>
  <c r="R30" i="101" s="1"/>
  <c r="H30" i="101"/>
  <c r="Q30" i="101" s="1"/>
  <c r="F30" i="101"/>
  <c r="O30" i="101" s="1"/>
  <c r="E30" i="101"/>
  <c r="B30" i="101"/>
  <c r="L29" i="101"/>
  <c r="U29" i="101" s="1"/>
  <c r="J29" i="101"/>
  <c r="S29" i="101" s="1"/>
  <c r="I29" i="101"/>
  <c r="R29" i="101" s="1"/>
  <c r="H29" i="101"/>
  <c r="Q29" i="101" s="1"/>
  <c r="F29" i="101"/>
  <c r="O29" i="101" s="1"/>
  <c r="E29" i="101"/>
  <c r="B29" i="101"/>
  <c r="L28" i="101"/>
  <c r="U28" i="101" s="1"/>
  <c r="J28" i="101"/>
  <c r="S28" i="101" s="1"/>
  <c r="I28" i="101"/>
  <c r="R28" i="101" s="1"/>
  <c r="H28" i="101"/>
  <c r="Q28" i="101" s="1"/>
  <c r="F28" i="101"/>
  <c r="O28" i="101" s="1"/>
  <c r="E28" i="101"/>
  <c r="B28" i="101"/>
  <c r="L27" i="101"/>
  <c r="U27" i="101" s="1"/>
  <c r="J27" i="101"/>
  <c r="S27" i="101" s="1"/>
  <c r="I27" i="101"/>
  <c r="R27" i="101" s="1"/>
  <c r="H27" i="101"/>
  <c r="Q27" i="101" s="1"/>
  <c r="F27" i="101"/>
  <c r="O27" i="101" s="1"/>
  <c r="E27" i="101"/>
  <c r="B27" i="101"/>
  <c r="L26" i="101"/>
  <c r="U26" i="101" s="1"/>
  <c r="J26" i="101"/>
  <c r="S26" i="101" s="1"/>
  <c r="I26" i="101"/>
  <c r="R26" i="101" s="1"/>
  <c r="H26" i="101"/>
  <c r="Q26" i="101" s="1"/>
  <c r="F26" i="101"/>
  <c r="O26" i="101" s="1"/>
  <c r="E26" i="101"/>
  <c r="B26" i="101"/>
  <c r="L25" i="101"/>
  <c r="U25" i="101" s="1"/>
  <c r="J25" i="101"/>
  <c r="S25" i="101" s="1"/>
  <c r="I25" i="101"/>
  <c r="R25" i="101" s="1"/>
  <c r="H25" i="101"/>
  <c r="Q25" i="101" s="1"/>
  <c r="F25" i="101"/>
  <c r="O25" i="101" s="1"/>
  <c r="E25" i="101"/>
  <c r="B25" i="101"/>
  <c r="L24" i="101"/>
  <c r="U24" i="101" s="1"/>
  <c r="J24" i="101"/>
  <c r="S24" i="101" s="1"/>
  <c r="I24" i="101"/>
  <c r="R24" i="101" s="1"/>
  <c r="H24" i="101"/>
  <c r="Q24" i="101" s="1"/>
  <c r="F24" i="101"/>
  <c r="O24" i="101" s="1"/>
  <c r="E24" i="101"/>
  <c r="B24" i="101"/>
  <c r="L23" i="101"/>
  <c r="U23" i="101" s="1"/>
  <c r="L5" i="101"/>
  <c r="U5" i="101" s="1"/>
  <c r="L6" i="101"/>
  <c r="U6" i="101" s="1"/>
  <c r="J23" i="101"/>
  <c r="S23" i="101" s="1"/>
  <c r="I23" i="101"/>
  <c r="R23" i="101" s="1"/>
  <c r="H23" i="101"/>
  <c r="Q23" i="101" s="1"/>
  <c r="F23" i="101"/>
  <c r="O23" i="101" s="1"/>
  <c r="E23" i="101"/>
  <c r="B23" i="101"/>
  <c r="L22" i="101"/>
  <c r="U22" i="101" s="1"/>
  <c r="J22" i="101"/>
  <c r="S22" i="101" s="1"/>
  <c r="I22" i="101"/>
  <c r="R22" i="101" s="1"/>
  <c r="H22" i="101"/>
  <c r="Q22" i="101" s="1"/>
  <c r="F22" i="101"/>
  <c r="O22" i="101" s="1"/>
  <c r="E22" i="101"/>
  <c r="B22" i="101"/>
  <c r="L21" i="101"/>
  <c r="U21" i="101" s="1"/>
  <c r="J21" i="101"/>
  <c r="S21" i="101" s="1"/>
  <c r="I21" i="101"/>
  <c r="R21" i="101" s="1"/>
  <c r="H21" i="101"/>
  <c r="Q21" i="101" s="1"/>
  <c r="F21" i="101"/>
  <c r="O21" i="101" s="1"/>
  <c r="E21" i="101"/>
  <c r="B21" i="101"/>
  <c r="L20" i="101"/>
  <c r="U20" i="101" s="1"/>
  <c r="J20" i="101"/>
  <c r="S20" i="101" s="1"/>
  <c r="I20" i="101"/>
  <c r="R20" i="101" s="1"/>
  <c r="H20" i="101"/>
  <c r="Q20" i="101" s="1"/>
  <c r="F20" i="101"/>
  <c r="O20" i="101" s="1"/>
  <c r="E20" i="101"/>
  <c r="B20" i="101"/>
  <c r="L19" i="101"/>
  <c r="U19" i="101" s="1"/>
  <c r="J19" i="101"/>
  <c r="S19" i="101" s="1"/>
  <c r="I19" i="101"/>
  <c r="R19" i="101" s="1"/>
  <c r="H19" i="101"/>
  <c r="Q19" i="101" s="1"/>
  <c r="F19" i="101"/>
  <c r="O19" i="101" s="1"/>
  <c r="E19" i="101"/>
  <c r="B19" i="101"/>
  <c r="L18" i="101"/>
  <c r="U18" i="101" s="1"/>
  <c r="J18" i="101"/>
  <c r="S18" i="101" s="1"/>
  <c r="I18" i="101"/>
  <c r="R18" i="101" s="1"/>
  <c r="H18" i="101"/>
  <c r="Q18" i="101" s="1"/>
  <c r="F18" i="101"/>
  <c r="O18" i="101" s="1"/>
  <c r="E18" i="101"/>
  <c r="B18" i="101"/>
  <c r="L17" i="101"/>
  <c r="U17" i="101" s="1"/>
  <c r="J17" i="101"/>
  <c r="S17" i="101" s="1"/>
  <c r="I17" i="101"/>
  <c r="R17" i="101" s="1"/>
  <c r="H17" i="101"/>
  <c r="Q17" i="101" s="1"/>
  <c r="F17" i="101"/>
  <c r="O17" i="101" s="1"/>
  <c r="E17" i="101"/>
  <c r="B17" i="101"/>
  <c r="L16" i="101"/>
  <c r="U16" i="101" s="1"/>
  <c r="J16" i="101"/>
  <c r="S16" i="101" s="1"/>
  <c r="I16" i="101"/>
  <c r="R16" i="101" s="1"/>
  <c r="H16" i="101"/>
  <c r="Q16" i="101" s="1"/>
  <c r="F16" i="101"/>
  <c r="O16" i="101" s="1"/>
  <c r="E16" i="101"/>
  <c r="B16" i="101"/>
  <c r="L15" i="101"/>
  <c r="U15" i="101" s="1"/>
  <c r="J15" i="101"/>
  <c r="S15" i="101" s="1"/>
  <c r="I15" i="101"/>
  <c r="R15" i="101" s="1"/>
  <c r="H15" i="101"/>
  <c r="Q15" i="101" s="1"/>
  <c r="F15" i="101"/>
  <c r="O15" i="101" s="1"/>
  <c r="E15" i="101"/>
  <c r="B15" i="101"/>
  <c r="L14" i="101"/>
  <c r="U14" i="101" s="1"/>
  <c r="J14" i="101"/>
  <c r="S14" i="101" s="1"/>
  <c r="I14" i="101"/>
  <c r="R14" i="101" s="1"/>
  <c r="H14" i="101"/>
  <c r="Q14" i="101" s="1"/>
  <c r="F14" i="101"/>
  <c r="O14" i="101" s="1"/>
  <c r="E14" i="101"/>
  <c r="B14" i="101"/>
  <c r="L13" i="101"/>
  <c r="U13" i="101" s="1"/>
  <c r="J13" i="101"/>
  <c r="S13" i="101" s="1"/>
  <c r="I13" i="101"/>
  <c r="R13" i="101" s="1"/>
  <c r="H13" i="101"/>
  <c r="Q13" i="101" s="1"/>
  <c r="F13" i="101"/>
  <c r="O13" i="101" s="1"/>
  <c r="E13" i="101"/>
  <c r="B13" i="101"/>
  <c r="L12" i="101"/>
  <c r="U12" i="101" s="1"/>
  <c r="J12" i="101"/>
  <c r="S12" i="101" s="1"/>
  <c r="I12" i="101"/>
  <c r="R12" i="101" s="1"/>
  <c r="H12" i="101"/>
  <c r="Q12" i="101" s="1"/>
  <c r="F12" i="101"/>
  <c r="O12" i="101" s="1"/>
  <c r="E12" i="101"/>
  <c r="B12" i="101"/>
  <c r="L11" i="101"/>
  <c r="U11" i="101" s="1"/>
  <c r="J11" i="101"/>
  <c r="S11" i="101" s="1"/>
  <c r="I11" i="101"/>
  <c r="R11" i="101" s="1"/>
  <c r="H11" i="101"/>
  <c r="Q11" i="101" s="1"/>
  <c r="F11" i="101"/>
  <c r="O11" i="101" s="1"/>
  <c r="E11" i="101"/>
  <c r="B11" i="101"/>
  <c r="L10" i="101"/>
  <c r="U10" i="101" s="1"/>
  <c r="J10" i="101"/>
  <c r="S10" i="101" s="1"/>
  <c r="I10" i="101"/>
  <c r="R10" i="101" s="1"/>
  <c r="H10" i="101"/>
  <c r="Q10" i="101" s="1"/>
  <c r="F10" i="101"/>
  <c r="O10" i="101" s="1"/>
  <c r="E10" i="101"/>
  <c r="B10" i="101"/>
  <c r="L9" i="101"/>
  <c r="U9" i="101" s="1"/>
  <c r="J9" i="101"/>
  <c r="S9" i="101" s="1"/>
  <c r="I9" i="101"/>
  <c r="R9" i="101" s="1"/>
  <c r="H9" i="101"/>
  <c r="Q9" i="101" s="1"/>
  <c r="F9" i="101"/>
  <c r="O9" i="101" s="1"/>
  <c r="E9" i="101"/>
  <c r="B9" i="101"/>
  <c r="L8" i="101"/>
  <c r="U8" i="101" s="1"/>
  <c r="J8" i="101"/>
  <c r="S8" i="101" s="1"/>
  <c r="I8" i="101"/>
  <c r="R8" i="101" s="1"/>
  <c r="H8" i="101"/>
  <c r="Q8" i="101" s="1"/>
  <c r="F8" i="101"/>
  <c r="O8" i="101" s="1"/>
  <c r="E8" i="101"/>
  <c r="B8" i="101"/>
  <c r="L7" i="101"/>
  <c r="U7" i="101" s="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K48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P60" i="97"/>
  <c r="U60" i="97"/>
  <c r="S60" i="97"/>
  <c r="Q60" i="97"/>
  <c r="U57" i="97"/>
  <c r="T57" i="97"/>
  <c r="S57" i="97"/>
  <c r="R57" i="97"/>
  <c r="Q57" i="97"/>
  <c r="P57" i="97"/>
  <c r="U55" i="97"/>
  <c r="T55" i="97"/>
  <c r="S55" i="97"/>
  <c r="R55" i="97"/>
  <c r="Q55" i="97"/>
  <c r="P55" i="97"/>
  <c r="U53" i="97"/>
  <c r="T53" i="97"/>
  <c r="S53" i="97"/>
  <c r="R53" i="97"/>
  <c r="Q53" i="97"/>
  <c r="P53" i="97"/>
  <c r="S51" i="97"/>
  <c r="U50" i="97"/>
  <c r="T50" i="97"/>
  <c r="S50" i="97"/>
  <c r="R50" i="97"/>
  <c r="Q50" i="97"/>
  <c r="P50" i="97"/>
  <c r="U48" i="97"/>
  <c r="T48" i="97"/>
  <c r="S48" i="97"/>
  <c r="R48" i="97"/>
  <c r="Q48" i="97"/>
  <c r="P48" i="97"/>
  <c r="U46" i="97"/>
  <c r="T46" i="97"/>
  <c r="S46" i="97"/>
  <c r="R46" i="97"/>
  <c r="Q46" i="97"/>
  <c r="P46" i="97"/>
  <c r="U44" i="97"/>
  <c r="U43" i="97"/>
  <c r="T43" i="97"/>
  <c r="S43" i="97"/>
  <c r="R43" i="97"/>
  <c r="Q43" i="97"/>
  <c r="P43" i="97"/>
  <c r="S41" i="97"/>
  <c r="R41" i="97"/>
  <c r="Q41" i="97"/>
  <c r="P41" i="97"/>
  <c r="U39" i="97"/>
  <c r="T39" i="97"/>
  <c r="S39" i="97"/>
  <c r="R39" i="97"/>
  <c r="Q39" i="97"/>
  <c r="P39" i="97"/>
  <c r="U37" i="97"/>
  <c r="T37" i="97"/>
  <c r="S37" i="97"/>
  <c r="R37" i="97"/>
  <c r="Q37" i="97"/>
  <c r="P37" i="97"/>
  <c r="U36" i="97"/>
  <c r="U35" i="97"/>
  <c r="T35" i="97"/>
  <c r="S35" i="97"/>
  <c r="R35" i="97"/>
  <c r="Q35" i="97"/>
  <c r="P35" i="97"/>
  <c r="V34" i="97"/>
  <c r="U34" i="97"/>
  <c r="T34" i="97"/>
  <c r="S34" i="97"/>
  <c r="R34" i="97"/>
  <c r="Q34" i="97"/>
  <c r="P34" i="97"/>
  <c r="P28" i="97"/>
  <c r="U27" i="97"/>
  <c r="T27" i="97"/>
  <c r="S27" i="97"/>
  <c r="R27" i="97"/>
  <c r="Q27" i="97"/>
  <c r="P27" i="97"/>
  <c r="U25" i="97"/>
  <c r="T25" i="97"/>
  <c r="S25" i="97"/>
  <c r="R25" i="97"/>
  <c r="Q25" i="97"/>
  <c r="P25" i="97"/>
  <c r="U23" i="97"/>
  <c r="T23" i="97"/>
  <c r="S23" i="97"/>
  <c r="R23" i="97"/>
  <c r="Q23" i="97"/>
  <c r="P23" i="97"/>
  <c r="S21" i="97"/>
  <c r="Q21" i="97"/>
  <c r="U20" i="97"/>
  <c r="T20" i="97"/>
  <c r="S20" i="97"/>
  <c r="R20" i="97"/>
  <c r="Q20" i="97"/>
  <c r="P20" i="97"/>
  <c r="U18" i="97"/>
  <c r="T18" i="97"/>
  <c r="S18" i="97"/>
  <c r="R18" i="97"/>
  <c r="Q18" i="97"/>
  <c r="P18" i="97"/>
  <c r="S16" i="97"/>
  <c r="R16" i="97"/>
  <c r="Q16" i="97"/>
  <c r="P16" i="97"/>
  <c r="U13" i="97"/>
  <c r="T13" i="97"/>
  <c r="S13" i="97"/>
  <c r="R13" i="97"/>
  <c r="Q13" i="97"/>
  <c r="P13" i="97"/>
  <c r="U11" i="97"/>
  <c r="T11" i="97"/>
  <c r="S11" i="97"/>
  <c r="R11" i="97"/>
  <c r="Q11" i="97"/>
  <c r="P11" i="97"/>
  <c r="S10" i="97"/>
  <c r="P10" i="97"/>
  <c r="T9" i="97"/>
  <c r="S9" i="97"/>
  <c r="R9" i="97"/>
  <c r="Q9" i="97"/>
  <c r="P9" i="97"/>
  <c r="U7" i="97"/>
  <c r="T7" i="97"/>
  <c r="S7" i="97"/>
  <c r="R7" i="97"/>
  <c r="Q7" i="97"/>
  <c r="P7" i="97"/>
  <c r="S6" i="97"/>
  <c r="R6" i="97"/>
  <c r="E66" i="97"/>
  <c r="D66" i="97"/>
  <c r="U5" i="97"/>
  <c r="T5" i="97"/>
  <c r="S5" i="97"/>
  <c r="R5" i="97"/>
  <c r="Q5" i="97"/>
  <c r="P5" i="97"/>
  <c r="T4" i="97"/>
  <c r="S4" i="97"/>
  <c r="R4" i="97"/>
  <c r="Q4" i="97"/>
  <c r="P4" i="97"/>
  <c r="R44" i="97"/>
  <c r="D72" i="97"/>
  <c r="R28" i="97"/>
  <c r="P38" i="97"/>
  <c r="Q38" i="97"/>
  <c r="R8" i="97"/>
  <c r="R10" i="97"/>
  <c r="Q6" i="97"/>
  <c r="S8" i="97"/>
  <c r="Q14" i="97"/>
  <c r="R38" i="97"/>
  <c r="U8" i="97"/>
  <c r="K64" i="96"/>
  <c r="V34" i="96"/>
  <c r="AH34" i="96" s="1"/>
  <c r="V4" i="96"/>
  <c r="AH4" i="96" s="1"/>
  <c r="J87" i="96"/>
  <c r="U27" i="96"/>
  <c r="AG27" i="96" s="1"/>
  <c r="J88" i="96"/>
  <c r="J85" i="96"/>
  <c r="U55" i="96"/>
  <c r="AG55" i="96" s="1"/>
  <c r="U25" i="96"/>
  <c r="AG25" i="96" s="1"/>
  <c r="T25" i="96"/>
  <c r="AF25" i="96" s="1"/>
  <c r="J83" i="96"/>
  <c r="U53" i="96"/>
  <c r="AG53" i="96" s="1"/>
  <c r="U23" i="96"/>
  <c r="AG23" i="96" s="1"/>
  <c r="J80" i="96"/>
  <c r="U50" i="96"/>
  <c r="AG50" i="96" s="1"/>
  <c r="U20" i="96"/>
  <c r="AG20" i="96" s="1"/>
  <c r="J81" i="96"/>
  <c r="J78" i="96"/>
  <c r="U18" i="96"/>
  <c r="AG18" i="96" s="1"/>
  <c r="J76" i="96"/>
  <c r="U46" i="96"/>
  <c r="AG46" i="96" s="1"/>
  <c r="J73" i="96"/>
  <c r="U43" i="96"/>
  <c r="AG43" i="96" s="1"/>
  <c r="U13" i="96"/>
  <c r="AG13" i="96" s="1"/>
  <c r="J74" i="96"/>
  <c r="J71" i="96"/>
  <c r="U41" i="96"/>
  <c r="AG41" i="96" s="1"/>
  <c r="U11" i="96"/>
  <c r="AG11" i="96" s="1"/>
  <c r="J69" i="96"/>
  <c r="U9" i="96"/>
  <c r="AG9" i="96" s="1"/>
  <c r="J67" i="96"/>
  <c r="U37" i="96"/>
  <c r="AG37" i="96" s="1"/>
  <c r="U7" i="96"/>
  <c r="AG7" i="96" s="1"/>
  <c r="J68" i="96"/>
  <c r="J65" i="96"/>
  <c r="U35" i="96"/>
  <c r="AG35" i="96" s="1"/>
  <c r="U5" i="96"/>
  <c r="AG5" i="96" s="1"/>
  <c r="J64" i="96"/>
  <c r="U34" i="96"/>
  <c r="AG34" i="96" s="1"/>
  <c r="U4" i="96"/>
  <c r="AG4" i="96" s="1"/>
  <c r="I87" i="96"/>
  <c r="T57" i="96"/>
  <c r="AF57" i="96" s="1"/>
  <c r="T27" i="96"/>
  <c r="AF27" i="96" s="1"/>
  <c r="I85" i="96"/>
  <c r="T55" i="96"/>
  <c r="AF55" i="96" s="1"/>
  <c r="I83" i="96"/>
  <c r="I80" i="96"/>
  <c r="T53" i="96"/>
  <c r="AF53" i="96" s="1"/>
  <c r="T23" i="96"/>
  <c r="AF23" i="96" s="1"/>
  <c r="T50" i="96"/>
  <c r="AF50" i="96" s="1"/>
  <c r="U51" i="96"/>
  <c r="AG51" i="96" s="1"/>
  <c r="T20" i="96"/>
  <c r="AF20" i="96" s="1"/>
  <c r="U21" i="96"/>
  <c r="AG21" i="96" s="1"/>
  <c r="T18" i="96"/>
  <c r="AF18" i="96" s="1"/>
  <c r="I78" i="96"/>
  <c r="T48" i="96"/>
  <c r="AF48" i="96" s="1"/>
  <c r="I76" i="96"/>
  <c r="T46" i="96"/>
  <c r="AF46" i="96" s="1"/>
  <c r="T16" i="96"/>
  <c r="AF16" i="96" s="1"/>
  <c r="I73" i="96"/>
  <c r="T43" i="96"/>
  <c r="AF43" i="96" s="1"/>
  <c r="U44" i="96"/>
  <c r="AG44" i="96" s="1"/>
  <c r="T13" i="96"/>
  <c r="AF13" i="96" s="1"/>
  <c r="U14" i="96"/>
  <c r="AG14" i="96" s="1"/>
  <c r="J75" i="96"/>
  <c r="J66" i="96"/>
  <c r="I81" i="96"/>
  <c r="I88" i="96"/>
  <c r="I74" i="96"/>
  <c r="I71" i="96"/>
  <c r="T41" i="96"/>
  <c r="AF41" i="96" s="1"/>
  <c r="T11" i="96"/>
  <c r="AF11" i="96" s="1"/>
  <c r="I69" i="96"/>
  <c r="T39" i="96"/>
  <c r="AF39" i="96" s="1"/>
  <c r="T9" i="96"/>
  <c r="AF9" i="96" s="1"/>
  <c r="I67" i="96"/>
  <c r="T37" i="96"/>
  <c r="AF37" i="96" s="1"/>
  <c r="T7" i="96"/>
  <c r="AF7" i="96" s="1"/>
  <c r="I65" i="96"/>
  <c r="T35" i="96"/>
  <c r="AF35" i="96" s="1"/>
  <c r="U36" i="96"/>
  <c r="AG36" i="96" s="1"/>
  <c r="T5" i="96"/>
  <c r="AF5" i="96" s="1"/>
  <c r="U6" i="96"/>
  <c r="AG6" i="96" s="1"/>
  <c r="T4" i="96"/>
  <c r="AF4" i="96" s="1"/>
  <c r="I64" i="96"/>
  <c r="T34" i="96"/>
  <c r="AF34" i="96" s="1"/>
  <c r="H87" i="96"/>
  <c r="T28" i="96"/>
  <c r="AF28" i="96" s="1"/>
  <c r="S57" i="96"/>
  <c r="AE57" i="96" s="1"/>
  <c r="S27" i="96"/>
  <c r="AE27" i="96" s="1"/>
  <c r="H85" i="96"/>
  <c r="S25" i="96"/>
  <c r="AE25" i="96" s="1"/>
  <c r="S55" i="96"/>
  <c r="AE55" i="96" s="1"/>
  <c r="U24" i="96"/>
  <c r="AG24" i="96" s="1"/>
  <c r="U8" i="96"/>
  <c r="AG8" i="96" s="1"/>
  <c r="U38" i="96"/>
  <c r="AG38" i="96" s="1"/>
  <c r="T36" i="96"/>
  <c r="AF36" i="96" s="1"/>
  <c r="T6" i="96"/>
  <c r="AF6" i="96" s="1"/>
  <c r="I66" i="96"/>
  <c r="I68" i="96"/>
  <c r="U10" i="96"/>
  <c r="AG10" i="96" s="1"/>
  <c r="G83" i="96"/>
  <c r="H83" i="96"/>
  <c r="S53" i="96"/>
  <c r="AE53" i="96" s="1"/>
  <c r="S23" i="96"/>
  <c r="AE23" i="96" s="1"/>
  <c r="U22" i="96"/>
  <c r="AG22" i="96" s="1"/>
  <c r="I75" i="96"/>
  <c r="U15" i="96"/>
  <c r="AG15" i="96" s="1"/>
  <c r="U45" i="96"/>
  <c r="AG45" i="96" s="1"/>
  <c r="U26" i="96"/>
  <c r="AG26" i="96" s="1"/>
  <c r="I72" i="96"/>
  <c r="U12" i="96"/>
  <c r="AG12" i="96" s="1"/>
  <c r="I70" i="96"/>
  <c r="H80" i="96"/>
  <c r="T51" i="96"/>
  <c r="AF51" i="96" s="1"/>
  <c r="S50" i="96"/>
  <c r="AE50" i="96" s="1"/>
  <c r="S20" i="96"/>
  <c r="AE20" i="96" s="1"/>
  <c r="H78" i="96"/>
  <c r="G80" i="96"/>
  <c r="T21" i="96"/>
  <c r="AF21" i="96" s="1"/>
  <c r="S21" i="96"/>
  <c r="AE21" i="96" s="1"/>
  <c r="H81" i="96"/>
  <c r="H76" i="96"/>
  <c r="G78" i="96"/>
  <c r="S48" i="96"/>
  <c r="AE48" i="96" s="1"/>
  <c r="S18" i="96"/>
  <c r="AE18" i="96" s="1"/>
  <c r="S46" i="96"/>
  <c r="AE46" i="96" s="1"/>
  <c r="S16" i="96"/>
  <c r="AE16" i="96" s="1"/>
  <c r="H73" i="96"/>
  <c r="T44" i="96"/>
  <c r="AF44" i="96" s="1"/>
  <c r="S13" i="96"/>
  <c r="AE13" i="96" s="1"/>
  <c r="T14" i="96"/>
  <c r="AF14" i="96" s="1"/>
  <c r="S41" i="96"/>
  <c r="AE41" i="96" s="1"/>
  <c r="S11" i="96"/>
  <c r="AE11" i="96" s="1"/>
  <c r="H71" i="96"/>
  <c r="H69" i="96"/>
  <c r="S39" i="96"/>
  <c r="AE39" i="96" s="1"/>
  <c r="S9" i="96"/>
  <c r="AE9" i="96" s="1"/>
  <c r="S37" i="96"/>
  <c r="AE37" i="96" s="1"/>
  <c r="T38" i="96"/>
  <c r="AF38" i="96" s="1"/>
  <c r="S7" i="96"/>
  <c r="AE7" i="96" s="1"/>
  <c r="T8" i="96"/>
  <c r="AF8" i="96" s="1"/>
  <c r="H67" i="96"/>
  <c r="H65" i="96"/>
  <c r="S35" i="96"/>
  <c r="AE35" i="96" s="1"/>
  <c r="S5" i="96"/>
  <c r="AE5" i="96" s="1"/>
  <c r="S34" i="96"/>
  <c r="AE34" i="96" s="1"/>
  <c r="S4" i="96"/>
  <c r="AE4" i="96" s="1"/>
  <c r="H64" i="96"/>
  <c r="G87" i="96"/>
  <c r="R27" i="96"/>
  <c r="AD27" i="96" s="1"/>
  <c r="R25" i="96"/>
  <c r="AD25" i="96" s="1"/>
  <c r="R23" i="96"/>
  <c r="AD23" i="96" s="1"/>
  <c r="R20" i="96"/>
  <c r="AD20" i="96" s="1"/>
  <c r="R18" i="96"/>
  <c r="AD18" i="96" s="1"/>
  <c r="R16" i="96"/>
  <c r="AD16" i="96" s="1"/>
  <c r="R13" i="96"/>
  <c r="AD13" i="96" s="1"/>
  <c r="R11" i="96"/>
  <c r="AD11" i="96" s="1"/>
  <c r="R9" i="96"/>
  <c r="AD9" i="96" s="1"/>
  <c r="R7" i="96"/>
  <c r="AD7" i="96" s="1"/>
  <c r="R5" i="96"/>
  <c r="AD5" i="96" s="1"/>
  <c r="R4" i="96"/>
  <c r="AD4" i="96" s="1"/>
  <c r="R57" i="96"/>
  <c r="AD57" i="96" s="1"/>
  <c r="G85" i="96"/>
  <c r="R55" i="96"/>
  <c r="AD55" i="96" s="1"/>
  <c r="T12" i="96"/>
  <c r="AF12" i="96" s="1"/>
  <c r="T10" i="96"/>
  <c r="AF10" i="96" s="1"/>
  <c r="T40" i="96"/>
  <c r="AF40" i="96" s="1"/>
  <c r="T42" i="96"/>
  <c r="AF42" i="96" s="1"/>
  <c r="H68" i="96"/>
  <c r="H74" i="96"/>
  <c r="T45" i="96"/>
  <c r="AF45" i="96" s="1"/>
  <c r="H66" i="96"/>
  <c r="R50" i="96"/>
  <c r="AD50" i="96" s="1"/>
  <c r="R53" i="96"/>
  <c r="AD53" i="96" s="1"/>
  <c r="S14" i="96"/>
  <c r="AE14" i="96" s="1"/>
  <c r="R48" i="96"/>
  <c r="AD48" i="96" s="1"/>
  <c r="G76" i="96"/>
  <c r="R46" i="96"/>
  <c r="AD46" i="96" s="1"/>
  <c r="G73" i="96"/>
  <c r="R43" i="96"/>
  <c r="AD43" i="96" s="1"/>
  <c r="S44" i="96"/>
  <c r="AE44" i="96" s="1"/>
  <c r="G71" i="96"/>
  <c r="R41" i="96"/>
  <c r="AD41" i="96" s="1"/>
  <c r="G69" i="96"/>
  <c r="R39" i="96"/>
  <c r="AD39" i="96" s="1"/>
  <c r="G67" i="96"/>
  <c r="R37" i="96"/>
  <c r="AD37" i="96" s="1"/>
  <c r="S8" i="96"/>
  <c r="AE8" i="96" s="1"/>
  <c r="G65" i="96"/>
  <c r="R35" i="96"/>
  <c r="AD35" i="96" s="1"/>
  <c r="S36" i="96"/>
  <c r="AE36" i="96" s="1"/>
  <c r="S6" i="96"/>
  <c r="AE6" i="96" s="1"/>
  <c r="G64" i="96"/>
  <c r="R34" i="96"/>
  <c r="AD34" i="96" s="1"/>
  <c r="F87" i="96"/>
  <c r="Q57" i="96"/>
  <c r="R58" i="96"/>
  <c r="AD58" i="96" s="1"/>
  <c r="Q27" i="96"/>
  <c r="F85" i="96"/>
  <c r="Q55" i="96"/>
  <c r="Q25" i="96"/>
  <c r="F83" i="96"/>
  <c r="Q53" i="96"/>
  <c r="Q23" i="96"/>
  <c r="F80" i="96"/>
  <c r="Q50" i="96"/>
  <c r="Q20" i="96"/>
  <c r="F78" i="96"/>
  <c r="Q48" i="96"/>
  <c r="Q18" i="96"/>
  <c r="Q46" i="96"/>
  <c r="Q16" i="96"/>
  <c r="F76" i="96"/>
  <c r="F73" i="96"/>
  <c r="Q43" i="96"/>
  <c r="Q13" i="96"/>
  <c r="P4" i="96"/>
  <c r="Q4" i="96"/>
  <c r="P5" i="96"/>
  <c r="Q5" i="96"/>
  <c r="E6" i="96"/>
  <c r="P7" i="96"/>
  <c r="Q7" i="96"/>
  <c r="E8" i="96"/>
  <c r="E15" i="96" s="1"/>
  <c r="P9" i="96"/>
  <c r="Q9" i="96"/>
  <c r="P11" i="96"/>
  <c r="Q11" i="96"/>
  <c r="P13" i="96"/>
  <c r="E14" i="96"/>
  <c r="P16" i="96"/>
  <c r="P18" i="96"/>
  <c r="P20" i="96"/>
  <c r="E21" i="96"/>
  <c r="Q21" i="96" s="1"/>
  <c r="P23" i="96"/>
  <c r="P25" i="96"/>
  <c r="P27" i="96"/>
  <c r="E28" i="96"/>
  <c r="P34" i="96"/>
  <c r="Q34" i="96"/>
  <c r="P35" i="96"/>
  <c r="Q35" i="96"/>
  <c r="D66" i="96"/>
  <c r="E36" i="96"/>
  <c r="P37" i="96"/>
  <c r="Q37" i="96"/>
  <c r="E38" i="96"/>
  <c r="E40" i="96" s="1"/>
  <c r="P39" i="96"/>
  <c r="Q39" i="96"/>
  <c r="P41" i="96"/>
  <c r="Q41" i="96"/>
  <c r="P43" i="96"/>
  <c r="E44" i="96"/>
  <c r="Q44" i="96" s="1"/>
  <c r="P46" i="96"/>
  <c r="P48" i="96"/>
  <c r="P50" i="96"/>
  <c r="E51" i="96"/>
  <c r="Q51" i="96" s="1"/>
  <c r="P53" i="96"/>
  <c r="P55" i="96"/>
  <c r="P57" i="96"/>
  <c r="E58" i="96"/>
  <c r="P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S51" i="96"/>
  <c r="AE51" i="96" s="1"/>
  <c r="G81" i="96"/>
  <c r="S45" i="96"/>
  <c r="AE45" i="96" s="1"/>
  <c r="S38" i="96"/>
  <c r="AE38" i="96" s="1"/>
  <c r="R21" i="96"/>
  <c r="AD21" i="96" s="1"/>
  <c r="G74" i="96"/>
  <c r="R51" i="96"/>
  <c r="AD51" i="96" s="1"/>
  <c r="F68" i="96"/>
  <c r="R14" i="96"/>
  <c r="AD14" i="96" s="1"/>
  <c r="R6" i="96"/>
  <c r="AD6" i="96" s="1"/>
  <c r="R8" i="96"/>
  <c r="AD8" i="96" s="1"/>
  <c r="S10" i="96"/>
  <c r="AE10" i="96" s="1"/>
  <c r="S12" i="96"/>
  <c r="AE12" i="96" s="1"/>
  <c r="R44" i="96"/>
  <c r="AD44" i="96" s="1"/>
  <c r="S42" i="96"/>
  <c r="AE42" i="96" s="1"/>
  <c r="R38" i="96"/>
  <c r="AD38" i="96" s="1"/>
  <c r="R36" i="96"/>
  <c r="AD36" i="96" s="1"/>
  <c r="F88" i="96"/>
  <c r="G68" i="96"/>
  <c r="G66" i="96"/>
  <c r="F81" i="96"/>
  <c r="F74" i="96"/>
  <c r="R42" i="96"/>
  <c r="AD42" i="96" s="1"/>
  <c r="G75" i="96"/>
  <c r="R12" i="96"/>
  <c r="AD12" i="96" s="1"/>
  <c r="G72" i="96"/>
  <c r="R45" i="96"/>
  <c r="AD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D5" i="103" l="1"/>
  <c r="H4" i="101"/>
  <c r="E5" i="103"/>
  <c r="I5" i="103" s="1"/>
  <c r="M5" i="103" s="1"/>
  <c r="I4" i="101"/>
  <c r="Z49" i="96"/>
  <c r="AB49" i="96" s="1"/>
  <c r="AA49" i="96"/>
  <c r="AA19" i="96"/>
  <c r="Z19" i="96"/>
  <c r="AB19" i="96" s="1"/>
  <c r="H5" i="103"/>
  <c r="L5" i="103"/>
  <c r="Q58" i="96"/>
  <c r="V49" i="96"/>
  <c r="AH49" i="96" s="1"/>
  <c r="P51" i="96"/>
  <c r="V19" i="96"/>
  <c r="AH19" i="96" s="1"/>
  <c r="U19" i="96"/>
  <c r="AG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P59" i="96" s="1"/>
  <c r="P44" i="96"/>
  <c r="E26" i="96"/>
  <c r="P26" i="96" s="1"/>
  <c r="E81" i="96"/>
  <c r="D68" i="96"/>
  <c r="D70" i="96" s="1"/>
  <c r="D88" i="96"/>
  <c r="D81" i="96"/>
  <c r="L48" i="101"/>
  <c r="M80" i="98"/>
  <c r="B383" i="103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E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P30" i="96" s="1"/>
  <c r="E22" i="96"/>
  <c r="P22" i="96" s="1"/>
  <c r="E24" i="96"/>
  <c r="P24" i="96" s="1"/>
  <c r="P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P14" i="97"/>
  <c r="R40" i="97"/>
  <c r="S40" i="97"/>
  <c r="S38" i="97"/>
  <c r="P44" i="97"/>
  <c r="Q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P36" i="96"/>
  <c r="Q36" i="96"/>
  <c r="Q14" i="96"/>
  <c r="E74" i="96"/>
  <c r="P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P38" i="96"/>
  <c r="Q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T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T6" i="97"/>
  <c r="U6" i="97"/>
  <c r="U14" i="97"/>
  <c r="T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T10" i="97"/>
  <c r="U10" i="97"/>
  <c r="U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P58" i="97"/>
  <c r="Q58" i="97"/>
  <c r="E88" i="97"/>
  <c r="U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P21" i="96"/>
  <c r="E29" i="96"/>
  <c r="S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P40" i="96"/>
  <c r="D72" i="96"/>
  <c r="Q10" i="97"/>
  <c r="P29" i="97"/>
  <c r="E74" i="97"/>
  <c r="P36" i="97"/>
  <c r="Q51" i="97"/>
  <c r="R58" i="97"/>
  <c r="R59" i="97"/>
  <c r="L80" i="98"/>
  <c r="D75" i="97"/>
  <c r="U21" i="97"/>
  <c r="U58" i="97"/>
  <c r="T58" i="97"/>
  <c r="T40" i="97"/>
  <c r="T42" i="97"/>
  <c r="T38" i="97"/>
  <c r="U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P10" i="96" s="1"/>
  <c r="P8" i="96"/>
  <c r="E12" i="96"/>
  <c r="Q8" i="96"/>
  <c r="R36" i="97"/>
  <c r="U12" i="97"/>
  <c r="T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P6" i="96"/>
  <c r="Q6" i="96"/>
  <c r="E66" i="96"/>
  <c r="Q29" i="97"/>
  <c r="S36" i="97"/>
  <c r="P51" i="97"/>
  <c r="P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S14" i="97"/>
  <c r="R14" i="97"/>
  <c r="P42" i="97"/>
  <c r="R45" i="97"/>
  <c r="AA116" i="87"/>
  <c r="F29" i="87"/>
  <c r="BB111" i="87"/>
  <c r="Q119" i="87"/>
  <c r="C150" i="87"/>
  <c r="AN149" i="87" s="1"/>
  <c r="C164" i="87"/>
  <c r="J179" i="87"/>
  <c r="P6" i="97"/>
  <c r="P54" i="97"/>
  <c r="P52" i="97"/>
  <c r="P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P28" i="96"/>
  <c r="Q8" i="97"/>
  <c r="P8" i="97"/>
  <c r="R21" i="97"/>
  <c r="T51" i="97"/>
  <c r="T60" i="97"/>
  <c r="H158" i="87"/>
  <c r="R171" i="87"/>
  <c r="R179" i="87" s="1"/>
  <c r="AC175" i="87"/>
  <c r="P21" i="97"/>
  <c r="R29" i="97"/>
  <c r="Q36" i="97"/>
  <c r="T44" i="97"/>
  <c r="D81" i="97"/>
  <c r="AE8" i="87"/>
  <c r="R74" i="87"/>
  <c r="Y126" i="87"/>
  <c r="L158" i="87"/>
  <c r="AH158" i="87" s="1"/>
  <c r="AB155" i="87"/>
  <c r="N171" i="87"/>
  <c r="AI171" i="87" s="1"/>
  <c r="T36" i="97"/>
  <c r="R42" i="97"/>
  <c r="AA51" i="87"/>
  <c r="AE78" i="87"/>
  <c r="AF118" i="87"/>
  <c r="R51" i="97"/>
  <c r="E383" i="103"/>
  <c r="D383" i="103"/>
  <c r="S54" i="96"/>
  <c r="AE54" i="96" s="1"/>
  <c r="S52" i="96"/>
  <c r="AE52" i="96" s="1"/>
  <c r="T60" i="96"/>
  <c r="AF60" i="96" s="1"/>
  <c r="D88" i="97"/>
  <c r="Q28" i="96"/>
  <c r="R60" i="96"/>
  <c r="AD60" i="96" s="1"/>
  <c r="R56" i="96"/>
  <c r="AD56" i="96" s="1"/>
  <c r="U30" i="96"/>
  <c r="AG30" i="96" s="1"/>
  <c r="T29" i="96"/>
  <c r="AF29" i="96" s="1"/>
  <c r="U58" i="96"/>
  <c r="AG58" i="96" s="1"/>
  <c r="T59" i="97"/>
  <c r="S58" i="97"/>
  <c r="E89" i="97"/>
  <c r="R60" i="97"/>
  <c r="S29" i="97"/>
  <c r="T28" i="97"/>
  <c r="U28" i="97"/>
  <c r="S28" i="97"/>
  <c r="Q28" i="97"/>
  <c r="S59" i="96"/>
  <c r="AE59" i="96" s="1"/>
  <c r="H88" i="96"/>
  <c r="T58" i="96"/>
  <c r="AF58" i="96" s="1"/>
  <c r="J90" i="96"/>
  <c r="S58" i="96"/>
  <c r="AE58" i="96" s="1"/>
  <c r="I90" i="96"/>
  <c r="T30" i="96"/>
  <c r="AF30" i="96" s="1"/>
  <c r="S30" i="96"/>
  <c r="AE30" i="96" s="1"/>
  <c r="H90" i="96"/>
  <c r="G90" i="96"/>
  <c r="J89" i="96"/>
  <c r="U29" i="96"/>
  <c r="AG29" i="96" s="1"/>
  <c r="R28" i="96"/>
  <c r="AD28" i="96" s="1"/>
  <c r="S29" i="96"/>
  <c r="AE29" i="96" s="1"/>
  <c r="U28" i="96"/>
  <c r="AG28" i="96" s="1"/>
  <c r="G88" i="96"/>
  <c r="S28" i="96"/>
  <c r="AE28" i="96" s="1"/>
  <c r="H89" i="96"/>
  <c r="M4" i="101" l="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Q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P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R40" i="96"/>
  <c r="AD40" i="96" s="1"/>
  <c r="G70" i="96"/>
  <c r="S40" i="96"/>
  <c r="AE40" i="96" s="1"/>
  <c r="R52" i="96"/>
  <c r="AD52" i="96" s="1"/>
  <c r="J86" i="96"/>
  <c r="R12" i="97"/>
  <c r="S12" i="97"/>
  <c r="Q160" i="87"/>
  <c r="Q165" i="87"/>
  <c r="Q162" i="87"/>
  <c r="P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U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P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T47" i="96"/>
  <c r="AF47" i="96" s="1"/>
  <c r="I77" i="96"/>
  <c r="I86" i="96"/>
  <c r="T56" i="96"/>
  <c r="AF56" i="96" s="1"/>
  <c r="R15" i="97"/>
  <c r="S15" i="97"/>
  <c r="P49" i="97"/>
  <c r="P47" i="97"/>
  <c r="R160" i="87"/>
  <c r="R162" i="87"/>
  <c r="R165" i="87"/>
  <c r="P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S45" i="97"/>
  <c r="S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Q40" i="96"/>
  <c r="U60" i="96"/>
  <c r="AG60" i="96" s="1"/>
  <c r="S47" i="96"/>
  <c r="AE47" i="96" s="1"/>
  <c r="S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T54" i="96"/>
  <c r="AF54" i="96" s="1"/>
  <c r="I84" i="96"/>
  <c r="I82" i="96"/>
  <c r="T52" i="96"/>
  <c r="AF52" i="96" s="1"/>
  <c r="R54" i="96"/>
  <c r="AD54" i="96" s="1"/>
  <c r="J77" i="96"/>
  <c r="S60" i="96"/>
  <c r="AE60" i="96" s="1"/>
  <c r="U15" i="97"/>
  <c r="T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R49" i="96"/>
  <c r="AD49" i="96" s="1"/>
  <c r="R47" i="96"/>
  <c r="AD47" i="96" s="1"/>
  <c r="U42" i="96"/>
  <c r="AG42" i="96" s="1"/>
  <c r="J72" i="96"/>
  <c r="G77" i="96"/>
  <c r="U54" i="96"/>
  <c r="AG54" i="96" s="1"/>
  <c r="J84" i="96"/>
  <c r="E72" i="97"/>
  <c r="P12" i="97"/>
  <c r="Q12" i="97"/>
  <c r="V75" i="87"/>
  <c r="V82" i="87" s="1"/>
  <c r="V70" i="87"/>
  <c r="B17" i="87"/>
  <c r="B19" i="87" s="1"/>
  <c r="B26" i="87"/>
  <c r="B22" i="87"/>
  <c r="B30" i="87"/>
  <c r="B24" i="87"/>
  <c r="AN135" i="87"/>
  <c r="AD130" i="87"/>
  <c r="P12" i="96"/>
  <c r="E72" i="96"/>
  <c r="Q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P45" i="96"/>
  <c r="E47" i="96"/>
  <c r="E52" i="96"/>
  <c r="E56" i="96"/>
  <c r="Q56" i="96" s="1"/>
  <c r="E54" i="96"/>
  <c r="Q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S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Q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T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Q42" i="96"/>
  <c r="P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R24" i="96"/>
  <c r="AD24" i="96" s="1"/>
  <c r="R17" i="96"/>
  <c r="AD17" i="96" s="1"/>
  <c r="R15" i="96"/>
  <c r="AD15" i="96" s="1"/>
  <c r="F75" i="96"/>
  <c r="Q15" i="96"/>
  <c r="Q10" i="96"/>
  <c r="F70" i="96"/>
  <c r="R10" i="96"/>
  <c r="AD10" i="96" s="1"/>
  <c r="S56" i="96"/>
  <c r="AE56" i="96" s="1"/>
  <c r="H160" i="87"/>
  <c r="AC160" i="87" s="1"/>
  <c r="H165" i="87"/>
  <c r="H162" i="87"/>
  <c r="AC162" i="87" s="1"/>
  <c r="AC158" i="87"/>
  <c r="P15" i="97"/>
  <c r="P22" i="97"/>
  <c r="E75" i="97"/>
  <c r="Q15" i="97"/>
  <c r="P24" i="97"/>
  <c r="X164" i="87"/>
  <c r="Q52" i="97"/>
  <c r="Q54" i="97"/>
  <c r="Q45" i="97"/>
  <c r="AC132" i="87"/>
  <c r="AD132" i="87"/>
  <c r="AE114" i="87"/>
  <c r="AD114" i="87"/>
  <c r="BB47" i="87"/>
  <c r="R49" i="87"/>
  <c r="BB49" i="87" s="1"/>
  <c r="Q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R22" i="96"/>
  <c r="AD22" i="96" s="1"/>
  <c r="J70" i="96"/>
  <c r="U40" i="96"/>
  <c r="AG40" i="96" s="1"/>
  <c r="S15" i="96"/>
  <c r="AE15" i="96" s="1"/>
  <c r="H75" i="96"/>
  <c r="T15" i="96"/>
  <c r="AF15" i="96" s="1"/>
  <c r="U52" i="96"/>
  <c r="AG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P40" i="97"/>
  <c r="Q40" i="97"/>
  <c r="AJ42" i="87"/>
  <c r="AI42" i="87"/>
  <c r="D179" i="87"/>
  <c r="Y179" i="87" s="1"/>
  <c r="T54" i="97"/>
  <c r="T52" i="97"/>
  <c r="T45" i="97"/>
  <c r="T56" i="97"/>
  <c r="D82" i="97"/>
  <c r="D86" i="97"/>
  <c r="D84" i="97"/>
  <c r="O49" i="87"/>
  <c r="AJ47" i="87"/>
  <c r="U40" i="97"/>
  <c r="AG137" i="87"/>
  <c r="L139" i="87"/>
  <c r="AG139" i="87" s="1"/>
  <c r="AL150" i="87"/>
  <c r="AE56" i="87"/>
  <c r="U59" i="97"/>
  <c r="U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S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T30" i="97"/>
  <c r="S30" i="97"/>
  <c r="U30" i="97"/>
  <c r="T29" i="97"/>
  <c r="U29" i="97"/>
  <c r="T59" i="96"/>
  <c r="AF59" i="96" s="1"/>
  <c r="U59" i="96"/>
  <c r="AG59" i="96" s="1"/>
  <c r="I89" i="96"/>
  <c r="Q29" i="96"/>
  <c r="F89" i="96"/>
  <c r="R29" i="96"/>
  <c r="AD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Q49" i="97"/>
  <c r="Q47" i="97"/>
  <c r="E77" i="97"/>
  <c r="P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P52" i="96"/>
  <c r="AE144" i="87"/>
  <c r="AF144" i="87"/>
  <c r="T26" i="97"/>
  <c r="U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S49" i="97"/>
  <c r="S47" i="97"/>
  <c r="R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Q26" i="96"/>
  <c r="F86" i="96"/>
  <c r="R26" i="96"/>
  <c r="AD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U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P47" i="96"/>
  <c r="E49" i="96"/>
  <c r="P49" i="96" s="1"/>
  <c r="G79" i="96"/>
  <c r="AI146" i="87"/>
  <c r="T22" i="97"/>
  <c r="U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R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U54" i="97"/>
  <c r="D86" i="96"/>
  <c r="D84" i="96"/>
  <c r="D82" i="96"/>
  <c r="D90" i="96"/>
  <c r="R56" i="97"/>
  <c r="Q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Q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Q47" i="96"/>
  <c r="AL49" i="87"/>
  <c r="R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T24" i="96"/>
  <c r="AF24" i="96" s="1"/>
  <c r="H84" i="96"/>
  <c r="S24" i="96"/>
  <c r="AE24" i="96" s="1"/>
  <c r="F82" i="96"/>
  <c r="Q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U49" i="96"/>
  <c r="AG49" i="96" s="1"/>
  <c r="AO13" i="86"/>
  <c r="BL13" i="86"/>
  <c r="BM13" i="86" s="1"/>
  <c r="AZ112" i="87"/>
  <c r="L49" i="87"/>
  <c r="AH49" i="87" s="1"/>
  <c r="AG47" i="87"/>
  <c r="Q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R24" i="97"/>
  <c r="S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R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S17" i="96"/>
  <c r="AE17" i="96" s="1"/>
  <c r="T17" i="96"/>
  <c r="AF17" i="96" s="1"/>
  <c r="H77" i="96"/>
  <c r="AM27" i="85"/>
  <c r="BH27" i="85"/>
  <c r="BK27" i="85" s="1"/>
  <c r="N36" i="85"/>
  <c r="P30" i="97"/>
  <c r="E90" i="97"/>
  <c r="Q30" i="97"/>
  <c r="Q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T24" i="97"/>
  <c r="U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T49" i="96"/>
  <c r="AF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S22" i="96"/>
  <c r="AE22" i="96" s="1"/>
  <c r="T22" i="96"/>
  <c r="AF22" i="96" s="1"/>
  <c r="BE142" i="87"/>
  <c r="BF142" i="87"/>
  <c r="Q26" i="97"/>
  <c r="P26" i="97"/>
  <c r="Q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S49" i="96"/>
  <c r="AE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R26" i="97"/>
  <c r="S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T47" i="97"/>
  <c r="U47" i="97"/>
  <c r="H86" i="96"/>
  <c r="T26" i="96"/>
  <c r="AF26" i="96" s="1"/>
  <c r="S26" i="96"/>
  <c r="AE26" i="96" s="1"/>
  <c r="AA22" i="85"/>
  <c r="AZ22" i="85"/>
  <c r="F90" i="96"/>
  <c r="Q30" i="96"/>
  <c r="R30" i="96"/>
  <c r="AD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Q24" i="97"/>
  <c r="AL13" i="85"/>
  <c r="BG13" i="85"/>
  <c r="BE17" i="86"/>
  <c r="BH17" i="86" s="1"/>
  <c r="P54" i="96"/>
  <c r="Q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R52" i="97"/>
  <c r="AH165" i="87"/>
  <c r="G79" i="87"/>
  <c r="AB77" i="87"/>
  <c r="AC77" i="87"/>
  <c r="AA47" i="87"/>
  <c r="F49" i="87"/>
  <c r="Q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S54" i="97"/>
  <c r="AB142" i="87"/>
  <c r="AR142" i="87"/>
  <c r="AA137" i="87"/>
  <c r="F139" i="87"/>
  <c r="AG26" i="87"/>
  <c r="AH26" i="87"/>
  <c r="R17" i="97"/>
  <c r="AN13" i="85"/>
  <c r="BI13" i="85"/>
  <c r="P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P56" i="96"/>
  <c r="BJ8" i="85"/>
  <c r="AC22" i="85"/>
  <c r="BA22" i="85"/>
  <c r="AB22" i="85"/>
  <c r="AF52" i="87"/>
  <c r="AV52" i="87"/>
  <c r="AK180" i="87"/>
  <c r="AA56" i="87"/>
  <c r="AB56" i="87"/>
  <c r="T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S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R22" i="97"/>
  <c r="S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Q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R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P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T19" i="96"/>
  <c r="AF19" i="96" s="1"/>
  <c r="S19" i="96"/>
  <c r="AE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T49" i="97"/>
  <c r="U49" i="97"/>
  <c r="S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T19" i="97"/>
  <c r="U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Q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R19" i="96"/>
  <c r="AD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S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U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Q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<sst xmlns="http://schemas.openxmlformats.org/spreadsheetml/2006/main" count="4616" uniqueCount="713">
  <si>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</si>
  <si>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</si>
  <si>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</si>
  <si>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</si>
  <si>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</si>
  <si>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</si>
  <si>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</si>
  <si>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</si>
  <si>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</si>
  <si>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</si>
  <si>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</si>
  <si>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</si>
  <si>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</si>
  <si>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</si>
  <si>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</si>
  <si>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</si>
  <si>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</si>
  <si>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</si>
  <si>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</si>
  <si>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</si>
  <si>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</si>
  <si>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</si>
  <si>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</si>
  <si>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</si>
  <si>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</si>
  <si>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</si>
  <si>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</si>
  <si>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</si>
  <si>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</si>
  <si>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</si>
  <si>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</si>
  <si>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</si>
  <si>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</si>
  <si>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</si>
  <si>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</si>
  <si>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</si>
  <si>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</si>
  <si>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</si>
  <si>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</si>
  <si>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</si>
  <si>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</si>
  <si>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</si>
  <si>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</si>
  <si>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</si>
  <si>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</si>
  <si>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</si>
  <si>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</si>
  <si>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</si>
  <si>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</si>
  <si>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</si>
  <si>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</si>
  <si>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</si>
  <si>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</si>
  <si>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</si>
  <si>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</si>
  <si>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</si>
  <si>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</si>
  <si>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</si>
  <si>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</si>
  <si>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</si>
  <si>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</si>
  <si>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</si>
  <si>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</si>
  <si>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</si>
  <si>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</si>
  <si>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</si>
  <si>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</si>
  <si>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</si>
  <si>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</si>
  <si>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</si>
  <si>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</si>
  <si>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</si>
  <si>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</si>
  <si>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</si>
  <si>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</si>
  <si>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</si>
  <si>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</si>
  <si>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</si>
  <si>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</si>
  <si>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</si>
  <si>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</si>
  <si>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</si>
  <si>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</si>
  <si>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</si>
  <si>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</si>
  <si>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</si>
  <si>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</si>
  <si>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</si>
  <si>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</si>
  <si>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</si>
  <si>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</si>
  <si>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</si>
  <si>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</si>
  <si>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</si>
  <si>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</si>
  <si>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</si>
  <si>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</si>
  <si>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</si>
  <si>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</si>
  <si>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</si>
  <si>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</si>
  <si>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</si>
  <si>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</si>
  <si>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</si>
  <si>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</si>
  <si>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</si>
  <si>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</si>
  <si>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</si>
  <si>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</si>
  <si>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</si>
  <si>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</si>
  <si>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</si>
  <si>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</si>
  <si>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</si>
  <si>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</si>
  <si>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</si>
  <si>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</si>
  <si>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</si>
  <si>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</si>
  <si>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</si>
  <si>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</si>
  <si>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</si>
  <si>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</si>
  <si>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</si>
  <si>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</si>
  <si>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</si>
  <si>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</si>
  <si>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</si>
  <si>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</si>
  <si>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</si>
  <si>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</si>
  <si>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</si>
  <si>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</si>
  <si>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</si>
  <si>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</si>
  <si>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</si>
  <si>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</si>
  <si>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</si>
  <si>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</si>
  <si>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</si>
  <si>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</si>
  <si>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</si>
  <si>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</si>
  <si>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</si>
  <si>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</si>
  <si>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</si>
  <si>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</si>
  <si>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</si>
  <si>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</si>
  <si>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</si>
  <si>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</si>
  <si>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</si>
  <si>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</si>
  <si>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</si>
  <si>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</si>
  <si>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</si>
  <si>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</si>
  <si>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</si>
  <si>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</si>
  <si>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</si>
  <si>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</si>
  <si>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</si>
  <si>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</si>
  <si>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</si>
  <si>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</si>
  <si>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</si>
  <si>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</si>
  <si>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</si>
  <si>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</si>
  <si>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</si>
  <si>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</si>
  <si>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</si>
  <si>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</si>
  <si>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</si>
  <si>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</si>
  <si>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</si>
  <si>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</si>
  <si>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</si>
  <si>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</si>
  <si>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</si>
  <si>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</si>
  <si>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</si>
  <si>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</si>
  <si>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</si>
  <si>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</si>
  <si>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</si>
  <si>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</si>
  <si>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</si>
  <si>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</si>
  <si>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</si>
  <si>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</si>
  <si>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</si>
  <si>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</si>
  <si>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</si>
  <si>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</si>
  <si>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</si>
  <si>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</si>
  <si>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</si>
  <si>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</si>
  <si>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</si>
  <si>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</si>
  <si>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</si>
  <si>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</si>
  <si>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</si>
  <si>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</si>
  <si>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</si>
  <si>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</si>
  <si>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</si>
  <si>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</si>
  <si>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</si>
  <si>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</si>
  <si>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</si>
  <si>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</si>
  <si>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</si>
  <si>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</si>
  <si>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</si>
  <si>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</si>
  <si>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</si>
  <si>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</si>
  <si>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</si>
  <si>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</si>
  <si>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</si>
  <si>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</si>
  <si>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</si>
  <si>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</si>
  <si>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</si>
  <si>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</si>
  <si>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</si>
  <si>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</si>
  <si>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</si>
  <si>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</si>
  <si>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</si>
  <si>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</si>
  <si>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</si>
  <si>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</si>
  <si>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</si>
  <si>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</si>
  <si>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</si>
  <si>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</si>
  <si>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</si>
  <si>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</si>
  <si>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</si>
  <si>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</si>
  <si>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</si>
  <si>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</si>
  <si>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</si>
  <si>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</si>
  <si>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</si>
  <si>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</si>
  <si>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</si>
  <si>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</si>
  <si>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</si>
  <si>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</si>
  <si>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</si>
  <si>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</si>
  <si>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</si>
  <si>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</si>
  <si>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</si>
  <si>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</si>
  <si>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</si>
  <si>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</si>
  <si>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</si>
  <si>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</si>
  <si>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</si>
  <si>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</si>
  <si>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</si>
  <si>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</si>
  <si>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</si>
  <si>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</si>
  <si>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</si>
  <si>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</si>
  <si>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</si>
  <si>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</si>
  <si>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</si>
  <si>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</si>
  <si>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</si>
  <si>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</si>
  <si>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</si>
  <si>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</si>
  <si>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</si>
  <si>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</si>
  <si>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</si>
  <si>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</si>
  <si>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</si>
  <si>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</si>
  <si>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</si>
  <si>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</si>
  <si>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</si>
  <si>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</si>
  <si>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</si>
  <si>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</si>
  <si>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</si>
  <si>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</si>
  <si>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</si>
  <si>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</si>
  <si>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</si>
  <si>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</si>
  <si>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</si>
  <si>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</si>
  <si>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</si>
  <si>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</si>
  <si>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</si>
  <si>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</si>
  <si>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</si>
  <si>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</si>
  <si>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</si>
  <si>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</si>
  <si>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</si>
  <si>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</si>
  <si>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</si>
  <si>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</si>
  <si>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</si>
  <si>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</si>
  <si>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</si>
  <si>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</si>
  <si>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</si>
  <si>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</si>
  <si>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</si>
  <si>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</si>
  <si>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</si>
  <si>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</si>
  <si>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</si>
  <si>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</si>
  <si>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</si>
  <si>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</si>
  <si>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</si>
  <si>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</si>
  <si>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</si>
  <si>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</si>
  <si>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</si>
  <si>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</si>
  <si>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</si>
  <si>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</si>
  <si>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</si>
  <si>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</si>
  <si>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</si>
  <si>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</si>
  <si>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</si>
  <si>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</si>
  <si>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</si>
  <si>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</si>
  <si>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</si>
  <si>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</si>
  <si>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</si>
  <si>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</si>
  <si>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</si>
  <si>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</si>
  <si>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</si>
  <si>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</si>
  <si>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</si>
  <si>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</si>
  <si>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</si>
  <si>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</si>
  <si>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</si>
  <si>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</si>
  <si>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</si>
  <si>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</si>
  <si>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</si>
  <si>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</si>
  <si>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</si>
  <si>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</si>
  <si>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</si>
  <si>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</si>
  <si>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</si>
  <si>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</si>
  <si>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</si>
  <si>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</si>
  <si>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</si>
  <si>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</si>
  <si>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</si>
  <si>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</si>
  <si>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</si>
  <si>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</si>
  <si>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</si>
  <si>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</si>
  <si>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</si>
  <si>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</si>
  <si>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</si>
  <si>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</si>
  <si>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</si>
  <si>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</si>
  <si>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</si>
  <si>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</si>
  <si>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</si>
  <si>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</si>
  <si>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</si>
  <si>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</si>
  <si>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</si>
  <si>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</si>
  <si>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</si>
  <si>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</si>
  <si>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</si>
  <si>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</si>
  <si>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</si>
  <si>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</si>
  <si>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</si>
  <si>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</si>
  <si>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</si>
  <si>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</si>
  <si>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</si>
  <si>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</si>
  <si>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</si>
  <si>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</si>
  <si>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</si>
  <si>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</si>
  <si>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</si>
  <si>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</si>
  <si>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</si>
  <si>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</si>
  <si>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</si>
  <si>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</si>
  <si>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</si>
  <si>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</si>
  <si>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</si>
  <si>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</si>
  <si>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</si>
  <si>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</si>
  <si>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</si>
  <si>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</si>
  <si>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</si>
  <si>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</si>
  <si>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</si>
  <si>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</si>
  <si>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</si>
  <si>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</si>
  <si>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</si>
  <si>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</si>
  <si>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</si>
  <si>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</si>
  <si>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</si>
  <si>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</si>
  <si>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</si>
  <si>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</si>
  <si>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</si>
  <si>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</si>
  <si>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</si>
  <si>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</si>
  <si>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</si>
  <si>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</si>
  <si>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</si>
  <si>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</si>
  <si>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</si>
  <si>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</si>
  <si>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</si>
  <si>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</si>
  <si>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</si>
  <si>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</si>
  <si>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</si>
  <si>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</si>
  <si>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</si>
  <si>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</si>
  <si>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</si>
  <si>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</si>
  <si>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</si>
  <si>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</si>
  <si>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</si>
  <si>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</si>
  <si>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</si>
  <si>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</si>
  <si>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</si>
  <si>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</si>
  <si>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</si>
  <si>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</si>
  <si>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</si>
  <si>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</si>
  <si>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</si>
  <si>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</si>
  <si>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</si>
  <si>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</si>
  <si>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</si>
  <si>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</si>
  <si>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</si>
  <si>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</si>
  <si>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</si>
  <si>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</si>
  <si>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</si>
  <si>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</si>
  <si>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</si>
  <si>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</si>
  <si>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</si>
  <si>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</si>
  <si>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</si>
  <si>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</si>
  <si>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</si>
  <si>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</si>
  <si>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</si>
  <si>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</si>
  <si>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</si>
  <si>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</si>
  <si>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</si>
  <si>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</si>
  <si>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</si>
  <si>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</si>
  <si>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</si>
  <si>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</si>
  <si>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</si>
  <si>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</si>
  <si>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</si>
  <si>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</si>
  <si>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</si>
  <si>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</si>
  <si>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</si>
  <si>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</si>
  <si>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</si>
  <si>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</si>
  <si>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</si>
  <si>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</si>
  <si>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</si>
  <si>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</si>
  <si>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</si>
  <si>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</si>
  <si>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</si>
  <si>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</si>
  <si>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</si>
  <si>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</si>
  <si>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</si>
  <si>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</si>
  <si>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</si>
  <si>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</si>
  <si>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</si>
  <si>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</si>
  <si>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</si>
  <si>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</si>
  <si>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</si>
  <si>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</si>
  <si>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</si>
  <si>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</si>
  <si>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</si>
  <si>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</si>
  <si>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</si>
  <si>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</si>
  <si>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</si>
  <si>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</si>
  <si>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</si>
  <si>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</si>
  <si>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</si>
  <si>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</si>
  <si>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</si>
  <si>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</si>
  <si>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</si>
  <si>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</si>
  <si>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</si>
  <si>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</si>
  <si>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</si>
  <si>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</si>
  <si>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</si>
  <si>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</si>
  <si>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</si>
  <si>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</si>
  <si>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</si>
  <si>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</si>
  <si>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</si>
  <si>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</si>
  <si>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</si>
  <si>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</si>
  <si>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</si>
  <si>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</si>
  <si>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</si>
  <si>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</si>
  <si>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</si>
  <si>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</si>
  <si>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</si>
  <si>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</si>
  <si>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</si>
  <si>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</si>
  <si>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</si>
  <si>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</si>
  <si>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</si>
  <si>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</si>
  <si>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</si>
  <si>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</si>
  <si>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</si>
  <si>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</si>
  <si>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</si>
  <si>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</si>
  <si>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</si>
  <si>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</si>
  <si>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</si>
  <si>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</si>
  <si>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</si>
  <si>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</si>
  <si>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</si>
  <si>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</si>
  <si>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</si>
  <si>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</si>
  <si>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</si>
  <si>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</si>
  <si>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</si>
  <si>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</si>
  <si>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</si>
  <si>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</si>
  <si>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</si>
  <si>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</si>
  <si>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</si>
  <si>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</si>
  <si>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</si>
  <si>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</si>
  <si>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</si>
  <si>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</si>
  <si>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</si>
  <si>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</si>
  <si>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</si>
  <si>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</si>
  <si>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</si>
  <si>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</si>
  <si>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</si>
  <si>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</si>
  <si>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</si>
  <si>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</si>
  <si>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</si>
  <si>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</si>
  <si>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</si>
  <si>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</si>
  <si>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</si>
  <si>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</si>
  <si>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</si>
  <si>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</si>
  <si>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</si>
  <si>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</si>
  <si>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</si>
  <si>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</si>
  <si>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</si>
  <si>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</si>
  <si>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</si>
  <si>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</si>
  <si>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</si>
  <si>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</si>
  <si>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</si>
  <si>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</si>
  <si>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</si>
  <si>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</si>
  <si>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</si>
  <si>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</si>
  <si>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</si>
  <si>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</si>
  <si>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</si>
  <si>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</si>
  <si>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</si>
  <si>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</si>
  <si>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</si>
  <si>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</si>
  <si>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</si>
  <si>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</si>
  <si>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</si>
  <si>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</si>
  <si>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</si>
  <si>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</si>
  <si>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</si>
  <si>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</si>
  <si>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</si>
  <si>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</si>
  <si>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</si>
  <si>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</si>
  <si>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</si>
  <si>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</si>
  <si>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</si>
  <si>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</si>
  <si>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</si>
  <si>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</si>
  <si>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</si>
  <si>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</si>
  <si>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</si>
  <si>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</si>
  <si>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</si>
  <si>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</si>
  <si>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2567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</si>
  <si>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</si>
  <si>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</si>
  <si>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</si>
  <si>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</si>
  <si>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</si>
  <si>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</si>
  <si>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</si>
  <si>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</si>
  <si>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</si>
  <si>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</si>
  <si>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</si>
  <si>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</si>
  <si>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</si>
  <si>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</si>
  <si>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</si>
  <si>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</si>
  <si>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</si>
  <si>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</si>
  <si>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</si>
  <si>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</si>
  <si>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</si>
  <si>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</si>
  <si>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</si>
  <si>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</si>
  <si>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</si>
  <si>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</si>
  <si>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</si>
  <si>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</si>
  <si>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</si>
  <si>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</si>
  <si>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NULL</t>
  </si>
  <si>
    <t>ปี2568</t>
  </si>
  <si>
    <t>2568</t>
  </si>
  <si>
    <t>ตลาดส่งออกสำคัญของไทยของปี 2568</t>
  </si>
  <si>
    <t>สินค้านำเข้าสำคัญของไทยของปี 2568</t>
  </si>
  <si>
    <t>การส่งออกสินค้าสำคัญของไทยของปี 2568</t>
  </si>
  <si>
    <t xml:space="preserve">หมายเหตุ : ปี 2568 เป็นตัวเลขเบื้องต้น </t>
  </si>
  <si>
    <t>หมายเหตุ : ปี 2568 เป็นตัวเลขเบื้องต้น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</si>
  <si>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</si>
  <si>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</si>
  <si>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</si>
  <si>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ม.ค.-มี.ค.</t>
  </si>
  <si>
    <t>รวมทั้งสิ้น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</si>
  <si>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</si>
  <si>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</si>
  <si>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ปี2567 (ม.ค.-เม.ย.)</t>
  </si>
  <si>
    <t>ปี2568 (ม.ค.-เม.ย.)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</si>
</sst>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6" formatCode="0.0"/>
    <numFmt numFmtId="177" formatCode="_-* #,##0.0_-;\-* #,##0.0_-;_-* &quot;-&quot;??_-;_-@_-"/>
  </numFmts>
  <fonts count="82" x14ac:knownFonts="1">
    <font>
      <sz val="14"/>
      <name val="AngsanaUPC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sz val="11"/>
      <color rgb="FF000000"/>
      <name val="Calibri"/>
      <family val="2"/>
    </font>
    <font>
      <b/>
      <sz val="12"/>
      <name val="TH SarabunPSK"/>
      <family val="2"/>
      <charset val="22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thin">
        <color indexed="64"/>
      </bottom>
      <diagonal/>
    </border>
  </borders>
  <cellStyleXfs count="15">
    <xf numFmtId="0" fontId="0" fillId="0" borderId="0"/>
    <xf numFmtId="43" fontId="5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5" fillId="0" borderId="0"/>
    <xf numFmtId="0" fontId="21" fillId="0" borderId="0"/>
    <xf numFmtId="0" fontId="36" fillId="0" borderId="0"/>
    <xf numFmtId="0" fontId="34" fillId="0" borderId="0"/>
    <xf numFmtId="0" fontId="45" fillId="0" borderId="0"/>
    <xf numFmtId="164" fontId="45" fillId="0" borderId="0" applyFont="0" applyFill="0" applyBorder="0" applyAlignment="0" applyProtection="0"/>
    <xf numFmtId="0" fontId="47" fillId="0" borderId="0"/>
    <xf numFmtId="164" fontId="47" fillId="0" borderId="0" applyFon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0" fontId="72" fillId="0" borderId="42">
      <alignment horizontal="right"/>
    </xf>
    <xf numFmtId="0" fontId="72" fillId="0" borderId="42">
      <alignment horizontal="right"/>
    </xf>
  </cellStyleXfs>
  <cellXfs count="720">
    <xf numFmtId="0" fontId="0" fillId="0" borderId="0" xfId="0"/>
    <xf numFmtId="0" fontId="6" fillId="0" borderId="0" xfId="0" applyFont="1"/>
    <xf numFmtId="0" fontId="0" fillId="0" borderId="0" xfId="0" applyAlignment="1">
      <alignment horizontal="centerContinuous"/>
    </xf>
    <xf numFmtId="0" fontId="9" fillId="0" borderId="0" xfId="0" applyFont="1"/>
    <xf numFmtId="0" fontId="9" fillId="0" borderId="0" xfId="0" applyFont="1" applyAlignment="1">
      <alignment horizontal="right"/>
    </xf>
    <xf numFmtId="0" fontId="4" fillId="0" borderId="0" xfId="0" applyFont="1" applyAlignment="1">
      <alignment horizontal="centerContinuous"/>
    </xf>
    <xf numFmtId="3" fontId="0" fillId="0" borderId="0" xfId="0" applyNumberFormat="1"/>
    <xf numFmtId="2" fontId="7" fillId="0" borderId="0" xfId="0" applyNumberFormat="1" applyFont="1"/>
    <xf numFmtId="0" fontId="13" fillId="0" borderId="0" xfId="0" applyFont="1"/>
    <xf numFmtId="165" fontId="13" fillId="0" borderId="0" xfId="0" applyNumberFormat="1" applyFont="1"/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horizontal="right"/>
    </xf>
    <xf numFmtId="0" fontId="18" fillId="0" borderId="0" xfId="0" applyFont="1" applyAlignment="1">
      <alignment horizontal="centerContinuous"/>
    </xf>
    <xf numFmtId="0" fontId="18" fillId="0" borderId="0" xfId="0" applyFont="1"/>
    <xf numFmtId="0" fontId="17" fillId="0" borderId="0" xfId="0" applyFont="1" applyAlignment="1">
      <alignment horizontal="centerContinuous"/>
    </xf>
    <xf numFmtId="0" fontId="8" fillId="0" borderId="0" xfId="0" applyFont="1" applyAlignment="1">
      <alignment horizontal="center" vertical="top"/>
    </xf>
    <xf numFmtId="0" fontId="16" fillId="0" borderId="0" xfId="0" applyFont="1" applyAlignment="1">
      <alignment horizontal="right" vertical="top"/>
    </xf>
    <xf numFmtId="0" fontId="7" fillId="0" borderId="2" xfId="0" applyFont="1" applyBorder="1" applyAlignment="1">
      <alignment vertical="center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7" fillId="0" borderId="0" xfId="0" applyFont="1" applyAlignment="1">
      <alignment horizontal="centerContinuous" vertical="top"/>
    </xf>
    <xf numFmtId="3" fontId="7" fillId="0" borderId="0" xfId="1" applyNumberFormat="1" applyFont="1" applyAlignment="1">
      <alignment vertical="top"/>
    </xf>
    <xf numFmtId="4" fontId="0" fillId="0" borderId="0" xfId="0" applyNumberFormat="1"/>
    <xf numFmtId="0" fontId="8" fillId="0" borderId="3" xfId="0" applyFont="1" applyBorder="1" applyAlignment="1">
      <alignment horizontal="right" vertical="center"/>
    </xf>
    <xf numFmtId="165" fontId="7" fillId="0" borderId="4" xfId="1" applyNumberFormat="1" applyFont="1" applyBorder="1" applyAlignment="1">
      <alignment vertical="top"/>
    </xf>
    <xf numFmtId="1" fontId="0" fillId="0" borderId="0" xfId="0" applyNumberFormat="1"/>
    <xf numFmtId="165" fontId="13" fillId="0" borderId="4" xfId="1" applyNumberFormat="1" applyFont="1" applyBorder="1" applyAlignment="1">
      <alignment vertical="top"/>
    </xf>
    <xf numFmtId="3" fontId="13" fillId="0" borderId="0" xfId="0" applyNumberFormat="1" applyFont="1"/>
    <xf numFmtId="166" fontId="13" fillId="0" borderId="0" xfId="1" applyNumberFormat="1" applyFont="1"/>
    <xf numFmtId="165" fontId="0" fillId="0" borderId="0" xfId="0" applyNumberFormat="1"/>
    <xf numFmtId="0" fontId="13" fillId="0" borderId="0" xfId="0" applyFont="1" applyAlignment="1">
      <alignment horizontal="center" vertical="center"/>
    </xf>
    <xf numFmtId="165" fontId="7" fillId="0" borderId="5" xfId="1" applyNumberFormat="1" applyFont="1" applyBorder="1" applyAlignment="1">
      <alignment vertical="center"/>
    </xf>
    <xf numFmtId="165" fontId="7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7" fillId="0" borderId="0" xfId="0" applyNumberFormat="1" applyFont="1" applyAlignment="1">
      <alignment vertical="center"/>
    </xf>
    <xf numFmtId="167" fontId="13" fillId="0" borderId="4" xfId="0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39" fontId="9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168" fontId="13" fillId="0" borderId="4" xfId="0" applyNumberFormat="1" applyFont="1" applyBorder="1" applyAlignment="1">
      <alignment vertical="center"/>
    </xf>
    <xf numFmtId="165" fontId="13" fillId="0" borderId="4" xfId="1" applyNumberFormat="1" applyFont="1" applyBorder="1" applyAlignment="1">
      <alignment vertical="center"/>
    </xf>
    <xf numFmtId="169" fontId="13" fillId="0" borderId="4" xfId="0" applyNumberFormat="1" applyFont="1" applyBorder="1" applyAlignment="1">
      <alignment vertical="center"/>
    </xf>
    <xf numFmtId="165" fontId="7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7" fillId="0" borderId="0" xfId="1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65" fontId="9" fillId="0" borderId="2" xfId="1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10" fillId="0" borderId="0" xfId="0" applyFont="1" applyAlignment="1">
      <alignment horizontal="centerContinuous" vertical="center"/>
    </xf>
    <xf numFmtId="165" fontId="7" fillId="0" borderId="0" xfId="1" applyNumberFormat="1" applyFont="1" applyAlignment="1">
      <alignment horizontal="right" vertical="center"/>
    </xf>
    <xf numFmtId="165" fontId="7" fillId="0" borderId="0" xfId="1" applyNumberFormat="1" applyFont="1" applyBorder="1" applyAlignment="1">
      <alignment horizontal="right" vertical="center"/>
    </xf>
    <xf numFmtId="165" fontId="9" fillId="0" borderId="2" xfId="1" applyNumberFormat="1" applyFont="1" applyBorder="1" applyAlignment="1">
      <alignment horizontal="right" vertical="center"/>
    </xf>
    <xf numFmtId="4" fontId="7" fillId="0" borderId="0" xfId="1" applyNumberFormat="1" applyFont="1" applyAlignment="1">
      <alignment horizontal="right" vertical="center"/>
    </xf>
    <xf numFmtId="4" fontId="13" fillId="0" borderId="0" xfId="1" applyNumberFormat="1" applyFont="1" applyAlignment="1">
      <alignment horizontal="right" vertical="center"/>
    </xf>
    <xf numFmtId="4" fontId="7" fillId="0" borderId="0" xfId="1" applyNumberFormat="1" applyFont="1" applyBorder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0" fontId="17" fillId="0" borderId="0" xfId="0" applyFont="1" applyAlignment="1">
      <alignment horizontal="centerContinuous" vertical="center"/>
    </xf>
    <xf numFmtId="165" fontId="7" fillId="0" borderId="0" xfId="1" applyNumberFormat="1" applyFont="1" applyBorder="1" applyAlignment="1">
      <alignment vertical="center"/>
    </xf>
    <xf numFmtId="165" fontId="9" fillId="0" borderId="0" xfId="1" applyNumberFormat="1" applyFont="1" applyBorder="1" applyAlignment="1">
      <alignment horizontal="left" vertical="center"/>
    </xf>
    <xf numFmtId="165" fontId="9" fillId="0" borderId="3" xfId="1" applyNumberFormat="1" applyFont="1" applyBorder="1" applyAlignment="1">
      <alignment vertical="center"/>
    </xf>
    <xf numFmtId="39" fontId="9" fillId="0" borderId="2" xfId="0" applyNumberFormat="1" applyFont="1" applyBorder="1" applyAlignment="1">
      <alignment vertical="center"/>
    </xf>
    <xf numFmtId="0" fontId="13" fillId="0" borderId="6" xfId="0" applyFont="1" applyBorder="1" applyAlignment="1">
      <alignment horizontal="center" vertical="center"/>
    </xf>
    <xf numFmtId="165" fontId="7" fillId="0" borderId="7" xfId="1" applyNumberFormat="1" applyFont="1" applyBorder="1" applyAlignment="1">
      <alignment vertical="center"/>
    </xf>
    <xf numFmtId="165" fontId="9" fillId="0" borderId="7" xfId="1" applyNumberFormat="1" applyFont="1" applyBorder="1" applyAlignment="1">
      <alignment vertical="center"/>
    </xf>
    <xf numFmtId="167" fontId="13" fillId="0" borderId="3" xfId="0" applyNumberFormat="1" applyFont="1" applyBorder="1" applyAlignment="1">
      <alignment vertical="center"/>
    </xf>
    <xf numFmtId="165" fontId="9" fillId="0" borderId="0" xfId="1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14" fillId="0" borderId="0" xfId="0" applyFont="1" applyAlignment="1">
      <alignment horizontal="centerContinuous" vertical="top"/>
    </xf>
    <xf numFmtId="173" fontId="13" fillId="0" borderId="4" xfId="0" applyNumberFormat="1" applyFont="1" applyBorder="1" applyAlignment="1">
      <alignment vertical="center"/>
    </xf>
    <xf numFmtId="165" fontId="9" fillId="0" borderId="0" xfId="1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39" fontId="7" fillId="0" borderId="0" xfId="0" applyNumberFormat="1" applyFont="1" applyAlignment="1">
      <alignment vertical="top"/>
    </xf>
    <xf numFmtId="167" fontId="13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7" fillId="0" borderId="3" xfId="0" applyFont="1" applyBorder="1" applyAlignment="1">
      <alignment vertical="center"/>
    </xf>
    <xf numFmtId="0" fontId="13" fillId="0" borderId="4" xfId="0" applyFont="1" applyBorder="1" applyAlignment="1">
      <alignment horizontal="center" vertical="center"/>
    </xf>
    <xf numFmtId="165" fontId="9" fillId="0" borderId="4" xfId="1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0" fontId="8" fillId="0" borderId="3" xfId="0" quotePrefix="1" applyFont="1" applyBorder="1" applyAlignment="1">
      <alignment horizontal="center" vertical="center"/>
    </xf>
    <xf numFmtId="165" fontId="9" fillId="0" borderId="0" xfId="1" applyNumberFormat="1" applyFont="1" applyAlignment="1">
      <alignment horizontal="left" vertical="center"/>
    </xf>
    <xf numFmtId="165" fontId="9" fillId="0" borderId="0" xfId="1" applyNumberFormat="1" applyFont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165" fontId="9" fillId="0" borderId="6" xfId="1" applyNumberFormat="1" applyFont="1" applyBorder="1" applyAlignment="1">
      <alignment horizontal="left" vertical="center"/>
    </xf>
    <xf numFmtId="165" fontId="9" fillId="0" borderId="6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7" fillId="0" borderId="0" xfId="0" applyNumberFormat="1" applyFont="1" applyAlignment="1">
      <alignment vertical="center"/>
    </xf>
    <xf numFmtId="173" fontId="4" fillId="0" borderId="0" xfId="0" applyNumberFormat="1" applyFont="1" applyAlignment="1">
      <alignment vertical="center"/>
    </xf>
    <xf numFmtId="173" fontId="9" fillId="0" borderId="0" xfId="0" applyNumberFormat="1" applyFont="1" applyAlignment="1">
      <alignment vertical="center"/>
    </xf>
    <xf numFmtId="173" fontId="5" fillId="0" borderId="0" xfId="0" applyNumberFormat="1" applyFont="1" applyAlignment="1">
      <alignment vertical="center"/>
    </xf>
    <xf numFmtId="173" fontId="9" fillId="0" borderId="2" xfId="0" applyNumberFormat="1" applyFont="1" applyBorder="1" applyAlignment="1">
      <alignment vertical="center"/>
    </xf>
    <xf numFmtId="4" fontId="9" fillId="0" borderId="1" xfId="1" applyNumberFormat="1" applyFont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4" fontId="13" fillId="0" borderId="0" xfId="0" applyNumberFormat="1" applyFont="1" applyAlignment="1">
      <alignment vertical="center"/>
    </xf>
    <xf numFmtId="0" fontId="19" fillId="0" borderId="0" xfId="0" applyFont="1" applyAlignment="1">
      <alignment horizontal="centerContinuous" vertical="center"/>
    </xf>
    <xf numFmtId="165" fontId="12" fillId="0" borderId="0" xfId="0" applyNumberFormat="1" applyFont="1"/>
    <xf numFmtId="172" fontId="7" fillId="0" borderId="0" xfId="0" applyNumberFormat="1" applyFont="1" applyAlignment="1">
      <alignment vertical="center"/>
    </xf>
    <xf numFmtId="172" fontId="9" fillId="0" borderId="0" xfId="0" applyNumberFormat="1" applyFont="1" applyAlignment="1">
      <alignment vertical="center"/>
    </xf>
    <xf numFmtId="165" fontId="7" fillId="0" borderId="8" xfId="1" applyNumberFormat="1" applyFont="1" applyBorder="1" applyAlignment="1">
      <alignment vertical="center"/>
    </xf>
    <xf numFmtId="165" fontId="13" fillId="0" borderId="8" xfId="1" applyNumberFormat="1" applyFont="1" applyBorder="1" applyAlignment="1">
      <alignment vertical="center"/>
    </xf>
    <xf numFmtId="0" fontId="8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8" fillId="0" borderId="10" xfId="0" applyFont="1" applyBorder="1" applyAlignment="1">
      <alignment horizontal="center" vertical="center"/>
    </xf>
    <xf numFmtId="0" fontId="16" fillId="0" borderId="0" xfId="0" applyFont="1" applyAlignment="1">
      <alignment horizontal="right" vertical="center"/>
    </xf>
    <xf numFmtId="4" fontId="7" fillId="0" borderId="2" xfId="1" applyNumberFormat="1" applyFont="1" applyBorder="1" applyAlignment="1">
      <alignment horizontal="right" vertical="center"/>
    </xf>
    <xf numFmtId="3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165" fontId="9" fillId="0" borderId="0" xfId="0" applyNumberFormat="1" applyFont="1" applyAlignment="1">
      <alignment horizontal="right" vertical="center"/>
    </xf>
    <xf numFmtId="167" fontId="13" fillId="0" borderId="5" xfId="0" applyNumberFormat="1" applyFont="1" applyBorder="1" applyAlignment="1">
      <alignment vertical="center"/>
    </xf>
    <xf numFmtId="165" fontId="9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3" fillId="0" borderId="0" xfId="0" applyNumberFormat="1" applyFont="1"/>
    <xf numFmtId="165" fontId="13" fillId="0" borderId="0" xfId="1" applyNumberFormat="1" applyFont="1" applyBorder="1" applyAlignment="1">
      <alignment horizontal="right" vertical="center"/>
    </xf>
    <xf numFmtId="4" fontId="13" fillId="0" borderId="0" xfId="1" applyNumberFormat="1" applyFont="1" applyBorder="1" applyAlignment="1">
      <alignment horizontal="right" vertical="center"/>
    </xf>
    <xf numFmtId="1" fontId="13" fillId="0" borderId="6" xfId="0" applyNumberFormat="1" applyFont="1" applyBorder="1" applyAlignment="1">
      <alignment horizontal="center"/>
    </xf>
    <xf numFmtId="0" fontId="13" fillId="0" borderId="2" xfId="0" applyFont="1" applyBorder="1"/>
    <xf numFmtId="4" fontId="13" fillId="0" borderId="2" xfId="1" applyNumberFormat="1" applyFont="1" applyBorder="1" applyAlignment="1">
      <alignment horizontal="right" vertical="center"/>
    </xf>
    <xf numFmtId="2" fontId="13" fillId="0" borderId="2" xfId="0" applyNumberFormat="1" applyFont="1" applyBorder="1" applyAlignment="1">
      <alignment horizontal="center"/>
    </xf>
    <xf numFmtId="3" fontId="13" fillId="0" borderId="0" xfId="1" applyNumberFormat="1" applyFont="1" applyBorder="1" applyAlignment="1">
      <alignment horizontal="right" vertical="center"/>
    </xf>
    <xf numFmtId="1" fontId="13" fillId="0" borderId="14" xfId="0" applyNumberFormat="1" applyFont="1" applyBorder="1" applyAlignment="1">
      <alignment horizontal="center"/>
    </xf>
    <xf numFmtId="3" fontId="13" fillId="0" borderId="15" xfId="0" applyNumberFormat="1" applyFont="1" applyBorder="1" applyAlignment="1">
      <alignment horizontal="center"/>
    </xf>
    <xf numFmtId="3" fontId="13" fillId="0" borderId="16" xfId="1" applyNumberFormat="1" applyFont="1" applyBorder="1" applyAlignment="1">
      <alignment horizontal="right" vertical="center"/>
    </xf>
    <xf numFmtId="1" fontId="13" fillId="0" borderId="13" xfId="0" applyNumberFormat="1" applyFont="1" applyBorder="1" applyAlignment="1">
      <alignment horizontal="center"/>
    </xf>
    <xf numFmtId="2" fontId="13" fillId="0" borderId="14" xfId="0" applyNumberFormat="1" applyFont="1" applyBorder="1" applyAlignment="1">
      <alignment horizontal="center"/>
    </xf>
    <xf numFmtId="3" fontId="13" fillId="0" borderId="15" xfId="1" applyNumberFormat="1" applyFont="1" applyBorder="1" applyAlignment="1">
      <alignment horizontal="right" vertical="center"/>
    </xf>
    <xf numFmtId="165" fontId="13" fillId="0" borderId="16" xfId="1" applyNumberFormat="1" applyFont="1" applyBorder="1" applyAlignment="1">
      <alignment horizontal="right" vertical="center"/>
    </xf>
    <xf numFmtId="3" fontId="13" fillId="0" borderId="17" xfId="0" applyNumberFormat="1" applyFont="1" applyBorder="1" applyAlignment="1">
      <alignment horizontal="center"/>
    </xf>
    <xf numFmtId="0" fontId="13" fillId="0" borderId="6" xfId="0" applyFont="1" applyBorder="1"/>
    <xf numFmtId="4" fontId="13" fillId="0" borderId="6" xfId="1" applyNumberFormat="1" applyFont="1" applyBorder="1" applyAlignment="1">
      <alignment horizontal="right" vertical="center"/>
    </xf>
    <xf numFmtId="3" fontId="13" fillId="0" borderId="18" xfId="1" applyNumberFormat="1" applyFont="1" applyBorder="1" applyAlignment="1">
      <alignment horizontal="right" vertical="center"/>
    </xf>
    <xf numFmtId="3" fontId="13" fillId="0" borderId="17" xfId="1" applyNumberFormat="1" applyFont="1" applyBorder="1" applyAlignment="1">
      <alignment horizontal="right" vertical="center"/>
    </xf>
    <xf numFmtId="3" fontId="13" fillId="0" borderId="6" xfId="1" applyNumberFormat="1" applyFont="1" applyBorder="1" applyAlignment="1">
      <alignment horizontal="right" vertical="center"/>
    </xf>
    <xf numFmtId="165" fontId="13" fillId="0" borderId="18" xfId="1" applyNumberFormat="1" applyFont="1" applyBorder="1" applyAlignment="1">
      <alignment horizontal="right" vertical="center"/>
    </xf>
    <xf numFmtId="167" fontId="7" fillId="0" borderId="4" xfId="0" applyNumberFormat="1" applyFont="1" applyBorder="1" applyAlignment="1">
      <alignment vertical="center"/>
    </xf>
    <xf numFmtId="3" fontId="7" fillId="0" borderId="0" xfId="1" applyNumberFormat="1" applyFont="1" applyBorder="1" applyAlignment="1">
      <alignment horizontal="right" vertical="center"/>
    </xf>
    <xf numFmtId="3" fontId="7" fillId="0" borderId="6" xfId="1" applyNumberFormat="1" applyFont="1" applyBorder="1" applyAlignment="1">
      <alignment horizontal="right" vertical="center"/>
    </xf>
    <xf numFmtId="165" fontId="7" fillId="2" borderId="0" xfId="1" applyNumberFormat="1" applyFont="1" applyFill="1" applyAlignment="1">
      <alignment horizontal="right" vertical="center"/>
    </xf>
    <xf numFmtId="165" fontId="9" fillId="2" borderId="0" xfId="1" applyNumberFormat="1" applyFont="1" applyFill="1" applyBorder="1" applyAlignment="1">
      <alignment horizontal="right" vertical="center"/>
    </xf>
    <xf numFmtId="165" fontId="9" fillId="2" borderId="6" xfId="1" applyNumberFormat="1" applyFont="1" applyFill="1" applyBorder="1" applyAlignment="1">
      <alignment horizontal="right" vertical="center"/>
    </xf>
    <xf numFmtId="165" fontId="9" fillId="2" borderId="2" xfId="1" applyNumberFormat="1" applyFont="1" applyFill="1" applyBorder="1" applyAlignment="1">
      <alignment horizontal="right" vertical="center"/>
    </xf>
    <xf numFmtId="3" fontId="13" fillId="2" borderId="15" xfId="0" applyNumberFormat="1" applyFont="1" applyFill="1" applyBorder="1" applyAlignment="1">
      <alignment horizontal="center"/>
    </xf>
    <xf numFmtId="3" fontId="13" fillId="2" borderId="17" xfId="0" applyNumberFormat="1" applyFont="1" applyFill="1" applyBorder="1" applyAlignment="1">
      <alignment horizontal="center"/>
    </xf>
    <xf numFmtId="0" fontId="5" fillId="0" borderId="0" xfId="3"/>
    <xf numFmtId="0" fontId="19" fillId="0" borderId="0" xfId="3" applyFont="1" applyAlignment="1">
      <alignment horizontal="centerContinuous" vertical="center"/>
    </xf>
    <xf numFmtId="0" fontId="4" fillId="0" borderId="0" xfId="3" applyFont="1" applyAlignment="1">
      <alignment horizontal="centerContinuous"/>
    </xf>
    <xf numFmtId="0" fontId="10" fillId="0" borderId="0" xfId="3" applyFont="1" applyAlignment="1">
      <alignment horizontal="centerContinuous" vertical="center"/>
    </xf>
    <xf numFmtId="0" fontId="5" fillId="0" borderId="0" xfId="3" applyAlignment="1">
      <alignment horizontal="centerContinuous"/>
    </xf>
    <xf numFmtId="0" fontId="14" fillId="0" borderId="0" xfId="3" applyFont="1" applyAlignment="1">
      <alignment horizontal="centerContinuous" vertical="top"/>
    </xf>
    <xf numFmtId="0" fontId="19" fillId="0" borderId="0" xfId="3" applyFont="1" applyAlignment="1">
      <alignment horizontal="centerContinuous"/>
    </xf>
    <xf numFmtId="0" fontId="9" fillId="0" borderId="0" xfId="3" applyFont="1" applyAlignment="1">
      <alignment horizontal="right"/>
    </xf>
    <xf numFmtId="0" fontId="9" fillId="0" borderId="0" xfId="3" applyFont="1" applyAlignment="1">
      <alignment horizontal="right" vertical="center"/>
    </xf>
    <xf numFmtId="0" fontId="7" fillId="0" borderId="2" xfId="3" applyFont="1" applyBorder="1" applyAlignment="1">
      <alignment horizontal="center" vertical="center"/>
    </xf>
    <xf numFmtId="0" fontId="5" fillId="0" borderId="0" xfId="3" applyAlignment="1">
      <alignment horizontal="center" vertical="center"/>
    </xf>
    <xf numFmtId="165" fontId="7" fillId="0" borderId="0" xfId="2" applyNumberFormat="1" applyFont="1" applyAlignment="1">
      <alignment horizontal="center" vertical="center"/>
    </xf>
    <xf numFmtId="165" fontId="7" fillId="0" borderId="0" xfId="2" applyNumberFormat="1" applyFont="1" applyAlignment="1">
      <alignment horizontal="right" vertical="center"/>
    </xf>
    <xf numFmtId="165" fontId="23" fillId="0" borderId="0" xfId="2" applyNumberFormat="1" applyFont="1" applyAlignment="1">
      <alignment horizontal="center" vertical="center"/>
    </xf>
    <xf numFmtId="4" fontId="7" fillId="0" borderId="0" xfId="2" applyNumberFormat="1" applyFont="1" applyAlignment="1">
      <alignment horizontal="center" vertical="center"/>
    </xf>
    <xf numFmtId="4" fontId="13" fillId="0" borderId="0" xfId="2" applyNumberFormat="1" applyFont="1" applyAlignment="1">
      <alignment horizontal="center" vertical="center"/>
    </xf>
    <xf numFmtId="4" fontId="7" fillId="0" borderId="0" xfId="2" applyNumberFormat="1" applyFont="1" applyAlignment="1">
      <alignment horizontal="right" vertical="center"/>
    </xf>
    <xf numFmtId="4" fontId="13" fillId="0" borderId="0" xfId="3" applyNumberFormat="1" applyFont="1" applyAlignment="1">
      <alignment horizontal="center"/>
    </xf>
    <xf numFmtId="165" fontId="9" fillId="0" borderId="0" xfId="2" applyNumberFormat="1" applyFont="1" applyAlignment="1">
      <alignment horizontal="left" vertical="center"/>
    </xf>
    <xf numFmtId="165" fontId="9" fillId="0" borderId="0" xfId="2" applyNumberFormat="1" applyFont="1" applyAlignment="1">
      <alignment horizontal="right" vertical="center"/>
    </xf>
    <xf numFmtId="165" fontId="9" fillId="0" borderId="0" xfId="2" applyNumberFormat="1" applyFont="1" applyBorder="1" applyAlignment="1">
      <alignment horizontal="right" vertical="center"/>
    </xf>
    <xf numFmtId="165" fontId="9" fillId="0" borderId="0" xfId="2" applyNumberFormat="1" applyFont="1" applyAlignment="1">
      <alignment horizontal="center" vertical="center"/>
    </xf>
    <xf numFmtId="165" fontId="24" fillId="0" borderId="0" xfId="2" applyNumberFormat="1" applyFont="1" applyAlignment="1">
      <alignment horizontal="center" vertical="center"/>
    </xf>
    <xf numFmtId="0" fontId="4" fillId="0" borderId="0" xfId="3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165" fontId="25" fillId="0" borderId="0" xfId="2" applyNumberFormat="1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0" fontId="13" fillId="0" borderId="0" xfId="3" applyFont="1" applyAlignment="1">
      <alignment horizontal="center" vertical="center"/>
    </xf>
    <xf numFmtId="165" fontId="7" fillId="0" borderId="0" xfId="2" applyNumberFormat="1" applyFont="1" applyBorder="1" applyAlignment="1">
      <alignment horizontal="center" vertical="center"/>
    </xf>
    <xf numFmtId="165" fontId="7" fillId="0" borderId="0" xfId="2" applyNumberFormat="1" applyFont="1" applyBorder="1" applyAlignment="1">
      <alignment horizontal="right" vertical="center"/>
    </xf>
    <xf numFmtId="4" fontId="7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left" vertical="center"/>
    </xf>
    <xf numFmtId="4" fontId="9" fillId="0" borderId="0" xfId="2" applyNumberFormat="1" applyFont="1" applyBorder="1" applyAlignment="1">
      <alignment horizontal="center" vertical="center"/>
    </xf>
    <xf numFmtId="165" fontId="9" fillId="0" borderId="6" xfId="2" applyNumberFormat="1" applyFont="1" applyBorder="1" applyAlignment="1">
      <alignment horizontal="left" vertical="center"/>
    </xf>
    <xf numFmtId="165" fontId="9" fillId="0" borderId="6" xfId="2" applyNumberFormat="1" applyFont="1" applyBorder="1" applyAlignment="1">
      <alignment horizontal="right" vertical="center"/>
    </xf>
    <xf numFmtId="165" fontId="9" fillId="0" borderId="6" xfId="2" applyNumberFormat="1" applyFont="1" applyBorder="1" applyAlignment="1">
      <alignment horizontal="center" vertical="center"/>
    </xf>
    <xf numFmtId="165" fontId="9" fillId="0" borderId="2" xfId="2" applyNumberFormat="1" applyFont="1" applyBorder="1" applyAlignment="1">
      <alignment horizontal="center" vertical="center"/>
    </xf>
    <xf numFmtId="165" fontId="9" fillId="0" borderId="2" xfId="2" applyNumberFormat="1" applyFont="1" applyBorder="1" applyAlignment="1">
      <alignment horizontal="right" vertical="center"/>
    </xf>
    <xf numFmtId="165" fontId="24" fillId="0" borderId="2" xfId="2" applyNumberFormat="1" applyFont="1" applyBorder="1" applyAlignment="1">
      <alignment horizontal="center" vertical="center"/>
    </xf>
    <xf numFmtId="4" fontId="9" fillId="0" borderId="1" xfId="2" applyNumberFormat="1" applyFont="1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4" fontId="26" fillId="0" borderId="2" xfId="2" applyNumberFormat="1" applyFont="1" applyBorder="1" applyAlignment="1">
      <alignment horizontal="center" vertical="center"/>
    </xf>
    <xf numFmtId="4" fontId="9" fillId="0" borderId="1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7" fillId="0" borderId="2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9" fillId="0" borderId="1" xfId="2" applyNumberFormat="1" applyFont="1" applyBorder="1" applyAlignment="1">
      <alignment horizontal="right" vertical="center"/>
    </xf>
    <xf numFmtId="4" fontId="7" fillId="0" borderId="0" xfId="2" applyNumberFormat="1" applyFont="1" applyBorder="1" applyAlignment="1">
      <alignment horizontal="right" vertical="center"/>
    </xf>
    <xf numFmtId="165" fontId="13" fillId="0" borderId="0" xfId="3" applyNumberFormat="1" applyFont="1"/>
    <xf numFmtId="171" fontId="13" fillId="0" borderId="0" xfId="3" applyNumberFormat="1" applyFont="1"/>
    <xf numFmtId="3" fontId="13" fillId="0" borderId="0" xfId="3" applyNumberFormat="1" applyFont="1"/>
    <xf numFmtId="165" fontId="12" fillId="0" borderId="0" xfId="3" applyNumberFormat="1" applyFont="1"/>
    <xf numFmtId="165" fontId="5" fillId="0" borderId="0" xfId="3" applyNumberFormat="1"/>
    <xf numFmtId="165" fontId="13" fillId="0" borderId="0" xfId="2" applyNumberFormat="1" applyFont="1" applyBorder="1" applyAlignment="1">
      <alignment horizontal="right" vertical="center"/>
    </xf>
    <xf numFmtId="0" fontId="13" fillId="0" borderId="0" xfId="3" applyFont="1" applyAlignment="1">
      <alignment horizontal="center"/>
    </xf>
    <xf numFmtId="0" fontId="27" fillId="0" borderId="0" xfId="3" applyFont="1"/>
    <xf numFmtId="4" fontId="27" fillId="0" borderId="0" xfId="2" applyNumberFormat="1" applyFont="1" applyBorder="1" applyAlignment="1">
      <alignment horizontal="right" vertical="center"/>
    </xf>
    <xf numFmtId="1" fontId="27" fillId="0" borderId="0" xfId="3" applyNumberFormat="1" applyFont="1" applyAlignment="1">
      <alignment horizontal="center"/>
    </xf>
    <xf numFmtId="2" fontId="27" fillId="0" borderId="0" xfId="3" applyNumberFormat="1" applyFont="1" applyAlignment="1">
      <alignment horizontal="center"/>
    </xf>
    <xf numFmtId="3" fontId="13" fillId="0" borderId="0" xfId="3" applyNumberFormat="1" applyFont="1" applyAlignment="1">
      <alignment horizontal="center"/>
    </xf>
    <xf numFmtId="165" fontId="9" fillId="0" borderId="0" xfId="3" applyNumberFormat="1" applyFont="1" applyAlignment="1">
      <alignment horizontal="right" vertical="center"/>
    </xf>
    <xf numFmtId="0" fontId="28" fillId="0" borderId="0" xfId="3" applyFont="1" applyAlignment="1">
      <alignment horizontal="center"/>
    </xf>
    <xf numFmtId="0" fontId="28" fillId="0" borderId="0" xfId="3" applyFont="1"/>
    <xf numFmtId="3" fontId="28" fillId="0" borderId="0" xfId="2" applyNumberFormat="1" applyFont="1" applyBorder="1" applyAlignment="1">
      <alignment horizontal="right" vertical="center"/>
    </xf>
    <xf numFmtId="165" fontId="28" fillId="0" borderId="0" xfId="2" applyNumberFormat="1" applyFont="1" applyBorder="1" applyAlignment="1">
      <alignment horizontal="right" vertical="center"/>
    </xf>
    <xf numFmtId="3" fontId="27" fillId="0" borderId="0" xfId="3" applyNumberFormat="1" applyFont="1" applyAlignment="1">
      <alignment horizontal="center"/>
    </xf>
    <xf numFmtId="3" fontId="27" fillId="0" borderId="0" xfId="2" applyNumberFormat="1" applyFont="1" applyBorder="1" applyAlignment="1">
      <alignment horizontal="right" vertical="center"/>
    </xf>
    <xf numFmtId="165" fontId="27" fillId="0" borderId="0" xfId="2" applyNumberFormat="1" applyFont="1" applyBorder="1" applyAlignment="1">
      <alignment horizontal="right" vertical="center"/>
    </xf>
    <xf numFmtId="3" fontId="28" fillId="0" borderId="0" xfId="3" applyNumberFormat="1" applyFont="1" applyAlignment="1">
      <alignment horizontal="center"/>
    </xf>
    <xf numFmtId="4" fontId="28" fillId="0" borderId="0" xfId="2" applyNumberFormat="1" applyFont="1" applyBorder="1" applyAlignment="1">
      <alignment horizontal="right" vertical="center"/>
    </xf>
    <xf numFmtId="0" fontId="26" fillId="0" borderId="2" xfId="3" applyFont="1" applyBorder="1" applyAlignment="1">
      <alignment horizontal="center" vertical="center"/>
    </xf>
    <xf numFmtId="165" fontId="29" fillId="0" borderId="0" xfId="2" applyNumberFormat="1" applyFont="1" applyAlignment="1">
      <alignment horizontal="center" vertical="center"/>
    </xf>
    <xf numFmtId="165" fontId="30" fillId="0" borderId="0" xfId="2" applyNumberFormat="1" applyFont="1" applyAlignment="1">
      <alignment horizontal="center" vertical="center"/>
    </xf>
    <xf numFmtId="165" fontId="30" fillId="0" borderId="0" xfId="2" applyNumberFormat="1" applyFont="1" applyBorder="1" applyAlignment="1">
      <alignment horizontal="center" vertical="center"/>
    </xf>
    <xf numFmtId="4" fontId="29" fillId="0" borderId="0" xfId="2" applyNumberFormat="1" applyFont="1" applyAlignment="1">
      <alignment horizontal="center" vertical="center"/>
    </xf>
    <xf numFmtId="4" fontId="30" fillId="0" borderId="0" xfId="2" applyNumberFormat="1" applyFont="1" applyAlignment="1">
      <alignment horizontal="center" vertical="center"/>
    </xf>
    <xf numFmtId="4" fontId="30" fillId="0" borderId="2" xfId="2" applyNumberFormat="1" applyFont="1" applyBorder="1" applyAlignment="1">
      <alignment horizontal="center" vertical="center"/>
    </xf>
    <xf numFmtId="0" fontId="31" fillId="0" borderId="0" xfId="3" applyFont="1" applyAlignment="1">
      <alignment horizontal="center"/>
    </xf>
    <xf numFmtId="4" fontId="32" fillId="0" borderId="0" xfId="2" applyNumberFormat="1" applyFont="1" applyAlignment="1">
      <alignment horizontal="center" vertical="center"/>
    </xf>
    <xf numFmtId="4" fontId="26" fillId="0" borderId="0" xfId="2" applyNumberFormat="1" applyFont="1" applyAlignment="1">
      <alignment horizontal="center" vertical="center"/>
    </xf>
    <xf numFmtId="4" fontId="26" fillId="0" borderId="6" xfId="2" applyNumberFormat="1" applyFont="1" applyBorder="1" applyAlignment="1">
      <alignment horizontal="center" vertical="center"/>
    </xf>
    <xf numFmtId="4" fontId="26" fillId="3" borderId="0" xfId="2" applyNumberFormat="1" applyFont="1" applyFill="1" applyBorder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9" fillId="0" borderId="6" xfId="2" applyNumberFormat="1" applyFont="1" applyBorder="1" applyAlignment="1">
      <alignment horizontal="right" vertical="center"/>
    </xf>
    <xf numFmtId="4" fontId="33" fillId="0" borderId="0" xfId="2" applyNumberFormat="1" applyFont="1" applyAlignment="1">
      <alignment horizontal="center" vertical="center"/>
    </xf>
    <xf numFmtId="4" fontId="33" fillId="0" borderId="6" xfId="2" applyNumberFormat="1" applyFont="1" applyBorder="1" applyAlignment="1">
      <alignment horizontal="center" vertical="center"/>
    </xf>
    <xf numFmtId="4" fontId="33" fillId="0" borderId="2" xfId="2" applyNumberFormat="1" applyFont="1" applyBorder="1" applyAlignment="1">
      <alignment horizontal="center" vertical="center"/>
    </xf>
    <xf numFmtId="4" fontId="29" fillId="0" borderId="0" xfId="1" applyNumberFormat="1" applyFont="1" applyAlignment="1">
      <alignment horizontal="right" vertical="center"/>
    </xf>
    <xf numFmtId="4" fontId="30" fillId="0" borderId="0" xfId="1" applyNumberFormat="1" applyFont="1" applyAlignment="1">
      <alignment horizontal="right" vertical="center"/>
    </xf>
    <xf numFmtId="4" fontId="30" fillId="0" borderId="6" xfId="1" applyNumberFormat="1" applyFont="1" applyBorder="1" applyAlignment="1">
      <alignment horizontal="right" vertical="center"/>
    </xf>
    <xf numFmtId="4" fontId="30" fillId="0" borderId="2" xfId="1" applyNumberFormat="1" applyFont="1" applyBorder="1" applyAlignment="1">
      <alignment horizontal="right" vertical="center"/>
    </xf>
    <xf numFmtId="0" fontId="30" fillId="0" borderId="2" xfId="0" applyFont="1" applyBorder="1" applyAlignment="1">
      <alignment horizontal="center" vertical="center"/>
    </xf>
    <xf numFmtId="165" fontId="9" fillId="3" borderId="2" xfId="1" applyNumberFormat="1" applyFont="1" applyFill="1" applyBorder="1" applyAlignment="1">
      <alignment horizontal="right" vertical="center"/>
    </xf>
    <xf numFmtId="4" fontId="30" fillId="2" borderId="2" xfId="1" applyNumberFormat="1" applyFont="1" applyFill="1" applyBorder="1" applyAlignment="1">
      <alignment horizontal="right" vertical="center"/>
    </xf>
    <xf numFmtId="4" fontId="30" fillId="2" borderId="0" xfId="1" applyNumberFormat="1" applyFont="1" applyFill="1" applyAlignment="1">
      <alignment horizontal="right" vertical="center"/>
    </xf>
    <xf numFmtId="0" fontId="22" fillId="0" borderId="6" xfId="3" applyFont="1" applyBorder="1" applyAlignment="1">
      <alignment vertical="center"/>
    </xf>
    <xf numFmtId="165" fontId="9" fillId="0" borderId="0" xfId="2" applyNumberFormat="1" applyFont="1" applyBorder="1" applyAlignment="1">
      <alignment vertical="center"/>
    </xf>
    <xf numFmtId="165" fontId="9" fillId="0" borderId="12" xfId="2" applyNumberFormat="1" applyFont="1" applyBorder="1" applyAlignment="1">
      <alignment vertical="center"/>
    </xf>
    <xf numFmtId="165" fontId="9" fillId="0" borderId="11" xfId="2" applyNumberFormat="1" applyFont="1" applyBorder="1" applyAlignment="1">
      <alignment vertical="center"/>
    </xf>
    <xf numFmtId="165" fontId="9" fillId="0" borderId="2" xfId="2" applyNumberFormat="1" applyFont="1" applyBorder="1" applyAlignment="1">
      <alignment vertical="center"/>
    </xf>
    <xf numFmtId="165" fontId="30" fillId="0" borderId="2" xfId="2" applyNumberFormat="1" applyFont="1" applyBorder="1" applyAlignment="1">
      <alignment vertical="center"/>
    </xf>
    <xf numFmtId="165" fontId="9" fillId="0" borderId="14" xfId="2" applyNumberFormat="1" applyFont="1" applyBorder="1" applyAlignment="1">
      <alignment vertical="center"/>
    </xf>
    <xf numFmtId="165" fontId="30" fillId="3" borderId="2" xfId="1" applyNumberFormat="1" applyFont="1" applyFill="1" applyBorder="1" applyAlignment="1">
      <alignment horizontal="right" vertical="center"/>
    </xf>
    <xf numFmtId="165" fontId="8" fillId="0" borderId="4" xfId="1" applyNumberFormat="1" applyFont="1" applyBorder="1" applyAlignment="1">
      <alignment vertical="center"/>
    </xf>
    <xf numFmtId="167" fontId="8" fillId="0" borderId="4" xfId="0" applyNumberFormat="1" applyFont="1" applyBorder="1" applyAlignment="1">
      <alignment vertical="center"/>
    </xf>
    <xf numFmtId="167" fontId="8" fillId="0" borderId="3" xfId="0" applyNumberFormat="1" applyFont="1" applyBorder="1" applyAlignment="1">
      <alignment vertical="center"/>
    </xf>
    <xf numFmtId="165" fontId="9" fillId="3" borderId="0" xfId="1" applyNumberFormat="1" applyFont="1" applyFill="1" applyBorder="1" applyAlignment="1">
      <alignment horizontal="right" vertical="center"/>
    </xf>
    <xf numFmtId="0" fontId="26" fillId="0" borderId="2" xfId="0" applyFont="1" applyBorder="1" applyAlignment="1">
      <alignment horizontal="center" vertical="center"/>
    </xf>
    <xf numFmtId="4" fontId="32" fillId="0" borderId="0" xfId="1" applyNumberFormat="1" applyFont="1" applyAlignment="1">
      <alignment horizontal="right" vertical="center"/>
    </xf>
    <xf numFmtId="165" fontId="7" fillId="0" borderId="16" xfId="1" applyNumberFormat="1" applyFont="1" applyBorder="1" applyAlignment="1">
      <alignment horizontal="right" vertical="center"/>
    </xf>
    <xf numFmtId="165" fontId="7" fillId="0" borderId="18" xfId="1" applyNumberFormat="1" applyFont="1" applyBorder="1" applyAlignment="1">
      <alignment horizontal="right" vertical="center"/>
    </xf>
    <xf numFmtId="4" fontId="30" fillId="0" borderId="0" xfId="1" applyNumberFormat="1" applyFont="1" applyBorder="1" applyAlignment="1">
      <alignment horizontal="right" vertical="center"/>
    </xf>
    <xf numFmtId="0" fontId="34" fillId="0" borderId="0" xfId="0" applyFont="1"/>
    <xf numFmtId="165" fontId="7" fillId="0" borderId="0" xfId="0" applyNumberFormat="1" applyFont="1" applyAlignment="1">
      <alignment horizontal="center" vertical="center"/>
    </xf>
    <xf numFmtId="174" fontId="7" fillId="0" borderId="0" xfId="1" applyNumberFormat="1" applyFont="1" applyAlignment="1">
      <alignment horizontal="center" vertical="center"/>
    </xf>
    <xf numFmtId="43" fontId="7" fillId="0" borderId="0" xfId="1" applyFont="1" applyAlignment="1">
      <alignment vertical="center"/>
    </xf>
    <xf numFmtId="167" fontId="8" fillId="0" borderId="0" xfId="0" applyNumberFormat="1" applyFont="1" applyAlignment="1">
      <alignment vertical="center"/>
    </xf>
    <xf numFmtId="165" fontId="35" fillId="0" borderId="4" xfId="0" applyNumberFormat="1" applyFont="1" applyBorder="1" applyAlignment="1">
      <alignment horizontal="right" vertical="center"/>
    </xf>
    <xf numFmtId="165" fontId="30" fillId="0" borderId="0" xfId="1" applyNumberFormat="1" applyFont="1" applyBorder="1" applyAlignment="1">
      <alignment vertical="center"/>
    </xf>
    <xf numFmtId="43" fontId="30" fillId="0" borderId="0" xfId="1" applyFont="1" applyBorder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/>
    <xf numFmtId="165" fontId="30" fillId="0" borderId="0" xfId="0" applyNumberFormat="1" applyFont="1" applyAlignment="1">
      <alignment vertical="center"/>
    </xf>
    <xf numFmtId="173" fontId="30" fillId="0" borderId="0" xfId="0" applyNumberFormat="1" applyFont="1" applyAlignment="1">
      <alignment vertical="center"/>
    </xf>
    <xf numFmtId="0" fontId="8" fillId="0" borderId="21" xfId="0" applyFont="1" applyBorder="1" applyAlignment="1">
      <alignment horizontal="right" vertical="center"/>
    </xf>
    <xf numFmtId="173" fontId="13" fillId="0" borderId="22" xfId="0" applyNumberFormat="1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172" fontId="13" fillId="0" borderId="0" xfId="0" applyNumberFormat="1" applyFont="1" applyAlignment="1">
      <alignment vertical="center"/>
    </xf>
    <xf numFmtId="173" fontId="13" fillId="0" borderId="0" xfId="0" applyNumberFormat="1" applyFont="1" applyAlignment="1">
      <alignment vertical="center"/>
    </xf>
    <xf numFmtId="170" fontId="13" fillId="0" borderId="0" xfId="0" applyNumberFormat="1" applyFont="1" applyAlignment="1">
      <alignment vertical="center"/>
    </xf>
    <xf numFmtId="173" fontId="13" fillId="0" borderId="0" xfId="1" applyNumberFormat="1" applyFont="1" applyBorder="1" applyAlignment="1">
      <alignment vertical="center"/>
    </xf>
    <xf numFmtId="168" fontId="13" fillId="0" borderId="0" xfId="0" applyNumberFormat="1" applyFont="1" applyAlignment="1">
      <alignment vertical="center"/>
    </xf>
    <xf numFmtId="173" fontId="13" fillId="0" borderId="0" xfId="1" applyNumberFormat="1" applyFont="1" applyBorder="1" applyAlignment="1">
      <alignment vertical="center" shrinkToFit="1"/>
    </xf>
    <xf numFmtId="167" fontId="13" fillId="0" borderId="0" xfId="0" applyNumberFormat="1" applyFont="1" applyAlignment="1">
      <alignment vertical="center" shrinkToFit="1"/>
    </xf>
    <xf numFmtId="167" fontId="7" fillId="0" borderId="0" xfId="0" applyNumberFormat="1" applyFont="1" applyAlignment="1">
      <alignment vertical="center"/>
    </xf>
    <xf numFmtId="169" fontId="13" fillId="0" borderId="0" xfId="0" applyNumberFormat="1" applyFont="1" applyAlignment="1">
      <alignment vertical="center"/>
    </xf>
    <xf numFmtId="167" fontId="7" fillId="0" borderId="0" xfId="0" applyNumberFormat="1" applyFont="1" applyAlignment="1">
      <alignment vertical="center" shrinkToFit="1"/>
    </xf>
    <xf numFmtId="0" fontId="0" fillId="0" borderId="6" xfId="0" applyBorder="1"/>
    <xf numFmtId="0" fontId="8" fillId="0" borderId="21" xfId="0" applyFont="1" applyBorder="1" applyAlignment="1">
      <alignment horizontal="center" vertical="center"/>
    </xf>
    <xf numFmtId="167" fontId="13" fillId="0" borderId="22" xfId="0" applyNumberFormat="1" applyFont="1" applyBorder="1" applyAlignment="1">
      <alignment vertical="center"/>
    </xf>
    <xf numFmtId="168" fontId="13" fillId="0" borderId="22" xfId="0" applyNumberFormat="1" applyFont="1" applyBorder="1" applyAlignment="1">
      <alignment vertical="center"/>
    </xf>
    <xf numFmtId="0" fontId="38" fillId="0" borderId="0" xfId="0" applyFont="1"/>
    <xf numFmtId="167" fontId="40" fillId="0" borderId="4" xfId="0" applyNumberFormat="1" applyFont="1" applyBorder="1" applyAlignment="1">
      <alignment vertical="center"/>
    </xf>
    <xf numFmtId="0" fontId="39" fillId="0" borderId="3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/>
    </xf>
    <xf numFmtId="165" fontId="40" fillId="0" borderId="4" xfId="1" applyNumberFormat="1" applyFont="1" applyBorder="1" applyAlignment="1">
      <alignment vertical="center"/>
    </xf>
    <xf numFmtId="165" fontId="40" fillId="0" borderId="5" xfId="1" applyNumberFormat="1" applyFont="1" applyBorder="1" applyAlignment="1">
      <alignment vertical="center"/>
    </xf>
    <xf numFmtId="167" fontId="40" fillId="0" borderId="5" xfId="0" applyNumberFormat="1" applyFont="1" applyBorder="1" applyAlignment="1">
      <alignment vertical="center"/>
    </xf>
    <xf numFmtId="165" fontId="39" fillId="0" borderId="4" xfId="1" applyNumberFormat="1" applyFont="1" applyBorder="1" applyAlignment="1">
      <alignment vertical="center"/>
    </xf>
    <xf numFmtId="0" fontId="41" fillId="0" borderId="0" xfId="0" applyFont="1" applyAlignment="1">
      <alignment vertical="center"/>
    </xf>
    <xf numFmtId="167" fontId="39" fillId="0" borderId="4" xfId="0" applyNumberFormat="1" applyFont="1" applyBorder="1" applyAlignment="1">
      <alignment vertical="center"/>
    </xf>
    <xf numFmtId="165" fontId="42" fillId="0" borderId="4" xfId="0" applyNumberFormat="1" applyFont="1" applyBorder="1" applyAlignment="1">
      <alignment horizontal="right" vertical="center"/>
    </xf>
    <xf numFmtId="165" fontId="39" fillId="0" borderId="7" xfId="1" applyNumberFormat="1" applyFont="1" applyBorder="1" applyAlignment="1">
      <alignment vertical="center"/>
    </xf>
    <xf numFmtId="165" fontId="39" fillId="0" borderId="3" xfId="1" applyNumberFormat="1" applyFont="1" applyBorder="1" applyAlignment="1">
      <alignment vertical="center"/>
    </xf>
    <xf numFmtId="167" fontId="39" fillId="0" borderId="3" xfId="0" applyNumberFormat="1" applyFont="1" applyBorder="1" applyAlignment="1">
      <alignment vertical="center"/>
    </xf>
    <xf numFmtId="0" fontId="39" fillId="0" borderId="0" xfId="0" applyFont="1" applyAlignment="1">
      <alignment horizontal="center" vertical="center"/>
    </xf>
    <xf numFmtId="167" fontId="40" fillId="0" borderId="0" xfId="0" applyNumberFormat="1" applyFont="1" applyAlignment="1">
      <alignment vertical="center"/>
    </xf>
    <xf numFmtId="173" fontId="40" fillId="0" borderId="0" xfId="1" applyNumberFormat="1" applyFont="1" applyBorder="1" applyAlignment="1">
      <alignment vertical="center"/>
    </xf>
    <xf numFmtId="167" fontId="39" fillId="0" borderId="0" xfId="0" applyNumberFormat="1" applyFont="1" applyAlignment="1">
      <alignment vertical="center"/>
    </xf>
    <xf numFmtId="173" fontId="39" fillId="0" borderId="0" xfId="1" applyNumberFormat="1" applyFont="1" applyBorder="1" applyAlignment="1">
      <alignment vertical="center"/>
    </xf>
    <xf numFmtId="0" fontId="38" fillId="0" borderId="0" xfId="6" applyFont="1" applyAlignment="1">
      <alignment horizontal="right" vertical="top"/>
    </xf>
    <xf numFmtId="0" fontId="43" fillId="0" borderId="0" xfId="6" applyFont="1"/>
    <xf numFmtId="165" fontId="40" fillId="0" borderId="4" xfId="1" applyNumberFormat="1" applyFont="1" applyFill="1" applyBorder="1" applyAlignment="1">
      <alignment vertical="center"/>
    </xf>
    <xf numFmtId="0" fontId="44" fillId="0" borderId="0" xfId="0" applyFont="1" applyAlignment="1">
      <alignment vertical="center"/>
    </xf>
    <xf numFmtId="167" fontId="44" fillId="0" borderId="0" xfId="0" applyNumberFormat="1" applyFont="1" applyAlignment="1">
      <alignment vertical="center"/>
    </xf>
    <xf numFmtId="165" fontId="39" fillId="0" borderId="4" xfId="1" applyNumberFormat="1" applyFont="1" applyFill="1" applyBorder="1" applyAlignment="1">
      <alignment vertical="center"/>
    </xf>
    <xf numFmtId="168" fontId="40" fillId="0" borderId="5" xfId="0" applyNumberFormat="1" applyFont="1" applyBorder="1" applyAlignment="1">
      <alignment vertical="center"/>
    </xf>
    <xf numFmtId="168" fontId="40" fillId="0" borderId="4" xfId="0" applyNumberFormat="1" applyFont="1" applyBorder="1" applyAlignment="1">
      <alignment vertical="center"/>
    </xf>
    <xf numFmtId="168" fontId="39" fillId="0" borderId="4" xfId="0" applyNumberFormat="1" applyFont="1" applyBorder="1" applyAlignment="1">
      <alignment vertical="center"/>
    </xf>
    <xf numFmtId="168" fontId="39" fillId="0" borderId="3" xfId="0" applyNumberFormat="1" applyFont="1" applyBorder="1" applyAlignment="1">
      <alignment vertical="center"/>
    </xf>
    <xf numFmtId="0" fontId="45" fillId="0" borderId="0" xfId="7"/>
    <xf numFmtId="165" fontId="45" fillId="0" borderId="0" xfId="7" applyNumberFormat="1"/>
    <xf numFmtId="0" fontId="13" fillId="0" borderId="0" xfId="9" applyFont="1"/>
    <xf numFmtId="0" fontId="3" fillId="0" borderId="0" xfId="11"/>
    <xf numFmtId="0" fontId="48" fillId="0" borderId="0" xfId="12"/>
    <xf numFmtId="0" fontId="49" fillId="0" borderId="0" xfId="0" applyFont="1" applyAlignment="1">
      <alignment vertical="center"/>
    </xf>
    <xf numFmtId="4" fontId="49" fillId="0" borderId="0" xfId="0" applyNumberFormat="1" applyFont="1" applyAlignment="1">
      <alignment vertical="center"/>
    </xf>
    <xf numFmtId="0" fontId="50" fillId="0" borderId="0" xfId="0" applyFont="1"/>
    <xf numFmtId="0" fontId="51" fillId="8" borderId="33" xfId="0" applyFont="1" applyFill="1" applyBorder="1" applyAlignment="1">
      <alignment horizontal="center" wrapText="1"/>
    </xf>
    <xf numFmtId="0" fontId="51" fillId="7" borderId="33" xfId="0" applyFont="1" applyFill="1" applyBorder="1" applyAlignment="1">
      <alignment wrapText="1"/>
    </xf>
    <xf numFmtId="4" fontId="51" fillId="7" borderId="33" xfId="0" applyNumberFormat="1" applyFont="1" applyFill="1" applyBorder="1" applyAlignment="1">
      <alignment horizontal="right" wrapText="1"/>
    </xf>
    <xf numFmtId="0" fontId="51" fillId="6" borderId="33" xfId="0" applyFont="1" applyFill="1" applyBorder="1" applyAlignment="1">
      <alignment wrapText="1"/>
    </xf>
    <xf numFmtId="4" fontId="51" fillId="6" borderId="33" xfId="0" applyNumberFormat="1" applyFont="1" applyFill="1" applyBorder="1" applyAlignment="1">
      <alignment horizontal="right" wrapText="1"/>
    </xf>
    <xf numFmtId="0" fontId="51" fillId="7" borderId="33" xfId="0" applyFont="1" applyFill="1" applyBorder="1" applyAlignment="1">
      <alignment horizontal="right" wrapText="1"/>
    </xf>
    <xf numFmtId="0" fontId="51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54" fillId="0" borderId="5" xfId="1" applyNumberFormat="1" applyFont="1" applyBorder="1" applyAlignment="1">
      <alignment vertical="center"/>
    </xf>
    <xf numFmtId="165" fontId="54" fillId="0" borderId="4" xfId="1" applyNumberFormat="1" applyFont="1" applyBorder="1" applyAlignment="1">
      <alignment vertical="center"/>
    </xf>
    <xf numFmtId="165" fontId="55" fillId="0" borderId="4" xfId="1" applyNumberFormat="1" applyFont="1" applyBorder="1" applyAlignment="1">
      <alignment vertical="center"/>
    </xf>
    <xf numFmtId="165" fontId="54" fillId="0" borderId="4" xfId="0" applyNumberFormat="1" applyFont="1" applyBorder="1" applyAlignment="1">
      <alignment horizontal="right" vertical="center"/>
    </xf>
    <xf numFmtId="165" fontId="38" fillId="0" borderId="0" xfId="0" applyNumberFormat="1" applyFont="1"/>
    <xf numFmtId="165" fontId="40" fillId="0" borderId="0" xfId="0" applyNumberFormat="1" applyFont="1"/>
    <xf numFmtId="165" fontId="56" fillId="0" borderId="0" xfId="0" applyNumberFormat="1" applyFont="1"/>
    <xf numFmtId="0" fontId="37" fillId="0" borderId="0" xfId="6" applyFont="1" applyAlignment="1">
      <alignment horizontal="center"/>
    </xf>
    <xf numFmtId="0" fontId="49" fillId="0" borderId="3" xfId="0" applyFont="1" applyBorder="1" applyAlignment="1">
      <alignment vertical="center"/>
    </xf>
    <xf numFmtId="0" fontId="49" fillId="0" borderId="4" xfId="0" applyFont="1" applyBorder="1" applyAlignment="1">
      <alignment horizontal="center" vertical="center"/>
    </xf>
    <xf numFmtId="165" fontId="57" fillId="0" borderId="4" xfId="1" applyNumberFormat="1" applyFont="1" applyBorder="1" applyAlignment="1">
      <alignment horizontal="center" vertical="center"/>
    </xf>
    <xf numFmtId="0" fontId="57" fillId="0" borderId="4" xfId="0" applyFont="1" applyBorder="1" applyAlignment="1">
      <alignment horizontal="left" vertical="center"/>
    </xf>
    <xf numFmtId="0" fontId="57" fillId="0" borderId="4" xfId="0" applyFont="1" applyBorder="1" applyAlignment="1">
      <alignment horizontal="center" vertical="center"/>
    </xf>
    <xf numFmtId="0" fontId="57" fillId="0" borderId="3" xfId="0" quotePrefix="1" applyFont="1" applyBorder="1" applyAlignment="1">
      <alignment horizontal="center" vertical="center"/>
    </xf>
    <xf numFmtId="1" fontId="58" fillId="0" borderId="0" xfId="0" applyNumberFormat="1" applyFont="1" applyAlignment="1">
      <alignment vertical="center"/>
    </xf>
    <xf numFmtId="1" fontId="59" fillId="0" borderId="0" xfId="0" applyNumberFormat="1" applyFont="1" applyAlignment="1">
      <alignment horizontal="center" vertical="center"/>
    </xf>
    <xf numFmtId="0" fontId="60" fillId="0" borderId="0" xfId="0" applyFont="1" applyAlignment="1">
      <alignment shrinkToFit="1"/>
    </xf>
    <xf numFmtId="0" fontId="60" fillId="0" borderId="0" xfId="0" applyFont="1"/>
    <xf numFmtId="0" fontId="61" fillId="0" borderId="27" xfId="7" applyFont="1" applyBorder="1" applyAlignment="1">
      <alignment vertical="center" shrinkToFit="1"/>
    </xf>
    <xf numFmtId="0" fontId="61" fillId="0" borderId="28" xfId="7" applyFont="1" applyBorder="1" applyAlignment="1">
      <alignment vertical="center" shrinkToFit="1"/>
    </xf>
    <xf numFmtId="0" fontId="62" fillId="0" borderId="28" xfId="7" applyFont="1" applyBorder="1" applyAlignment="1">
      <alignment vertical="center" shrinkToFit="1"/>
    </xf>
    <xf numFmtId="0" fontId="61" fillId="0" borderId="29" xfId="7" applyFont="1" applyBorder="1" applyAlignment="1">
      <alignment vertical="center" shrinkToFit="1"/>
    </xf>
    <xf numFmtId="1" fontId="63" fillId="0" borderId="0" xfId="7" applyNumberFormat="1" applyFont="1" applyAlignment="1">
      <alignment vertical="center"/>
    </xf>
    <xf numFmtId="0" fontId="62" fillId="0" borderId="0" xfId="7" applyFont="1" applyAlignment="1">
      <alignment vertical="center" wrapText="1"/>
    </xf>
    <xf numFmtId="0" fontId="62" fillId="0" borderId="29" xfId="7" applyFont="1" applyBorder="1" applyAlignment="1">
      <alignment vertical="center" shrinkToFit="1"/>
    </xf>
    <xf numFmtId="0" fontId="62" fillId="0" borderId="0" xfId="7" applyFont="1"/>
    <xf numFmtId="177" fontId="64" fillId="0" borderId="31" xfId="10" applyNumberFormat="1" applyFont="1" applyBorder="1" applyAlignment="1">
      <alignment vertical="center" shrinkToFit="1"/>
    </xf>
    <xf numFmtId="177" fontId="64" fillId="0" borderId="32" xfId="10" applyNumberFormat="1" applyFont="1" applyBorder="1" applyAlignment="1">
      <alignment vertical="center" shrinkToFit="1"/>
    </xf>
    <xf numFmtId="172" fontId="64" fillId="0" borderId="31" xfId="9" applyNumberFormat="1" applyFont="1" applyBorder="1" applyAlignment="1">
      <alignment vertical="center"/>
    </xf>
    <xf numFmtId="172" fontId="64" fillId="0" borderId="32" xfId="9" applyNumberFormat="1" applyFont="1" applyBorder="1" applyAlignment="1">
      <alignment vertical="center"/>
    </xf>
    <xf numFmtId="165" fontId="64" fillId="0" borderId="32" xfId="9" applyNumberFormat="1" applyFont="1" applyBorder="1" applyAlignment="1">
      <alignment vertical="center" shrinkToFit="1"/>
    </xf>
    <xf numFmtId="3" fontId="60" fillId="0" borderId="32" xfId="9" applyNumberFormat="1" applyFont="1" applyBorder="1" applyAlignment="1">
      <alignment vertical="center" shrinkToFit="1"/>
    </xf>
    <xf numFmtId="177" fontId="60" fillId="0" borderId="31" xfId="10" applyNumberFormat="1" applyFont="1" applyBorder="1" applyAlignment="1">
      <alignment vertical="center" shrinkToFit="1"/>
    </xf>
    <xf numFmtId="177" fontId="60" fillId="0" borderId="32" xfId="10" applyNumberFormat="1" applyFont="1" applyBorder="1" applyAlignment="1">
      <alignment vertical="center" shrinkToFit="1"/>
    </xf>
    <xf numFmtId="172" fontId="60" fillId="0" borderId="31" xfId="9" applyNumberFormat="1" applyFont="1" applyBorder="1" applyAlignment="1">
      <alignment vertical="center"/>
    </xf>
    <xf numFmtId="172" fontId="60" fillId="0" borderId="32" xfId="9" applyNumberFormat="1" applyFont="1" applyBorder="1" applyAlignment="1">
      <alignment vertical="center"/>
    </xf>
    <xf numFmtId="165" fontId="60" fillId="0" borderId="32" xfId="9" applyNumberFormat="1" applyFont="1" applyBorder="1" applyAlignment="1">
      <alignment vertical="center" shrinkToFit="1"/>
    </xf>
    <xf numFmtId="3" fontId="49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1" fillId="6" borderId="33" xfId="0" applyNumberFormat="1" applyFont="1" applyFill="1" applyBorder="1" applyAlignment="1">
      <alignment horizontal="right" wrapText="1"/>
    </xf>
    <xf numFmtId="2" fontId="51" fillId="7" borderId="33" xfId="0" applyNumberFormat="1" applyFont="1" applyFill="1" applyBorder="1" applyAlignment="1">
      <alignment horizontal="right" wrapText="1"/>
    </xf>
    <xf numFmtId="165" fontId="40" fillId="0" borderId="5" xfId="1" applyNumberFormat="1" applyFont="1" applyFill="1" applyBorder="1" applyAlignment="1">
      <alignment vertical="center"/>
    </xf>
    <xf numFmtId="165" fontId="39" fillId="0" borderId="7" xfId="1" applyNumberFormat="1" applyFont="1" applyFill="1" applyBorder="1" applyAlignment="1">
      <alignment vertical="center"/>
    </xf>
    <xf numFmtId="165" fontId="39" fillId="0" borderId="3" xfId="1" applyNumberFormat="1" applyFont="1" applyFill="1" applyBorder="1" applyAlignment="1">
      <alignment vertical="center"/>
    </xf>
    <xf numFmtId="165" fontId="54" fillId="0" borderId="5" xfId="1" applyNumberFormat="1" applyFont="1" applyFill="1" applyBorder="1" applyAlignment="1">
      <alignment vertical="center"/>
    </xf>
    <xf numFmtId="165" fontId="54" fillId="0" borderId="4" xfId="1" applyNumberFormat="1" applyFont="1" applyFill="1" applyBorder="1" applyAlignment="1">
      <alignment vertical="center"/>
    </xf>
    <xf numFmtId="165" fontId="55" fillId="0" borderId="4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0" fontId="67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176" fontId="45" fillId="0" borderId="0" xfId="7" applyNumberFormat="1"/>
    <xf numFmtId="0" fontId="60" fillId="0" borderId="0" xfId="3" applyFont="1" applyAlignment="1">
      <alignment horizontal="left" vertical="center"/>
    </xf>
    <xf numFmtId="0" fontId="68" fillId="0" borderId="0" xfId="3" applyFont="1" applyAlignment="1">
      <alignment vertical="center"/>
    </xf>
    <xf numFmtId="0" fontId="68" fillId="0" borderId="0" xfId="3" applyFont="1" applyAlignment="1">
      <alignment horizontal="left" vertical="center"/>
    </xf>
    <xf numFmtId="0" fontId="41" fillId="0" borderId="0" xfId="3" applyFont="1" applyAlignment="1">
      <alignment horizontal="left" vertical="center"/>
    </xf>
    <xf numFmtId="0" fontId="69" fillId="0" borderId="24" xfId="3" applyFont="1" applyBorder="1" applyAlignment="1">
      <alignment horizontal="left" vertical="center"/>
    </xf>
    <xf numFmtId="0" fontId="64" fillId="0" borderId="0" xfId="3" applyFont="1" applyAlignment="1">
      <alignment horizontal="left" vertical="center"/>
    </xf>
    <xf numFmtId="0" fontId="68" fillId="0" borderId="24" xfId="3" applyFont="1" applyBorder="1" applyAlignment="1">
      <alignment horizontal="left" vertical="center"/>
    </xf>
    <xf numFmtId="0" fontId="69" fillId="0" borderId="0" xfId="3" applyFont="1" applyAlignment="1">
      <alignment horizontal="left" vertical="center"/>
    </xf>
    <xf numFmtId="0" fontId="70" fillId="0" borderId="0" xfId="3" applyFont="1" applyAlignment="1">
      <alignment horizontal="left" vertical="center"/>
    </xf>
    <xf numFmtId="0" fontId="71" fillId="0" borderId="0" xfId="3" applyFont="1" applyAlignment="1">
      <alignment horizontal="left" vertical="center"/>
    </xf>
    <xf numFmtId="165" fontId="40" fillId="0" borderId="0" xfId="0" applyNumberFormat="1" applyFont="1" applyAlignment="1">
      <alignment vertical="center"/>
    </xf>
    <xf numFmtId="0" fontId="40" fillId="0" borderId="0" xfId="0" applyFont="1" applyAlignment="1">
      <alignment horizontal="center" vertical="center"/>
    </xf>
    <xf numFmtId="165" fontId="39" fillId="0" borderId="4" xfId="1" applyNumberFormat="1" applyFont="1" applyBorder="1" applyAlignment="1">
      <alignment horizontal="center" vertical="center"/>
    </xf>
    <xf numFmtId="165" fontId="40" fillId="0" borderId="5" xfId="1" applyNumberFormat="1" applyFont="1" applyBorder="1" applyAlignment="1">
      <alignment horizontal="right" vertical="center"/>
    </xf>
    <xf numFmtId="165" fontId="40" fillId="0" borderId="4" xfId="1" applyNumberFormat="1" applyFont="1" applyBorder="1" applyAlignment="1">
      <alignment horizontal="right" vertical="center"/>
    </xf>
    <xf numFmtId="165" fontId="39" fillId="0" borderId="4" xfId="1" applyNumberFormat="1" applyFont="1" applyBorder="1" applyAlignment="1">
      <alignment horizontal="right" vertical="center"/>
    </xf>
    <xf numFmtId="165" fontId="39" fillId="0" borderId="7" xfId="1" applyNumberFormat="1" applyFont="1" applyBorder="1" applyAlignment="1">
      <alignment horizontal="right" vertical="center"/>
    </xf>
    <xf numFmtId="165" fontId="39" fillId="0" borderId="3" xfId="1" applyNumberFormat="1" applyFont="1" applyBorder="1" applyAlignment="1">
      <alignment horizontal="right" vertical="center"/>
    </xf>
    <xf numFmtId="0" fontId="17" fillId="0" borderId="0" xfId="0" applyFont="1" applyAlignment="1">
      <alignment horizontal="center" vertical="center"/>
    </xf>
    <xf numFmtId="0" fontId="51" fillId="8" borderId="38" xfId="0" applyFont="1" applyFill="1" applyBorder="1" applyAlignment="1">
      <alignment horizontal="center" wrapText="1"/>
    </xf>
    <xf numFmtId="0" fontId="51" fillId="8" borderId="37" xfId="0" applyFont="1" applyFill="1" applyBorder="1" applyAlignment="1">
      <alignment horizontal="center" wrapText="1"/>
    </xf>
    <xf numFmtId="0" fontId="51" fillId="8" borderId="36" xfId="0" applyFont="1" applyFill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3" fillId="0" borderId="13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27" fillId="0" borderId="0" xfId="3" applyFont="1" applyAlignment="1">
      <alignment horizontal="center"/>
    </xf>
    <xf numFmtId="0" fontId="11" fillId="0" borderId="0" xfId="3" applyFont="1" applyAlignment="1">
      <alignment horizontal="center"/>
    </xf>
    <xf numFmtId="0" fontId="13" fillId="0" borderId="1" xfId="0" applyFont="1" applyBorder="1" applyAlignment="1">
      <alignment horizontal="center"/>
    </xf>
    <xf numFmtId="165" fontId="8" fillId="0" borderId="4" xfId="1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73" fontId="8" fillId="0" borderId="4" xfId="0" applyNumberFormat="1" applyFont="1" applyBorder="1" applyAlignment="1">
      <alignment vertical="center"/>
    </xf>
    <xf numFmtId="0" fontId="5" fillId="0" borderId="0" xfId="0" applyFont="1"/>
    <xf numFmtId="173" fontId="8" fillId="0" borderId="3" xfId="0" applyNumberFormat="1" applyFont="1" applyBorder="1" applyAlignment="1">
      <alignment vertical="center"/>
    </xf>
    <xf numFmtId="167" fontId="8" fillId="0" borderId="5" xfId="0" applyNumberFormat="1" applyFont="1" applyBorder="1" applyAlignment="1">
      <alignment vertical="center"/>
    </xf>
    <xf numFmtId="173" fontId="8" fillId="0" borderId="22" xfId="0" applyNumberFormat="1" applyFont="1" applyBorder="1" applyAlignment="1">
      <alignment vertical="center"/>
    </xf>
    <xf numFmtId="172" fontId="8" fillId="0" borderId="0" xfId="0" applyNumberFormat="1" applyFont="1" applyAlignment="1">
      <alignment vertical="center"/>
    </xf>
    <xf numFmtId="173" fontId="8" fillId="0" borderId="0" xfId="0" applyNumberFormat="1" applyFont="1" applyAlignment="1">
      <alignment vertical="center"/>
    </xf>
    <xf numFmtId="170" fontId="8" fillId="0" borderId="0" xfId="0" applyNumberFormat="1" applyFont="1" applyAlignment="1">
      <alignment vertical="center"/>
    </xf>
    <xf numFmtId="168" fontId="8" fillId="0" borderId="0" xfId="0" applyNumberFormat="1" applyFont="1" applyAlignment="1">
      <alignment vertical="center"/>
    </xf>
    <xf numFmtId="173" fontId="8" fillId="0" borderId="0" xfId="1" applyNumberFormat="1" applyFont="1" applyBorder="1" applyAlignment="1">
      <alignment vertical="center" shrinkToFit="1"/>
    </xf>
    <xf numFmtId="173" fontId="8" fillId="0" borderId="0" xfId="1" applyNumberFormat="1" applyFont="1" applyBorder="1" applyAlignment="1">
      <alignment vertical="center"/>
    </xf>
    <xf numFmtId="167" fontId="8" fillId="0" borderId="22" xfId="0" applyNumberFormat="1" applyFont="1" applyBorder="1" applyAlignment="1">
      <alignment vertical="center"/>
    </xf>
    <xf numFmtId="169" fontId="8" fillId="0" borderId="0" xfId="0" applyNumberFormat="1" applyFont="1" applyAlignment="1">
      <alignment vertical="center"/>
    </xf>
    <xf numFmtId="173" fontId="8" fillId="0" borderId="21" xfId="0" applyNumberFormat="1" applyFont="1" applyBorder="1" applyAlignment="1">
      <alignment vertical="center"/>
    </xf>
    <xf numFmtId="168" fontId="8" fillId="0" borderId="4" xfId="0" applyNumberFormat="1" applyFont="1" applyBorder="1" applyAlignment="1">
      <alignment vertical="center"/>
    </xf>
    <xf numFmtId="169" fontId="8" fillId="0" borderId="4" xfId="0" applyNumberFormat="1" applyFont="1" applyBorder="1" applyAlignment="1">
      <alignment vertical="center"/>
    </xf>
    <xf numFmtId="167" fontId="8" fillId="0" borderId="0" xfId="0" applyNumberFormat="1" applyFont="1" applyAlignment="1">
      <alignment vertical="center" shrinkToFit="1"/>
    </xf>
    <xf numFmtId="168" fontId="8" fillId="0" borderId="22" xfId="0" applyNumberFormat="1" applyFont="1" applyBorder="1" applyAlignment="1">
      <alignment vertical="center"/>
    </xf>
    <xf numFmtId="167" fontId="8" fillId="0" borderId="21" xfId="0" applyNumberFormat="1" applyFont="1" applyBorder="1" applyAlignment="1">
      <alignment vertical="center"/>
    </xf>
    <xf numFmtId="4" fontId="8" fillId="0" borderId="0" xfId="1" applyNumberFormat="1" applyFont="1" applyAlignment="1">
      <alignment horizontal="right" vertical="center"/>
    </xf>
    <xf numFmtId="4" fontId="8" fillId="3" borderId="2" xfId="1" applyNumberFormat="1" applyFont="1" applyFill="1" applyBorder="1" applyAlignment="1">
      <alignment horizontal="right" vertical="center"/>
    </xf>
    <xf numFmtId="4" fontId="8" fillId="0" borderId="2" xfId="1" applyNumberFormat="1" applyFont="1" applyBorder="1" applyAlignment="1">
      <alignment horizontal="right" vertical="center"/>
    </xf>
    <xf numFmtId="4" fontId="8" fillId="0" borderId="0" xfId="1" applyNumberFormat="1" applyFont="1" applyBorder="1" applyAlignment="1">
      <alignment horizontal="right" vertical="center"/>
    </xf>
    <xf numFmtId="0" fontId="8" fillId="0" borderId="0" xfId="0" applyFont="1"/>
    <xf numFmtId="0" fontId="8" fillId="0" borderId="15" xfId="0" applyFont="1" applyBorder="1" applyAlignment="1">
      <alignment horizontal="center"/>
    </xf>
    <xf numFmtId="3" fontId="8" fillId="0" borderId="16" xfId="1" applyNumberFormat="1" applyFont="1" applyBorder="1" applyAlignment="1">
      <alignment horizontal="right" vertical="center"/>
    </xf>
    <xf numFmtId="3" fontId="8" fillId="0" borderId="15" xfId="1" applyNumberFormat="1" applyFont="1" applyBorder="1" applyAlignment="1">
      <alignment horizontal="right" vertical="center"/>
    </xf>
    <xf numFmtId="3" fontId="8" fillId="0" borderId="0" xfId="1" applyNumberFormat="1" applyFont="1" applyBorder="1" applyAlignment="1">
      <alignment horizontal="right" vertical="center"/>
    </xf>
    <xf numFmtId="3" fontId="8" fillId="0" borderId="19" xfId="1" applyNumberFormat="1" applyFont="1" applyBorder="1" applyAlignment="1">
      <alignment horizontal="right" vertical="center"/>
    </xf>
    <xf numFmtId="165" fontId="8" fillId="0" borderId="16" xfId="1" applyNumberFormat="1" applyFont="1" applyBorder="1" applyAlignment="1">
      <alignment horizontal="right" vertical="center"/>
    </xf>
    <xf numFmtId="165" fontId="8" fillId="0" borderId="0" xfId="1" applyNumberFormat="1" applyFont="1" applyBorder="1" applyAlignment="1">
      <alignment horizontal="right" vertical="center"/>
    </xf>
    <xf numFmtId="3" fontId="8" fillId="0" borderId="15" xfId="0" applyNumberFormat="1" applyFont="1" applyBorder="1" applyAlignment="1">
      <alignment horizontal="center"/>
    </xf>
    <xf numFmtId="3" fontId="8" fillId="0" borderId="18" xfId="1" applyNumberFormat="1" applyFont="1" applyBorder="1" applyAlignment="1">
      <alignment horizontal="right" vertical="center"/>
    </xf>
    <xf numFmtId="0" fontId="8" fillId="0" borderId="2" xfId="3" applyFont="1" applyBorder="1" applyAlignment="1">
      <alignment horizontal="center" vertical="center"/>
    </xf>
    <xf numFmtId="165" fontId="8" fillId="0" borderId="0" xfId="2" applyNumberFormat="1" applyFont="1" applyAlignment="1">
      <alignment horizontal="center" vertical="center"/>
    </xf>
    <xf numFmtId="4" fontId="8" fillId="0" borderId="0" xfId="2" applyNumberFormat="1" applyFont="1" applyAlignment="1">
      <alignment horizontal="center" vertical="center"/>
    </xf>
    <xf numFmtId="4" fontId="8" fillId="0" borderId="0" xfId="3" applyNumberFormat="1" applyFont="1" applyAlignment="1">
      <alignment horizontal="center"/>
    </xf>
    <xf numFmtId="4" fontId="8" fillId="0" borderId="2" xfId="2" applyNumberFormat="1" applyFont="1" applyBorder="1" applyAlignment="1">
      <alignment horizontal="center" vertical="center"/>
    </xf>
    <xf numFmtId="4" fontId="8" fillId="0" borderId="2" xfId="3" applyNumberFormat="1" applyFont="1" applyBorder="1" applyAlignment="1">
      <alignment horizontal="center"/>
    </xf>
    <xf numFmtId="4" fontId="8" fillId="0" borderId="2" xfId="2" applyNumberFormat="1" applyFont="1" applyBorder="1" applyAlignment="1">
      <alignment horizontal="right" vertical="center"/>
    </xf>
    <xf numFmtId="4" fontId="8" fillId="0" borderId="0" xfId="2" applyNumberFormat="1" applyFont="1" applyAlignment="1">
      <alignment horizontal="right" vertical="center"/>
    </xf>
    <xf numFmtId="4" fontId="8" fillId="0" borderId="0" xfId="2" applyNumberFormat="1" applyFont="1" applyBorder="1" applyAlignment="1">
      <alignment horizontal="right" vertical="center"/>
    </xf>
    <xf numFmtId="4" fontId="8" fillId="0" borderId="1" xfId="2" applyNumberFormat="1" applyFont="1" applyBorder="1" applyAlignment="1">
      <alignment horizontal="right" vertical="center"/>
    </xf>
    <xf numFmtId="4" fontId="8" fillId="3" borderId="0" xfId="2" applyNumberFormat="1" applyFont="1" applyFill="1" applyBorder="1" applyAlignment="1">
      <alignment vertical="center"/>
    </xf>
    <xf numFmtId="3" fontId="8" fillId="2" borderId="15" xfId="0" applyNumberFormat="1" applyFont="1" applyFill="1" applyBorder="1" applyAlignment="1">
      <alignment horizontal="center"/>
    </xf>
    <xf numFmtId="0" fontId="45" fillId="0" borderId="0" xfId="7" applyAlignment="1">
      <alignment horizontal="center"/>
    </xf>
    <xf numFmtId="165" fontId="46" fillId="0" borderId="52" xfId="8" applyNumberFormat="1" applyFont="1" applyFill="1" applyBorder="1" applyAlignment="1">
      <alignment horizontal="center" vertical="center"/>
    </xf>
    <xf numFmtId="172" fontId="60" fillId="0" borderId="30" xfId="9" applyNumberFormat="1" applyFont="1" applyBorder="1" applyAlignment="1">
      <alignment vertical="center"/>
    </xf>
    <xf numFmtId="172" fontId="60" fillId="0" borderId="53" xfId="9" applyNumberFormat="1" applyFont="1" applyBorder="1" applyAlignment="1">
      <alignment vertical="center"/>
    </xf>
    <xf numFmtId="172" fontId="64" fillId="0" borderId="30" xfId="9" applyNumberFormat="1" applyFont="1" applyBorder="1" applyAlignment="1">
      <alignment vertical="center"/>
    </xf>
    <xf numFmtId="172" fontId="64" fillId="0" borderId="53" xfId="9" applyNumberFormat="1" applyFont="1" applyBorder="1" applyAlignment="1">
      <alignment vertical="center"/>
    </xf>
    <xf numFmtId="165" fontId="60" fillId="0" borderId="53" xfId="9" applyNumberFormat="1" applyFont="1" applyBorder="1" applyAlignment="1">
      <alignment vertical="center" shrinkToFit="1"/>
    </xf>
    <xf numFmtId="165" fontId="64" fillId="0" borderId="53" xfId="9" applyNumberFormat="1" applyFont="1" applyBorder="1" applyAlignment="1">
      <alignment vertical="center" shrinkToFit="1"/>
    </xf>
    <xf numFmtId="165" fontId="60" fillId="0" borderId="31" xfId="9" applyNumberFormat="1" applyFont="1" applyBorder="1" applyAlignment="1">
      <alignment vertical="center" shrinkToFit="1"/>
    </xf>
    <xf numFmtId="165" fontId="64" fillId="0" borderId="31" xfId="9" applyNumberFormat="1" applyFont="1" applyBorder="1" applyAlignment="1">
      <alignment vertical="center" shrinkToFit="1"/>
    </xf>
    <xf numFmtId="3" fontId="60" fillId="0" borderId="53" xfId="9" applyNumberFormat="1" applyFont="1" applyBorder="1" applyAlignment="1">
      <alignment vertical="center" shrinkToFit="1"/>
    </xf>
    <xf numFmtId="177" fontId="60" fillId="0" borderId="30" xfId="10" applyNumberFormat="1" applyFont="1" applyBorder="1" applyAlignment="1">
      <alignment vertical="center" shrinkToFit="1"/>
    </xf>
    <xf numFmtId="177" fontId="60" fillId="0" borderId="53" xfId="10" applyNumberFormat="1" applyFont="1" applyBorder="1" applyAlignment="1">
      <alignment vertical="center" shrinkToFit="1"/>
    </xf>
    <xf numFmtId="177" fontId="64" fillId="0" borderId="30" xfId="10" applyNumberFormat="1" applyFont="1" applyBorder="1" applyAlignment="1">
      <alignment vertical="center" shrinkToFit="1"/>
    </xf>
    <xf numFmtId="177" fontId="64" fillId="0" borderId="53" xfId="10" applyNumberFormat="1" applyFont="1" applyBorder="1" applyAlignment="1">
      <alignment vertical="center" shrinkToFit="1"/>
    </xf>
    <xf numFmtId="3" fontId="60" fillId="0" borderId="31" xfId="9" applyNumberFormat="1" applyFont="1" applyBorder="1" applyAlignment="1">
      <alignment vertical="center" shrinkToFit="1"/>
    </xf>
    <xf numFmtId="1" fontId="63" fillId="0" borderId="0" xfId="9" applyNumberFormat="1" applyFont="1" applyAlignment="1">
      <alignment vertical="center"/>
    </xf>
    <xf numFmtId="0" fontId="63" fillId="0" borderId="0" xfId="9" applyFont="1"/>
    <xf numFmtId="0" fontId="63" fillId="0" borderId="0" xfId="6" applyFont="1"/>
    <xf numFmtId="43" fontId="63" fillId="4" borderId="0" xfId="9" applyNumberFormat="1" applyFont="1" applyFill="1"/>
    <xf numFmtId="0" fontId="63" fillId="4" borderId="0" xfId="9" applyFont="1" applyFill="1"/>
    <xf numFmtId="0" fontId="63" fillId="0" borderId="0" xfId="9" applyFont="1" applyAlignment="1">
      <alignment shrinkToFit="1"/>
    </xf>
    <xf numFmtId="1" fontId="63" fillId="0" borderId="0" xfId="9" applyNumberFormat="1" applyFont="1" applyAlignment="1">
      <alignment shrinkToFit="1"/>
    </xf>
    <xf numFmtId="3" fontId="73" fillId="0" borderId="54" xfId="9" applyNumberFormat="1" applyFont="1" applyBorder="1" applyAlignment="1">
      <alignment vertical="center" shrinkToFit="1"/>
    </xf>
    <xf numFmtId="177" fontId="73" fillId="0" borderId="54" xfId="10" applyNumberFormat="1" applyFont="1" applyBorder="1" applyAlignment="1">
      <alignment vertical="center"/>
    </xf>
    <xf numFmtId="172" fontId="73" fillId="0" borderId="54" xfId="9" applyNumberFormat="1" applyFont="1" applyBorder="1" applyAlignment="1">
      <alignment vertical="center"/>
    </xf>
    <xf numFmtId="165" fontId="73" fillId="0" borderId="54" xfId="9" applyNumberFormat="1" applyFont="1" applyBorder="1" applyAlignment="1">
      <alignment vertical="center"/>
    </xf>
    <xf numFmtId="3" fontId="73" fillId="0" borderId="55" xfId="9" applyNumberFormat="1" applyFont="1" applyBorder="1" applyAlignment="1">
      <alignment vertical="center" shrinkToFit="1"/>
    </xf>
    <xf numFmtId="177" fontId="73" fillId="0" borderId="55" xfId="10" applyNumberFormat="1" applyFont="1" applyBorder="1" applyAlignment="1">
      <alignment vertical="center"/>
    </xf>
    <xf numFmtId="172" fontId="73" fillId="0" borderId="55" xfId="9" applyNumberFormat="1" applyFont="1" applyBorder="1" applyAlignment="1">
      <alignment vertical="center"/>
    </xf>
    <xf numFmtId="165" fontId="73" fillId="0" borderId="55" xfId="9" applyNumberFormat="1" applyFont="1" applyBorder="1" applyAlignment="1">
      <alignment vertical="center"/>
    </xf>
    <xf numFmtId="3" fontId="63" fillId="0" borderId="55" xfId="9" applyNumberFormat="1" applyFont="1" applyBorder="1" applyAlignment="1">
      <alignment vertical="center" shrinkToFit="1"/>
    </xf>
    <xf numFmtId="177" fontId="63" fillId="0" borderId="55" xfId="10" applyNumberFormat="1" applyFont="1" applyBorder="1" applyAlignment="1">
      <alignment vertical="center"/>
    </xf>
    <xf numFmtId="172" fontId="63" fillId="0" borderId="55" xfId="9" applyNumberFormat="1" applyFont="1" applyBorder="1" applyAlignment="1">
      <alignment vertical="center"/>
    </xf>
    <xf numFmtId="165" fontId="63" fillId="0" borderId="55" xfId="9" applyNumberFormat="1" applyFont="1" applyBorder="1" applyAlignment="1">
      <alignment vertical="center"/>
    </xf>
    <xf numFmtId="0" fontId="63" fillId="0" borderId="56" xfId="9" applyFont="1" applyBorder="1" applyAlignment="1">
      <alignment horizontal="center" vertical="center" shrinkToFit="1"/>
    </xf>
    <xf numFmtId="0" fontId="63" fillId="0" borderId="57" xfId="9" applyFont="1" applyBorder="1" applyAlignment="1">
      <alignment shrinkToFit="1"/>
    </xf>
    <xf numFmtId="1" fontId="74" fillId="0" borderId="58" xfId="9" applyNumberFormat="1" applyFont="1" applyBorder="1" applyAlignment="1">
      <alignment horizontal="center" vertical="center" shrinkToFit="1"/>
    </xf>
    <xf numFmtId="177" fontId="73" fillId="0" borderId="58" xfId="10" applyNumberFormat="1" applyFont="1" applyBorder="1" applyAlignment="1">
      <alignment horizontal="center" vertical="center"/>
    </xf>
    <xf numFmtId="49" fontId="73" fillId="0" borderId="56" xfId="10" applyNumberFormat="1" applyFont="1" applyBorder="1" applyAlignment="1">
      <alignment horizontal="center" vertical="center"/>
    </xf>
    <xf numFmtId="1" fontId="63" fillId="0" borderId="1" xfId="9" applyNumberFormat="1" applyFont="1" applyBorder="1" applyAlignment="1">
      <alignment vertical="center" shrinkToFit="1"/>
    </xf>
    <xf numFmtId="0" fontId="63" fillId="0" borderId="1" xfId="6" applyFont="1" applyBorder="1" applyAlignment="1">
      <alignment horizontal="right" vertical="top"/>
    </xf>
    <xf numFmtId="0" fontId="63" fillId="0" borderId="1" xfId="9" applyFont="1" applyBorder="1"/>
    <xf numFmtId="165" fontId="51" fillId="7" borderId="33" xfId="0" applyNumberFormat="1" applyFont="1" applyFill="1" applyBorder="1" applyAlignment="1">
      <alignment horizontal="right" wrapText="1"/>
    </xf>
    <xf numFmtId="165" fontId="51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5" fillId="0" borderId="0" xfId="0" applyFont="1" applyAlignment="1">
      <alignment horizontal="centerContinuous" vertical="center"/>
    </xf>
    <xf numFmtId="0" fontId="65" fillId="0" borderId="0" xfId="5" applyFont="1" applyAlignment="1">
      <alignment vertical="center"/>
    </xf>
    <xf numFmtId="0" fontId="65" fillId="0" borderId="6" xfId="0" applyFont="1" applyBorder="1" applyAlignment="1">
      <alignment vertical="center"/>
    </xf>
    <xf numFmtId="0" fontId="65" fillId="0" borderId="1" xfId="5" applyFont="1" applyBorder="1" applyAlignment="1">
      <alignment vertical="center"/>
    </xf>
    <xf numFmtId="0" fontId="65" fillId="0" borderId="0" xfId="0" applyFont="1" applyAlignment="1">
      <alignment vertical="center"/>
    </xf>
    <xf numFmtId="165" fontId="39" fillId="0" borderId="61" xfId="1" applyNumberFormat="1" applyFont="1" applyBorder="1" applyAlignment="1">
      <alignment vertical="center"/>
    </xf>
    <xf numFmtId="168" fontId="40" fillId="0" borderId="61" xfId="0" applyNumberFormat="1" applyFont="1" applyBorder="1" applyAlignment="1">
      <alignment vertical="center"/>
    </xf>
    <xf numFmtId="168" fontId="39" fillId="0" borderId="61" xfId="0" applyNumberFormat="1" applyFont="1" applyBorder="1" applyAlignment="1">
      <alignment vertical="center"/>
    </xf>
    <xf numFmtId="165" fontId="39" fillId="0" borderId="61" xfId="1" applyNumberFormat="1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2" fillId="0" borderId="0" xfId="7" applyFont="1"/>
    <xf numFmtId="0" fontId="73" fillId="0" borderId="0" xfId="9" applyFont="1" applyAlignment="1">
      <alignment horizontal="center" vertical="center"/>
    </xf>
    <xf numFmtId="0" fontId="59" fillId="0" borderId="0" xfId="0" applyFont="1" applyAlignment="1">
      <alignment horizontal="centerContinuous" vertical="center"/>
    </xf>
    <xf numFmtId="0" fontId="58" fillId="0" borderId="0" xfId="0" applyFont="1" applyAlignment="1">
      <alignment vertical="center"/>
    </xf>
    <xf numFmtId="0" fontId="77" fillId="0" borderId="0" xfId="0" applyFont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0" fontId="57" fillId="0" borderId="23" xfId="0" applyFont="1" applyBorder="1" applyAlignment="1">
      <alignment horizontal="center" vertical="center"/>
    </xf>
    <xf numFmtId="0" fontId="60" fillId="0" borderId="0" xfId="0" applyFont="1" applyAlignment="1">
      <alignment horizontal="right" vertical="center"/>
    </xf>
    <xf numFmtId="165" fontId="49" fillId="0" borderId="5" xfId="1" applyNumberFormat="1" applyFont="1" applyBorder="1" applyAlignment="1">
      <alignment vertical="center"/>
    </xf>
    <xf numFmtId="165" fontId="49" fillId="0" borderId="24" xfId="1" applyNumberFormat="1" applyFont="1" applyBorder="1" applyAlignment="1">
      <alignment vertical="center"/>
    </xf>
    <xf numFmtId="165" fontId="49" fillId="0" borderId="24" xfId="1" applyNumberFormat="1" applyFont="1" applyFill="1" applyBorder="1" applyAlignment="1">
      <alignment vertical="center"/>
    </xf>
    <xf numFmtId="0" fontId="60" fillId="0" borderId="0" xfId="0" applyFont="1" applyAlignment="1">
      <alignment vertical="center"/>
    </xf>
    <xf numFmtId="165" fontId="49" fillId="0" borderId="4" xfId="1" applyNumberFormat="1" applyFont="1" applyBorder="1" applyAlignment="1">
      <alignment vertical="center"/>
    </xf>
    <xf numFmtId="0" fontId="59" fillId="0" borderId="0" xfId="5" applyFont="1" applyAlignment="1">
      <alignment horizontal="centerContinuous" vertical="center"/>
    </xf>
    <xf numFmtId="167" fontId="49" fillId="0" borderId="0" xfId="0" applyNumberFormat="1" applyFont="1" applyAlignment="1">
      <alignment vertical="center"/>
    </xf>
    <xf numFmtId="0" fontId="49" fillId="0" borderId="0" xfId="0" applyFont="1" applyAlignment="1">
      <alignment horizontal="center" vertical="center"/>
    </xf>
    <xf numFmtId="0" fontId="57" fillId="0" borderId="3" xfId="0" applyFont="1" applyBorder="1" applyAlignment="1">
      <alignment horizontal="center" vertical="center"/>
    </xf>
    <xf numFmtId="0" fontId="57" fillId="0" borderId="41" xfId="0" applyFont="1" applyBorder="1" applyAlignment="1">
      <alignment vertical="center" shrinkToFit="1"/>
    </xf>
    <xf numFmtId="0" fontId="57" fillId="0" borderId="0" xfId="0" applyFont="1" applyAlignment="1">
      <alignment vertical="center" shrinkToFit="1"/>
    </xf>
    <xf numFmtId="168" fontId="49" fillId="0" borderId="5" xfId="0" applyNumberFormat="1" applyFont="1" applyBorder="1" applyAlignment="1">
      <alignment vertical="center"/>
    </xf>
    <xf numFmtId="165" fontId="49" fillId="0" borderId="60" xfId="1" applyNumberFormat="1" applyFont="1" applyBorder="1" applyAlignment="1">
      <alignment vertical="center"/>
    </xf>
    <xf numFmtId="168" fontId="49" fillId="0" borderId="60" xfId="0" applyNumberFormat="1" applyFont="1" applyBorder="1" applyAlignment="1">
      <alignment vertical="center"/>
    </xf>
    <xf numFmtId="165" fontId="49" fillId="0" borderId="0" xfId="0" applyNumberFormat="1" applyFont="1" applyAlignment="1">
      <alignment vertical="center"/>
    </xf>
    <xf numFmtId="168" fontId="49" fillId="0" borderId="4" xfId="0" applyNumberFormat="1" applyFont="1" applyBorder="1" applyAlignment="1">
      <alignment vertical="center"/>
    </xf>
    <xf numFmtId="165" fontId="49" fillId="0" borderId="61" xfId="1" applyNumberFormat="1" applyFont="1" applyBorder="1" applyAlignment="1">
      <alignment vertical="center"/>
    </xf>
    <xf numFmtId="168" fontId="49" fillId="0" borderId="61" xfId="0" applyNumberFormat="1" applyFont="1" applyBorder="1" applyAlignment="1">
      <alignment vertical="center"/>
    </xf>
    <xf numFmtId="0" fontId="60" fillId="0" borderId="0" xfId="0" applyFont="1" applyAlignment="1">
      <alignment horizontal="center" vertical="center"/>
    </xf>
    <xf numFmtId="165" fontId="49" fillId="0" borderId="60" xfId="1" applyNumberFormat="1" applyFont="1" applyBorder="1" applyAlignment="1">
      <alignment horizontal="left" vertical="center"/>
    </xf>
    <xf numFmtId="165" fontId="49" fillId="0" borderId="61" xfId="1" applyNumberFormat="1" applyFont="1" applyBorder="1" applyAlignment="1">
      <alignment horizontal="left" vertical="center"/>
    </xf>
    <xf numFmtId="165" fontId="57" fillId="0" borderId="4" xfId="1" applyNumberFormat="1" applyFont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4" fillId="0" borderId="0" xfId="0" applyFont="1" applyAlignment="1">
      <alignment vertical="center"/>
    </xf>
    <xf numFmtId="168" fontId="57" fillId="0" borderId="4" xfId="0" applyNumberFormat="1" applyFont="1" applyBorder="1" applyAlignment="1">
      <alignment vertical="center"/>
    </xf>
    <xf numFmtId="165" fontId="57" fillId="0" borderId="61" xfId="1" applyNumberFormat="1" applyFont="1" applyBorder="1" applyAlignment="1">
      <alignment vertical="center"/>
    </xf>
    <xf numFmtId="168" fontId="57" fillId="0" borderId="61" xfId="0" applyNumberFormat="1" applyFont="1" applyBorder="1" applyAlignment="1">
      <alignment vertical="center"/>
    </xf>
    <xf numFmtId="165" fontId="57" fillId="0" borderId="61" xfId="1" applyNumberFormat="1" applyFont="1" applyBorder="1" applyAlignment="1">
      <alignment horizontal="left" vertical="center"/>
    </xf>
    <xf numFmtId="165" fontId="78" fillId="0" borderId="4" xfId="0" applyNumberFormat="1" applyFont="1" applyBorder="1" applyAlignment="1">
      <alignment horizontal="right" vertical="center"/>
    </xf>
    <xf numFmtId="165" fontId="78" fillId="0" borderId="24" xfId="0" applyNumberFormat="1" applyFont="1" applyBorder="1" applyAlignment="1">
      <alignment horizontal="right" vertical="center"/>
    </xf>
    <xf numFmtId="165" fontId="78" fillId="0" borderId="61" xfId="0" applyNumberFormat="1" applyFont="1" applyBorder="1" applyAlignment="1">
      <alignment horizontal="right" vertical="center"/>
    </xf>
    <xf numFmtId="165" fontId="78" fillId="0" borderId="61" xfId="0" applyNumberFormat="1" applyFont="1" applyBorder="1" applyAlignment="1">
      <alignment horizontal="left" vertical="center"/>
    </xf>
    <xf numFmtId="165" fontId="49" fillId="0" borderId="24" xfId="1" applyNumberFormat="1" applyFont="1" applyFill="1" applyBorder="1" applyAlignment="1">
      <alignment vertical="center" wrapText="1"/>
    </xf>
    <xf numFmtId="165" fontId="49" fillId="0" borderId="4" xfId="1" applyNumberFormat="1" applyFont="1" applyFill="1" applyBorder="1" applyAlignment="1">
      <alignment vertical="center"/>
    </xf>
    <xf numFmtId="165" fontId="57" fillId="0" borderId="7" xfId="1" applyNumberFormat="1" applyFont="1" applyBorder="1" applyAlignment="1">
      <alignment vertical="center"/>
    </xf>
    <xf numFmtId="165" fontId="57" fillId="0" borderId="7" xfId="1" applyNumberFormat="1" applyFont="1" applyFill="1" applyBorder="1" applyAlignment="1">
      <alignment vertical="center"/>
    </xf>
    <xf numFmtId="165" fontId="57" fillId="0" borderId="3" xfId="1" applyNumberFormat="1" applyFont="1" applyBorder="1" applyAlignment="1">
      <alignment vertical="center"/>
    </xf>
    <xf numFmtId="165" fontId="57" fillId="0" borderId="3" xfId="1" applyNumberFormat="1" applyFont="1" applyFill="1" applyBorder="1" applyAlignment="1">
      <alignment vertical="center"/>
    </xf>
    <xf numFmtId="165" fontId="49" fillId="0" borderId="5" xfId="1" applyNumberFormat="1" applyFont="1" applyFill="1" applyBorder="1" applyAlignment="1">
      <alignment vertical="center"/>
    </xf>
    <xf numFmtId="168" fontId="57" fillId="0" borderId="3" xfId="0" applyNumberFormat="1" applyFont="1" applyBorder="1" applyAlignment="1">
      <alignment vertical="center"/>
    </xf>
    <xf numFmtId="165" fontId="57" fillId="0" borderId="62" xfId="1" applyNumberFormat="1" applyFont="1" applyBorder="1" applyAlignment="1">
      <alignment vertical="center"/>
    </xf>
    <xf numFmtId="168" fontId="57" fillId="0" borderId="62" xfId="0" applyNumberFormat="1" applyFont="1" applyBorder="1" applyAlignment="1">
      <alignment vertical="center"/>
    </xf>
    <xf numFmtId="165" fontId="57" fillId="0" borderId="0" xfId="0" applyNumberFormat="1" applyFont="1" applyAlignment="1">
      <alignment vertical="center"/>
    </xf>
    <xf numFmtId="165" fontId="60" fillId="0" borderId="0" xfId="0" applyNumberFormat="1" applyFont="1"/>
    <xf numFmtId="165" fontId="57" fillId="0" borderId="62" xfId="1" applyNumberFormat="1" applyFont="1" applyBorder="1" applyAlignment="1">
      <alignment horizontal="left" vertical="center"/>
    </xf>
    <xf numFmtId="165" fontId="49" fillId="0" borderId="0" xfId="0" applyNumberFormat="1" applyFont="1" applyAlignment="1">
      <alignment horizontal="left" vertical="center"/>
    </xf>
    <xf numFmtId="0" fontId="59" fillId="0" borderId="0" xfId="5" applyFont="1" applyAlignment="1">
      <alignment vertical="center"/>
    </xf>
    <xf numFmtId="0" fontId="59" fillId="0" borderId="0" xfId="5" applyFont="1" applyAlignment="1">
      <alignment horizontal="center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60" fillId="0" borderId="0" xfId="6" applyFont="1" applyAlignment="1">
      <alignment horizontal="right" vertical="top"/>
    </xf>
    <xf numFmtId="0" fontId="58" fillId="0" borderId="0" xfId="6" applyFont="1"/>
    <xf numFmtId="0" fontId="59" fillId="0" borderId="0" xfId="6" applyFont="1" applyAlignment="1">
      <alignment horizontal="center"/>
    </xf>
    <xf numFmtId="0" fontId="59" fillId="2" borderId="0" xfId="6" applyFont="1" applyFill="1" applyAlignment="1">
      <alignment horizontal="center"/>
    </xf>
    <xf numFmtId="165" fontId="49" fillId="0" borderId="0" xfId="0" applyNumberFormat="1" applyFont="1"/>
    <xf numFmtId="0" fontId="60" fillId="2" borderId="0" xfId="0" applyFont="1" applyFill="1"/>
    <xf numFmtId="0" fontId="64" fillId="0" borderId="0" xfId="0" applyFont="1" applyAlignment="1">
      <alignment horizontal="center"/>
    </xf>
    <xf numFmtId="0" fontId="60" fillId="0" borderId="0" xfId="0" applyFont="1" applyAlignment="1">
      <alignment horizontal="left"/>
    </xf>
    <xf numFmtId="167" fontId="49" fillId="0" borderId="5" xfId="0" applyNumberFormat="1" applyFont="1" applyBorder="1" applyAlignment="1">
      <alignment vertical="center"/>
    </xf>
    <xf numFmtId="167" fontId="57" fillId="0" borderId="4" xfId="0" applyNumberFormat="1" applyFont="1" applyBorder="1" applyAlignment="1">
      <alignment vertical="center"/>
    </xf>
    <xf numFmtId="0" fontId="62" fillId="0" borderId="0" xfId="7" applyFont="1" applyAlignment="1">
      <alignment vertical="center"/>
    </xf>
    <xf numFmtId="0" fontId="61" fillId="0" borderId="0" xfId="7" applyFont="1" applyAlignment="1">
      <alignment horizontal="center" vertical="center"/>
    </xf>
    <xf numFmtId="0" fontId="61" fillId="0" borderId="11" xfId="7" applyFont="1" applyBorder="1" applyAlignment="1">
      <alignment horizontal="center" vertical="center"/>
    </xf>
    <xf numFmtId="0" fontId="61" fillId="0" borderId="19" xfId="7" applyFont="1" applyBorder="1" applyAlignment="1">
      <alignment horizontal="center" vertical="center"/>
    </xf>
    <xf numFmtId="0" fontId="61" fillId="0" borderId="26" xfId="7" applyFont="1" applyBorder="1" applyAlignment="1">
      <alignment horizontal="center" vertical="center"/>
    </xf>
    <xf numFmtId="0" fontId="61" fillId="0" borderId="17" xfId="7" applyFont="1" applyBorder="1" applyAlignment="1">
      <alignment horizontal="center" vertical="center"/>
    </xf>
    <xf numFmtId="177" fontId="61" fillId="0" borderId="27" xfId="8" applyNumberFormat="1" applyFont="1" applyFill="1" applyBorder="1" applyAlignment="1">
      <alignment vertical="center"/>
    </xf>
    <xf numFmtId="165" fontId="61" fillId="0" borderId="27" xfId="8" applyNumberFormat="1" applyFont="1" applyFill="1" applyBorder="1" applyAlignment="1">
      <alignment horizontal="right" vertical="center"/>
    </xf>
    <xf numFmtId="165" fontId="61" fillId="0" borderId="27" xfId="8" applyNumberFormat="1" applyFont="1" applyFill="1" applyBorder="1" applyAlignment="1">
      <alignment horizontal="center" vertical="center"/>
    </xf>
    <xf numFmtId="0" fontId="61" fillId="0" borderId="0" xfId="7" applyFont="1" applyAlignment="1">
      <alignment vertical="center"/>
    </xf>
    <xf numFmtId="165" fontId="62" fillId="0" borderId="43" xfId="8" applyNumberFormat="1" applyFont="1" applyFill="1" applyBorder="1" applyAlignment="1">
      <alignment horizontal="center" vertical="center"/>
    </xf>
    <xf numFmtId="177" fontId="61" fillId="0" borderId="28" xfId="8" applyNumberFormat="1" applyFont="1" applyFill="1" applyBorder="1" applyAlignment="1">
      <alignment vertical="center"/>
    </xf>
    <xf numFmtId="165" fontId="61" fillId="0" borderId="28" xfId="8" applyNumberFormat="1" applyFont="1" applyFill="1" applyBorder="1" applyAlignment="1">
      <alignment horizontal="right" vertical="center"/>
    </xf>
    <xf numFmtId="165" fontId="61" fillId="0" borderId="28" xfId="8" applyNumberFormat="1" applyFont="1" applyFill="1" applyBorder="1" applyAlignment="1">
      <alignment horizontal="center" vertical="center"/>
    </xf>
    <xf numFmtId="165" fontId="62" fillId="0" borderId="46" xfId="8" applyNumberFormat="1" applyFont="1" applyFill="1" applyBorder="1" applyAlignment="1">
      <alignment horizontal="center" vertical="center"/>
    </xf>
    <xf numFmtId="177" fontId="62" fillId="0" borderId="28" xfId="8" applyNumberFormat="1" applyFont="1" applyFill="1" applyBorder="1" applyAlignment="1">
      <alignment vertical="center"/>
    </xf>
    <xf numFmtId="165" fontId="62" fillId="0" borderId="28" xfId="8" applyNumberFormat="1" applyFont="1" applyFill="1" applyBorder="1" applyAlignment="1">
      <alignment horizontal="right" vertical="center"/>
    </xf>
    <xf numFmtId="165" fontId="62" fillId="0" borderId="28" xfId="8" applyNumberFormat="1" applyFont="1" applyFill="1" applyBorder="1" applyAlignment="1">
      <alignment horizontal="center" vertical="center"/>
    </xf>
    <xf numFmtId="165" fontId="62" fillId="0" borderId="0" xfId="7" applyNumberFormat="1" applyFont="1" applyAlignment="1">
      <alignment vertical="center"/>
    </xf>
    <xf numFmtId="177" fontId="62" fillId="0" borderId="28" xfId="8" applyNumberFormat="1" applyFont="1" applyFill="1" applyBorder="1" applyAlignment="1">
      <alignment horizontal="right" vertical="center"/>
    </xf>
    <xf numFmtId="4" fontId="62" fillId="0" borderId="28" xfId="8" applyNumberFormat="1" applyFont="1" applyFill="1" applyBorder="1" applyAlignment="1">
      <alignment horizontal="center" vertical="center"/>
    </xf>
    <xf numFmtId="177" fontId="61" fillId="0" borderId="29" xfId="8" applyNumberFormat="1" applyFont="1" applyFill="1" applyBorder="1" applyAlignment="1">
      <alignment vertical="center"/>
    </xf>
    <xf numFmtId="177" fontId="61" fillId="0" borderId="29" xfId="8" applyNumberFormat="1" applyFont="1" applyFill="1" applyBorder="1" applyAlignment="1">
      <alignment horizontal="right" vertical="center"/>
    </xf>
    <xf numFmtId="165" fontId="61" fillId="0" borderId="29" xfId="8" applyNumberFormat="1" applyFont="1" applyFill="1" applyBorder="1" applyAlignment="1">
      <alignment horizontal="center" vertical="center"/>
    </xf>
    <xf numFmtId="43" fontId="62" fillId="0" borderId="0" xfId="7" applyNumberFormat="1" applyFont="1" applyAlignment="1">
      <alignment vertical="center"/>
    </xf>
    <xf numFmtId="43" fontId="62" fillId="4" borderId="0" xfId="7" applyNumberFormat="1" applyFont="1" applyFill="1" applyAlignment="1">
      <alignment vertical="center"/>
    </xf>
    <xf numFmtId="0" fontId="61" fillId="0" borderId="15" xfId="7" applyFont="1" applyBorder="1" applyAlignment="1">
      <alignment vertical="center"/>
    </xf>
    <xf numFmtId="0" fontId="61" fillId="0" borderId="20" xfId="7" applyFont="1" applyBorder="1" applyAlignment="1">
      <alignment horizontal="center" vertical="center"/>
    </xf>
    <xf numFmtId="0" fontId="61" fillId="0" borderId="18" xfId="7" applyFont="1" applyBorder="1" applyAlignment="1">
      <alignment horizontal="center" vertical="center"/>
    </xf>
    <xf numFmtId="177" fontId="61" fillId="0" borderId="27" xfId="8" applyNumberFormat="1" applyFont="1" applyBorder="1" applyAlignment="1">
      <alignment horizontal="right" vertical="center"/>
    </xf>
    <xf numFmtId="177" fontId="61" fillId="0" borderId="27" xfId="8" applyNumberFormat="1" applyFont="1" applyFill="1" applyBorder="1" applyAlignment="1">
      <alignment horizontal="right" vertical="center"/>
    </xf>
    <xf numFmtId="165" fontId="62" fillId="0" borderId="44" xfId="8" applyNumberFormat="1" applyFont="1" applyFill="1" applyBorder="1" applyAlignment="1">
      <alignment horizontal="center" vertical="center"/>
    </xf>
    <xf numFmtId="165" fontId="62" fillId="0" borderId="45" xfId="8" applyNumberFormat="1" applyFont="1" applyFill="1" applyBorder="1" applyAlignment="1">
      <alignment horizontal="center" vertical="center"/>
    </xf>
    <xf numFmtId="177" fontId="61" fillId="0" borderId="28" xfId="8" applyNumberFormat="1" applyFont="1" applyBorder="1" applyAlignment="1">
      <alignment horizontal="right" vertical="center"/>
    </xf>
    <xf numFmtId="177" fontId="61" fillId="0" borderId="28" xfId="8" applyNumberFormat="1" applyFont="1" applyFill="1" applyBorder="1" applyAlignment="1">
      <alignment horizontal="right" vertical="center"/>
    </xf>
    <xf numFmtId="165" fontId="62" fillId="0" borderId="47" xfId="8" applyNumberFormat="1" applyFont="1" applyFill="1" applyBorder="1" applyAlignment="1">
      <alignment horizontal="center" vertical="center"/>
    </xf>
    <xf numFmtId="165" fontId="62" fillId="0" borderId="48" xfId="8" applyNumberFormat="1" applyFont="1" applyFill="1" applyBorder="1" applyAlignment="1">
      <alignment horizontal="center" vertical="center"/>
    </xf>
    <xf numFmtId="177" fontId="62" fillId="0" borderId="28" xfId="8" applyNumberFormat="1" applyFont="1" applyBorder="1" applyAlignment="1">
      <alignment horizontal="right" vertical="center"/>
    </xf>
    <xf numFmtId="177" fontId="62" fillId="0" borderId="29" xfId="8" applyNumberFormat="1" applyFont="1" applyBorder="1" applyAlignment="1">
      <alignment horizontal="right" vertical="center"/>
    </xf>
    <xf numFmtId="177" fontId="62" fillId="0" borderId="29" xfId="8" applyNumberFormat="1" applyFont="1" applyFill="1" applyBorder="1" applyAlignment="1">
      <alignment horizontal="right" vertical="center"/>
    </xf>
    <xf numFmtId="165" fontId="62" fillId="0" borderId="29" xfId="8" applyNumberFormat="1" applyFont="1" applyFill="1" applyBorder="1" applyAlignment="1">
      <alignment horizontal="center" vertical="center"/>
    </xf>
    <xf numFmtId="165" fontId="62" fillId="0" borderId="49" xfId="8" applyNumberFormat="1" applyFont="1" applyFill="1" applyBorder="1" applyAlignment="1">
      <alignment horizontal="center" vertical="center"/>
    </xf>
    <xf numFmtId="165" fontId="62" fillId="0" borderId="50" xfId="8" applyNumberFormat="1" applyFont="1" applyFill="1" applyBorder="1" applyAlignment="1">
      <alignment horizontal="center" vertical="center"/>
    </xf>
    <xf numFmtId="165" fontId="62" fillId="0" borderId="51" xfId="8" applyNumberFormat="1" applyFont="1" applyFill="1" applyBorder="1" applyAlignment="1">
      <alignment horizontal="center" vertical="center"/>
    </xf>
    <xf numFmtId="165" fontId="60" fillId="0" borderId="0" xfId="9" applyNumberFormat="1" applyFont="1" applyAlignment="1">
      <alignment vertical="center" shrinkToFit="1"/>
    </xf>
    <xf numFmtId="165" fontId="64" fillId="0" borderId="0" xfId="9" applyNumberFormat="1" applyFont="1" applyAlignment="1">
      <alignment vertical="center" shrinkToFit="1"/>
    </xf>
    <xf numFmtId="43" fontId="0" fillId="0" borderId="0" xfId="0" applyNumberFormat="1"/>
    <xf numFmtId="0" fontId="45" fillId="2" borderId="0" xfId="7" applyFill="1" applyAlignment="1">
      <alignment horizontal="center"/>
    </xf>
    <xf numFmtId="0" fontId="2" fillId="2" borderId="0" xfId="7" applyFont="1" applyFill="1" applyAlignment="1">
      <alignment horizontal="center"/>
    </xf>
    <xf numFmtId="0" fontId="63" fillId="0" borderId="0" xfId="0" applyFont="1"/>
    <xf numFmtId="0" fontId="73" fillId="0" borderId="0" xfId="0" applyFont="1"/>
    <xf numFmtId="166" fontId="60" fillId="0" borderId="0" xfId="0" applyNumberFormat="1" applyFont="1"/>
    <xf numFmtId="177" fontId="63" fillId="0" borderId="54" xfId="10" applyNumberFormat="1" applyFont="1" applyBorder="1" applyAlignment="1">
      <alignment vertical="center"/>
    </xf>
    <xf numFmtId="172" fontId="63" fillId="0" borderId="54" xfId="9" applyNumberFormat="1" applyFont="1" applyBorder="1" applyAlignment="1">
      <alignment vertical="center"/>
    </xf>
    <xf numFmtId="0" fontId="51" fillId="2" borderId="33" xfId="0" applyFont="1" applyFill="1" applyBorder="1" applyAlignment="1">
      <alignment horizontal="center" wrapText="1"/>
    </xf>
    <xf numFmtId="177" fontId="73" fillId="0" borderId="64" xfId="10" applyNumberFormat="1" applyFont="1" applyBorder="1" applyAlignment="1">
      <alignment horizontal="center" vertical="center"/>
    </xf>
    <xf numFmtId="165" fontId="73" fillId="0" borderId="65" xfId="9" applyNumberFormat="1" applyFont="1" applyBorder="1" applyAlignment="1">
      <alignment vertical="center"/>
    </xf>
    <xf numFmtId="165" fontId="63" fillId="0" borderId="65" xfId="9" applyNumberFormat="1" applyFont="1" applyBorder="1" applyAlignment="1">
      <alignment vertical="center"/>
    </xf>
    <xf numFmtId="165" fontId="73" fillId="0" borderId="66" xfId="9" applyNumberFormat="1" applyFont="1" applyBorder="1" applyAlignment="1">
      <alignment vertical="center"/>
    </xf>
    <xf numFmtId="165" fontId="73" fillId="0" borderId="67" xfId="9" applyNumberFormat="1" applyFont="1" applyBorder="1" applyAlignment="1">
      <alignment vertical="center"/>
    </xf>
    <xf numFmtId="49" fontId="73" fillId="0" borderId="68" xfId="10" applyNumberFormat="1" applyFont="1" applyBorder="1" applyAlignment="1">
      <alignment horizontal="center" vertical="center"/>
    </xf>
    <xf numFmtId="49" fontId="73" fillId="0" borderId="25" xfId="10" applyNumberFormat="1" applyFont="1" applyBorder="1" applyAlignment="1">
      <alignment horizontal="center" vertical="center"/>
    </xf>
    <xf numFmtId="177" fontId="73" fillId="0" borderId="69" xfId="10" applyNumberFormat="1" applyFont="1" applyBorder="1" applyAlignment="1">
      <alignment horizontal="center" vertical="center"/>
    </xf>
    <xf numFmtId="165" fontId="73" fillId="0" borderId="70" xfId="9" applyNumberFormat="1" applyFont="1" applyBorder="1" applyAlignment="1">
      <alignment vertical="center"/>
    </xf>
    <xf numFmtId="165" fontId="63" fillId="0" borderId="71" xfId="9" applyNumberFormat="1" applyFont="1" applyBorder="1" applyAlignment="1">
      <alignment vertical="center"/>
    </xf>
    <xf numFmtId="165" fontId="63" fillId="0" borderId="70" xfId="9" applyNumberFormat="1" applyFont="1" applyBorder="1" applyAlignment="1">
      <alignment vertical="center"/>
    </xf>
    <xf numFmtId="165" fontId="73" fillId="0" borderId="71" xfId="9" applyNumberFormat="1" applyFont="1" applyBorder="1" applyAlignment="1">
      <alignment vertical="center"/>
    </xf>
    <xf numFmtId="165" fontId="73" fillId="0" borderId="72" xfId="9" applyNumberFormat="1" applyFont="1" applyBorder="1" applyAlignment="1">
      <alignment vertical="center"/>
    </xf>
    <xf numFmtId="165" fontId="73" fillId="0" borderId="26" xfId="9" applyNumberFormat="1" applyFont="1" applyBorder="1" applyAlignment="1">
      <alignment vertical="center"/>
    </xf>
    <xf numFmtId="173" fontId="63" fillId="0" borderId="55" xfId="9" applyNumberFormat="1" applyFont="1" applyBorder="1" applyAlignment="1">
      <alignment vertical="center"/>
    </xf>
    <xf numFmtId="0" fontId="63" fillId="5" borderId="0" xfId="9" applyFont="1" applyFill="1"/>
    <xf numFmtId="165" fontId="62" fillId="0" borderId="52" xfId="8" applyNumberFormat="1" applyFont="1" applyFill="1" applyBorder="1" applyAlignment="1">
      <alignment horizontal="center" vertical="center"/>
    </xf>
    <xf numFmtId="43" fontId="80" fillId="0" borderId="0" xfId="0" applyNumberFormat="1" applyFont="1"/>
    <xf numFmtId="0" fontId="1" fillId="2" borderId="0" xfId="7" applyFont="1" applyFill="1" applyAlignment="1">
      <alignment horizontal="center"/>
    </xf>
    <xf numFmtId="165" fontId="61" fillId="0" borderId="27" xfId="8" applyNumberFormat="1" applyFont="1" applyBorder="1" applyAlignment="1">
      <alignment horizontal="center" vertical="center"/>
    </xf>
    <xf numFmtId="165" fontId="61" fillId="0" borderId="28" xfId="8" applyNumberFormat="1" applyFont="1" applyBorder="1" applyAlignment="1">
      <alignment horizontal="center" vertical="center"/>
    </xf>
    <xf numFmtId="165" fontId="62" fillId="0" borderId="28" xfId="8" applyNumberFormat="1" applyFont="1" applyBorder="1" applyAlignment="1">
      <alignment horizontal="center" vertical="center"/>
    </xf>
    <xf numFmtId="165" fontId="62" fillId="0" borderId="29" xfId="8" applyNumberFormat="1" applyFont="1" applyBorder="1" applyAlignment="1">
      <alignment horizontal="center" vertical="center"/>
    </xf>
    <xf numFmtId="0" fontId="51" fillId="8" borderId="38" xfId="0" applyFont="1" applyFill="1" applyBorder="1"/>
    <xf numFmtId="0" fontId="51" fillId="8" borderId="37" xfId="0" applyFont="1" applyFill="1" applyBorder="1"/>
    <xf numFmtId="0" fontId="51" fillId="8" borderId="36" xfId="0" applyFont="1" applyFill="1" applyBorder="1"/>
    <xf numFmtId="168" fontId="81" fillId="0" borderId="4" xfId="0" applyNumberFormat="1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65" fillId="0" borderId="0" xfId="5" applyFont="1" applyAlignment="1">
      <alignment horizontal="center" vertical="center"/>
    </xf>
    <xf numFmtId="0" fontId="59" fillId="0" borderId="0" xfId="5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1" fillId="0" borderId="12" xfId="7" applyFont="1" applyBorder="1" applyAlignment="1">
      <alignment horizontal="center" vertical="center"/>
    </xf>
    <xf numFmtId="0" fontId="61" fillId="0" borderId="13" xfId="7" applyFont="1" applyBorder="1" applyAlignment="1">
      <alignment horizontal="center" vertical="center"/>
    </xf>
    <xf numFmtId="0" fontId="61" fillId="0" borderId="2" xfId="7" applyFont="1" applyBorder="1" applyAlignment="1">
      <alignment horizontal="center" vertical="center"/>
    </xf>
    <xf numFmtId="0" fontId="61" fillId="0" borderId="14" xfId="7" applyFont="1" applyBorder="1" applyAlignment="1">
      <alignment horizontal="center" vertical="center"/>
    </xf>
    <xf numFmtId="0" fontId="61" fillId="0" borderId="0" xfId="7" applyFont="1" applyAlignment="1">
      <alignment horizontal="center" vertical="center"/>
    </xf>
    <xf numFmtId="0" fontId="79" fillId="0" borderId="0" xfId="7" applyFont="1" applyAlignment="1">
      <alignment horizontal="center" vertical="center" wrapText="1"/>
    </xf>
    <xf numFmtId="0" fontId="61" fillId="0" borderId="11" xfId="7" applyFont="1" applyBorder="1" applyAlignment="1">
      <alignment horizontal="center" vertical="center" wrapText="1" shrinkToFit="1"/>
    </xf>
    <xf numFmtId="0" fontId="61" fillId="0" borderId="25" xfId="7" applyFont="1" applyBorder="1" applyAlignment="1">
      <alignment horizontal="center" vertical="center" wrapText="1" shrinkToFit="1"/>
    </xf>
    <xf numFmtId="0" fontId="61" fillId="0" borderId="26" xfId="7" applyFont="1" applyBorder="1" applyAlignment="1">
      <alignment horizontal="center" vertical="center" wrapText="1" shrinkToFit="1"/>
    </xf>
    <xf numFmtId="0" fontId="79" fillId="0" borderId="6" xfId="7" applyFont="1" applyBorder="1" applyAlignment="1">
      <alignment horizontal="center" vertical="center"/>
    </xf>
    <xf numFmtId="0" fontId="61" fillId="0" borderId="12" xfId="7" applyFont="1" applyBorder="1" applyAlignment="1">
      <alignment horizontal="center" vertical="center" shrinkToFit="1"/>
    </xf>
    <xf numFmtId="0" fontId="75" fillId="0" borderId="0" xfId="9" applyFont="1" applyAlignment="1">
      <alignment horizontal="center" vertical="center" shrinkToFit="1"/>
    </xf>
    <xf numFmtId="0" fontId="75" fillId="0" borderId="0" xfId="9" applyFont="1" applyAlignment="1">
      <alignment horizontal="center" vertical="center"/>
    </xf>
    <xf numFmtId="0" fontId="73" fillId="0" borderId="0" xfId="9" applyFont="1" applyAlignment="1">
      <alignment horizontal="center" vertical="center"/>
    </xf>
    <xf numFmtId="0" fontId="61" fillId="0" borderId="59" xfId="7" applyFont="1" applyBorder="1" applyAlignment="1">
      <alignment horizontal="center" vertical="center"/>
    </xf>
    <xf numFmtId="0" fontId="61" fillId="0" borderId="63" xfId="7" applyFont="1" applyBorder="1" applyAlignment="1">
      <alignment horizontal="center" vertical="center"/>
    </xf>
    <xf numFmtId="0" fontId="51" fillId="8" borderId="38" xfId="0" applyFont="1" applyFill="1" applyBorder="1" applyAlignment="1">
      <alignment horizontal="center" wrapText="1"/>
    </xf>
    <xf numFmtId="0" fontId="51" fillId="8" borderId="37" xfId="0" applyFont="1" applyFill="1" applyBorder="1" applyAlignment="1">
      <alignment horizontal="center" wrapText="1"/>
    </xf>
    <xf numFmtId="0" fontId="51" fillId="8" borderId="36" xfId="0" applyFont="1" applyFill="1" applyBorder="1" applyAlignment="1">
      <alignment horizontal="center" wrapText="1"/>
    </xf>
    <xf numFmtId="0" fontId="51" fillId="8" borderId="40" xfId="0" applyFont="1" applyFill="1" applyBorder="1" applyAlignment="1">
      <alignment horizontal="center" wrapText="1"/>
    </xf>
    <xf numFmtId="0" fontId="51" fillId="8" borderId="39" xfId="0" applyFont="1" applyFill="1" applyBorder="1" applyAlignment="1">
      <alignment horizontal="center" wrapText="1"/>
    </xf>
    <xf numFmtId="0" fontId="51" fillId="8" borderId="35" xfId="0" applyFont="1" applyFill="1" applyBorder="1" applyAlignment="1">
      <alignment horizontal="center" wrapText="1"/>
    </xf>
    <xf numFmtId="0" fontId="51" fillId="8" borderId="34" xfId="0" applyFont="1" applyFill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3" fillId="0" borderId="13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13" fillId="0" borderId="2" xfId="0" applyFont="1" applyBorder="1" applyAlignment="1">
      <alignment horizontal="center"/>
    </xf>
    <xf numFmtId="0" fontId="11" fillId="0" borderId="0" xfId="3" applyFont="1" applyAlignment="1">
      <alignment horizontal="center"/>
    </xf>
    <xf numFmtId="0" fontId="22" fillId="0" borderId="6" xfId="3" applyFont="1" applyBorder="1" applyAlignment="1">
      <alignment horizontal="center" vertical="center"/>
    </xf>
    <xf numFmtId="0" fontId="9" fillId="0" borderId="6" xfId="3" applyFont="1" applyBorder="1" applyAlignment="1">
      <alignment horizontal="center" vertical="center"/>
    </xf>
    <xf numFmtId="0" fontId="19" fillId="0" borderId="0" xfId="3" applyFont="1" applyAlignment="1">
      <alignment horizontal="center" vertical="center"/>
    </xf>
    <xf numFmtId="0" fontId="27" fillId="0" borderId="0" xfId="3" applyFont="1" applyAlignment="1">
      <alignment horizontal="center"/>
    </xf>
    <xf numFmtId="0" fontId="12" fillId="0" borderId="6" xfId="3" applyFont="1" applyBorder="1" applyAlignment="1">
      <alignment horizontal="right" vertical="center"/>
    </xf>
    <xf numFmtId="0" fontId="22" fillId="0" borderId="6" xfId="3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20" xfId="0" applyFont="1" applyBorder="1" applyAlignment="1">
      <alignment horizontal="center"/>
    </xf>
    <xf numFmtId="0" fontId="59" fillId="0" borderId="0" xfId="0" applyFont="1" applyFill="1" applyAlignment="1">
      <alignment horizontal="centerContinuous" vertical="center"/>
    </xf>
    <xf numFmtId="0" fontId="57" fillId="0" borderId="23" xfId="0" applyFont="1" applyFill="1" applyBorder="1" applyAlignment="1">
      <alignment horizontal="center" vertical="center"/>
    </xf>
    <xf numFmtId="165" fontId="78" fillId="0" borderId="24" xfId="0" applyNumberFormat="1" applyFont="1" applyFill="1" applyBorder="1" applyAlignment="1">
      <alignment horizontal="right" vertical="center"/>
    </xf>
    <xf numFmtId="0" fontId="60" fillId="0" borderId="0" xfId="6" applyFont="1" applyFill="1" applyAlignment="1">
      <alignment horizontal="right" vertical="top"/>
    </xf>
    <xf numFmtId="0" fontId="58" fillId="0" borderId="0" xfId="6" applyFont="1" applyFill="1"/>
    <xf numFmtId="0" fontId="60" fillId="0" borderId="0" xfId="0" applyFont="1" applyFill="1"/>
  </cellXfs>
  <cellStyles count="15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_tarctr5002" xfId="6" xr:uid="{00000000-0005-0000-0000-00000C000000}"/>
  </cellStyles>
  <dxfs count="22">
    <dxf>
      <font>
        <color rgb="FFFF0000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 x14ac:dyDescent="0.5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 x14ac:dyDescent="0.5">
      <c r="A1" s="671" t="s">
        <v>0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671"/>
      <c r="U1" s="671"/>
      <c r="V1" s="671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71" t="s">
        <v>1</v>
      </c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  <c r="AV1" s="671"/>
      <c r="AW1" s="671"/>
      <c r="AX1" s="671"/>
      <c r="AY1" s="671"/>
      <c r="AZ1" s="671"/>
      <c r="BA1" s="671"/>
      <c r="BB1" s="671"/>
      <c r="BC1" s="671"/>
      <c r="BD1" s="671"/>
      <c r="BE1" s="671"/>
      <c r="BF1" s="671"/>
    </row>
    <row r="2" spans="1:64" ht="11.85" customHeight="1" x14ac:dyDescent="0.65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 x14ac:dyDescent="0.55000000000000004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 x14ac:dyDescent="0.5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 x14ac:dyDescent="0.5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 x14ac:dyDescent="0.5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 x14ac:dyDescent="0.5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 x14ac:dyDescent="0.5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 x14ac:dyDescent="0.5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 x14ac:dyDescent="0.5">
      <c r="A10" s="417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 x14ac:dyDescent="0.5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 x14ac:dyDescent="0.5">
      <c r="A12" s="417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 x14ac:dyDescent="0.5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 x14ac:dyDescent="0.5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 x14ac:dyDescent="0.5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 x14ac:dyDescent="0.5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 x14ac:dyDescent="0.5">
      <c r="A17" s="418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19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 x14ac:dyDescent="0.5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20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 x14ac:dyDescent="0.5">
      <c r="A19" s="418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20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19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 x14ac:dyDescent="0.5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 x14ac:dyDescent="0.5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19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 x14ac:dyDescent="0.5">
      <c r="A22" s="418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19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 x14ac:dyDescent="0.5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 x14ac:dyDescent="0.5">
      <c r="A24" s="418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19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 x14ac:dyDescent="0.5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 x14ac:dyDescent="0.5">
      <c r="A26" s="418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19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 x14ac:dyDescent="0.5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 x14ac:dyDescent="0.5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19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 x14ac:dyDescent="0.5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19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 x14ac:dyDescent="0.5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21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 x14ac:dyDescent="0.5">
      <c r="A31" s="671" t="s">
        <v>33</v>
      </c>
      <c r="B31" s="671"/>
      <c r="C31" s="671"/>
      <c r="D31" s="671"/>
      <c r="E31" s="671"/>
      <c r="F31" s="671"/>
      <c r="G31" s="671"/>
      <c r="H31" s="671"/>
      <c r="I31" s="671"/>
      <c r="J31" s="671"/>
      <c r="K31" s="671"/>
      <c r="L31" s="671"/>
      <c r="M31" s="671"/>
      <c r="N31" s="671"/>
      <c r="O31" s="671"/>
      <c r="P31" s="671"/>
      <c r="Q31" s="671"/>
      <c r="R31" s="671"/>
      <c r="S31" s="671"/>
      <c r="T31" s="671"/>
      <c r="U31" s="671"/>
      <c r="V31" s="671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71" t="s">
        <v>1</v>
      </c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71"/>
      <c r="AR31" s="671"/>
      <c r="AS31" s="671"/>
      <c r="AT31" s="671"/>
      <c r="AU31" s="671"/>
      <c r="AV31" s="671"/>
      <c r="AW31" s="671"/>
      <c r="AX31" s="671"/>
      <c r="AY31" s="671"/>
      <c r="AZ31" s="671"/>
      <c r="BA31" s="671"/>
      <c r="BB31" s="671"/>
      <c r="BC31" s="671"/>
      <c r="BD31" s="671"/>
      <c r="BE31" s="671"/>
      <c r="BF31" s="671"/>
    </row>
    <row r="32" spans="1:64" ht="11.85" customHeight="1" x14ac:dyDescent="0.65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 x14ac:dyDescent="0.5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 x14ac:dyDescent="0.5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 x14ac:dyDescent="0.5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 x14ac:dyDescent="0.5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 x14ac:dyDescent="0.5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 x14ac:dyDescent="0.5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 x14ac:dyDescent="0.5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 x14ac:dyDescent="0.5">
      <c r="A40" s="417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 x14ac:dyDescent="0.5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 x14ac:dyDescent="0.5">
      <c r="A42" s="417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 x14ac:dyDescent="0.5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 x14ac:dyDescent="0.5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 x14ac:dyDescent="0.5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 x14ac:dyDescent="0.5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 x14ac:dyDescent="0.5">
      <c r="A47" s="418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19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 x14ac:dyDescent="0.5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 x14ac:dyDescent="0.5">
      <c r="A49" s="418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19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 x14ac:dyDescent="0.5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 x14ac:dyDescent="0.5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19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 x14ac:dyDescent="0.5">
      <c r="A52" s="418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19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 x14ac:dyDescent="0.5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 x14ac:dyDescent="0.5">
      <c r="A54" s="418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19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 x14ac:dyDescent="0.5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 x14ac:dyDescent="0.5">
      <c r="A56" s="418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19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 x14ac:dyDescent="0.5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 x14ac:dyDescent="0.5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19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 x14ac:dyDescent="0.5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19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 x14ac:dyDescent="0.5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22">
        <f>((K60/J60)-1)*100</f>
        <v>10.217114429379093</v>
      </c>
      <c r="AG60" s="422">
        <f t="shared" si="51"/>
        <v>0.94328418067648467</v>
      </c>
      <c r="AH60" s="422">
        <f t="shared" si="51"/>
        <v>13.113437314047971</v>
      </c>
      <c r="AI60" s="422">
        <f t="shared" si="51"/>
        <v>21.100285825760466</v>
      </c>
      <c r="AJ60" s="422">
        <f t="shared" si="48"/>
        <v>25.070806771325806</v>
      </c>
      <c r="AK60" s="422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21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 x14ac:dyDescent="0.5">
      <c r="A61" s="671" t="s">
        <v>36</v>
      </c>
      <c r="B61" s="671"/>
      <c r="C61" s="671"/>
      <c r="D61" s="671"/>
      <c r="E61" s="671"/>
      <c r="F61" s="671"/>
      <c r="G61" s="671"/>
      <c r="H61" s="671"/>
      <c r="I61" s="671"/>
      <c r="J61" s="671"/>
      <c r="K61" s="671"/>
      <c r="L61" s="671"/>
      <c r="M61" s="671"/>
      <c r="N61" s="671"/>
      <c r="O61" s="671"/>
      <c r="P61" s="671"/>
      <c r="Q61" s="671"/>
      <c r="R61" s="671"/>
      <c r="S61" s="671"/>
      <c r="T61" s="671"/>
      <c r="U61" s="671"/>
      <c r="V61" s="671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71"/>
      <c r="AG61" s="671"/>
      <c r="AH61" s="671"/>
      <c r="AI61" s="671"/>
      <c r="AJ61" s="671"/>
      <c r="AK61" s="671"/>
      <c r="AL61" s="671"/>
      <c r="AM61" s="671"/>
      <c r="AN61" s="671"/>
      <c r="AO61" s="671"/>
      <c r="AP61" s="671"/>
      <c r="AQ61" s="671"/>
      <c r="AR61" s="671"/>
      <c r="AS61" s="671"/>
      <c r="AT61" s="671"/>
      <c r="AU61" s="671"/>
      <c r="AV61" s="671"/>
      <c r="AW61" s="671"/>
      <c r="AX61" s="671"/>
      <c r="AY61" s="671"/>
      <c r="AZ61" s="671"/>
      <c r="BA61" s="671"/>
      <c r="BB61" s="671"/>
      <c r="BC61" s="671"/>
      <c r="BD61" s="671"/>
      <c r="BE61" s="671"/>
      <c r="BF61" s="671"/>
    </row>
    <row r="62" spans="1:58" ht="11.85" customHeight="1" x14ac:dyDescent="0.65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 x14ac:dyDescent="0.5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 x14ac:dyDescent="0.5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 x14ac:dyDescent="0.5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 x14ac:dyDescent="0.5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19">
        <f t="shared" si="59"/>
        <v>-59.033431685732538</v>
      </c>
      <c r="AE66" s="423">
        <f t="shared" si="59"/>
        <v>44.418254595476967</v>
      </c>
      <c r="AF66" s="424"/>
      <c r="AG66" s="424"/>
      <c r="AH66" s="425"/>
      <c r="AI66" s="425"/>
      <c r="AJ66" s="425"/>
      <c r="AK66" s="425"/>
      <c r="AL66" s="425"/>
      <c r="AY66" s="77"/>
      <c r="AZ66" s="77"/>
      <c r="BB66" s="265"/>
      <c r="BC66" s="77"/>
      <c r="BD66" s="265"/>
      <c r="BE66" s="265"/>
      <c r="BF66" s="279"/>
    </row>
    <row r="67" spans="1:58" ht="11.85" customHeight="1" x14ac:dyDescent="0.5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 x14ac:dyDescent="0.5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19">
        <f t="shared" si="59"/>
        <v>-56.315779676363007</v>
      </c>
      <c r="AE68" s="423">
        <f t="shared" si="59"/>
        <v>67.584894799676135</v>
      </c>
      <c r="AF68" s="424"/>
      <c r="AG68" s="424"/>
      <c r="AH68" s="425"/>
      <c r="AI68" s="425"/>
      <c r="AJ68" s="426"/>
      <c r="AK68" s="425"/>
      <c r="AL68" s="265"/>
      <c r="BB68" s="265"/>
      <c r="BC68" s="427"/>
      <c r="BD68" s="265"/>
      <c r="BE68" s="265"/>
      <c r="BF68" s="428"/>
    </row>
    <row r="69" spans="1:58" ht="11.85" customHeight="1" x14ac:dyDescent="0.5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 x14ac:dyDescent="0.5">
      <c r="A70" s="417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19">
        <f t="shared" si="59"/>
        <v>-45.230156094320826</v>
      </c>
      <c r="AE70" s="423">
        <f t="shared" si="59"/>
        <v>31.803546973304165</v>
      </c>
      <c r="AF70" s="424"/>
      <c r="AG70" s="424"/>
      <c r="AH70" s="425"/>
      <c r="AI70" s="425"/>
      <c r="AJ70" s="426"/>
      <c r="AK70" s="425"/>
      <c r="AL70" s="265"/>
      <c r="BB70" s="265"/>
      <c r="BC70" s="265"/>
      <c r="BD70" s="265"/>
      <c r="BE70" s="265"/>
      <c r="BF70" s="429"/>
    </row>
    <row r="71" spans="1:58" ht="11.85" customHeight="1" x14ac:dyDescent="0.5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19">
        <f t="shared" si="59"/>
        <v>19.778009861110888</v>
      </c>
      <c r="AE71" s="423">
        <f t="shared" si="59"/>
        <v>-49.026053460472326</v>
      </c>
      <c r="AF71" s="425"/>
      <c r="AG71" s="425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 x14ac:dyDescent="0.5">
      <c r="A72" s="417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19">
        <f t="shared" si="59"/>
        <v>-33.425863549137503</v>
      </c>
      <c r="AE72" s="423">
        <f t="shared" si="59"/>
        <v>5.3968529395830522</v>
      </c>
      <c r="AF72" s="425"/>
      <c r="AG72" s="425"/>
      <c r="AH72" s="425"/>
      <c r="AI72" s="425"/>
      <c r="AJ72" s="426"/>
      <c r="AK72" s="425"/>
      <c r="AL72" s="265"/>
      <c r="BB72" s="265"/>
      <c r="BC72" s="427"/>
      <c r="BD72" s="265"/>
      <c r="BE72" s="265"/>
      <c r="BF72" s="281"/>
    </row>
    <row r="73" spans="1:58" ht="11.85" customHeight="1" x14ac:dyDescent="0.5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 x14ac:dyDescent="0.5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19">
        <f t="shared" si="59"/>
        <v>-23.050761119093245</v>
      </c>
      <c r="AE74" s="423">
        <f t="shared" si="59"/>
        <v>-46.212136394119028</v>
      </c>
      <c r="AF74" s="425"/>
      <c r="AG74" s="425"/>
      <c r="AH74" s="425"/>
      <c r="AI74" s="425"/>
      <c r="AJ74" s="426"/>
      <c r="AK74" s="425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 x14ac:dyDescent="0.5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19">
        <f t="shared" si="59"/>
        <v>-42.091604990188749</v>
      </c>
      <c r="AE75" s="423">
        <f t="shared" si="59"/>
        <v>2.925290944356651</v>
      </c>
      <c r="AF75" s="425"/>
      <c r="AG75" s="425"/>
      <c r="AH75" s="425"/>
      <c r="AI75" s="425"/>
      <c r="AJ75" s="426"/>
      <c r="AK75" s="425"/>
      <c r="AL75" s="265"/>
      <c r="BB75" s="265"/>
      <c r="BC75" s="427"/>
      <c r="BD75" s="265"/>
      <c r="BE75" s="265"/>
      <c r="BF75" s="265"/>
    </row>
    <row r="76" spans="1:58" ht="11.85" customHeight="1" x14ac:dyDescent="0.5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 x14ac:dyDescent="0.5">
      <c r="A77" s="418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19">
        <f t="shared" si="59"/>
        <v>-36.23414057923344</v>
      </c>
      <c r="AE77" s="423">
        <f t="shared" si="59"/>
        <v>-1.0899051567201834</v>
      </c>
      <c r="AF77" s="425"/>
      <c r="AG77" s="425"/>
      <c r="AH77" s="425"/>
      <c r="AI77" s="425"/>
      <c r="AJ77" s="426"/>
      <c r="AK77" s="425"/>
      <c r="AL77" s="265"/>
      <c r="BB77" s="265"/>
      <c r="BC77" s="426"/>
      <c r="BD77" s="265"/>
      <c r="BE77" s="265"/>
      <c r="BF77" s="77"/>
    </row>
    <row r="78" spans="1:58" ht="11.85" customHeight="1" x14ac:dyDescent="0.5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 x14ac:dyDescent="0.5">
      <c r="A79" s="418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19">
        <f t="shared" si="59"/>
        <v>-34.71547904984773</v>
      </c>
      <c r="AE79" s="423">
        <f t="shared" si="59"/>
        <v>-7.4305043719754105</v>
      </c>
      <c r="AF79" s="425"/>
      <c r="AG79" s="425"/>
      <c r="AH79" s="425"/>
      <c r="AI79" s="425"/>
      <c r="AJ79" s="426"/>
      <c r="AK79" s="425"/>
      <c r="AL79" s="265"/>
      <c r="BB79" s="265"/>
      <c r="BC79" s="425"/>
      <c r="BD79" s="265"/>
      <c r="BE79" s="265"/>
      <c r="BF79" s="265"/>
    </row>
    <row r="80" spans="1:58" ht="12" customHeight="1" x14ac:dyDescent="0.5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 x14ac:dyDescent="0.5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19">
        <f t="shared" si="59"/>
        <v>-25.489338130490967</v>
      </c>
      <c r="AE81" s="423">
        <f t="shared" si="59"/>
        <v>-21.068207515303282</v>
      </c>
      <c r="AF81" s="425"/>
      <c r="AG81" s="425"/>
      <c r="AH81" s="425"/>
      <c r="AI81" s="425"/>
      <c r="AJ81" s="425"/>
      <c r="AK81" s="425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25"/>
      <c r="BD81" s="265"/>
      <c r="BE81" s="265"/>
      <c r="BF81" s="265"/>
    </row>
    <row r="82" spans="1:61" ht="8.4" hidden="1" customHeight="1" x14ac:dyDescent="0.5">
      <c r="A82" s="418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30">
        <f t="shared" si="59"/>
        <v>-7.1267618043611698</v>
      </c>
      <c r="AF82" s="265"/>
      <c r="AG82" s="265"/>
      <c r="AH82" s="265"/>
      <c r="AI82" s="265"/>
      <c r="AJ82" s="431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26"/>
      <c r="BD82" s="265"/>
      <c r="BE82" s="265"/>
      <c r="BF82" s="265"/>
    </row>
    <row r="83" spans="1:61" ht="11.85" customHeight="1" x14ac:dyDescent="0.5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 x14ac:dyDescent="0.5">
      <c r="A84" s="418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19">
        <f t="shared" si="80"/>
        <v>-31.715920000127717</v>
      </c>
      <c r="AE84" s="423">
        <f t="shared" si="80"/>
        <v>-17.070560551345125</v>
      </c>
      <c r="AF84" s="425"/>
      <c r="AG84" s="425"/>
      <c r="AH84" s="425"/>
      <c r="AI84" s="425"/>
      <c r="AJ84" s="426"/>
      <c r="AK84" s="265"/>
      <c r="AL84" s="265"/>
      <c r="BB84" s="265"/>
      <c r="BC84" s="425"/>
      <c r="BD84" s="265"/>
      <c r="BE84" s="265"/>
      <c r="BF84" s="265"/>
    </row>
    <row r="85" spans="1:61" ht="11.85" customHeight="1" x14ac:dyDescent="0.5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 x14ac:dyDescent="0.5">
      <c r="A86" s="418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19">
        <f t="shared" si="80"/>
        <v>-33.258245568036628</v>
      </c>
      <c r="AE86" s="423">
        <f t="shared" si="80"/>
        <v>-16.006254592603298</v>
      </c>
      <c r="AF86" s="425"/>
      <c r="AG86" s="425"/>
      <c r="AH86" s="425"/>
      <c r="AI86" s="425"/>
      <c r="AJ86" s="426"/>
      <c r="AK86" s="265"/>
      <c r="AL86" s="427"/>
      <c r="BB86" s="265"/>
      <c r="BC86" s="425"/>
      <c r="BD86" s="265"/>
      <c r="BE86" s="265"/>
      <c r="BF86" s="265"/>
    </row>
    <row r="87" spans="1:61" ht="11.85" customHeight="1" x14ac:dyDescent="0.5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 x14ac:dyDescent="0.5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19">
        <f t="shared" si="80"/>
        <v>-32.619241108350451</v>
      </c>
      <c r="AE88" s="423">
        <f t="shared" si="80"/>
        <v>-21.188321475314865</v>
      </c>
      <c r="AF88" s="425"/>
      <c r="AG88" s="425"/>
      <c r="AH88" s="425"/>
      <c r="AI88" s="425"/>
      <c r="AJ88" s="425"/>
      <c r="AK88" s="425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25"/>
      <c r="BD88" s="265"/>
      <c r="BE88" s="265"/>
      <c r="BF88" s="265"/>
    </row>
    <row r="89" spans="1:61" ht="11.85" customHeight="1" x14ac:dyDescent="0.5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19">
        <f t="shared" si="80"/>
        <v>-28.885256768983801</v>
      </c>
      <c r="AE89" s="423">
        <f t="shared" si="80"/>
        <v>-21.122413020146201</v>
      </c>
      <c r="AF89" s="425"/>
      <c r="AG89" s="425"/>
      <c r="AH89" s="425"/>
      <c r="AI89" s="425"/>
      <c r="AJ89" s="425"/>
      <c r="AK89" s="426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25"/>
      <c r="BD89" s="265"/>
      <c r="BE89" s="265"/>
      <c r="BF89" s="265"/>
    </row>
    <row r="90" spans="1:61" ht="11.4" customHeight="1" x14ac:dyDescent="0.5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21">
        <f t="shared" si="80"/>
        <v>-35.265154847427773</v>
      </c>
      <c r="AE90" s="432">
        <f t="shared" si="80"/>
        <v>-10.730200296641589</v>
      </c>
      <c r="AF90" s="425"/>
      <c r="AG90" s="425"/>
      <c r="AH90" s="425"/>
      <c r="AI90" s="425"/>
      <c r="AJ90" s="425"/>
      <c r="AK90" s="425"/>
      <c r="AL90" s="42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25"/>
      <c r="BD90" s="265"/>
      <c r="BE90" s="265"/>
      <c r="BF90" s="265"/>
    </row>
    <row r="91" spans="1:61" ht="11.85" customHeight="1" x14ac:dyDescent="0.5">
      <c r="A91" s="671" t="s">
        <v>0</v>
      </c>
      <c r="B91" s="671"/>
      <c r="C91" s="671"/>
      <c r="D91" s="671"/>
      <c r="E91" s="671"/>
      <c r="F91" s="671"/>
      <c r="G91" s="671"/>
      <c r="H91" s="671"/>
      <c r="I91" s="671"/>
      <c r="J91" s="671"/>
      <c r="K91" s="671"/>
      <c r="L91" s="671"/>
      <c r="M91" s="671"/>
      <c r="N91" s="671"/>
      <c r="O91" s="671"/>
      <c r="P91" s="671"/>
      <c r="Q91" s="671"/>
      <c r="R91" s="671"/>
      <c r="S91" s="671"/>
      <c r="T91" s="671"/>
      <c r="U91" s="671"/>
      <c r="V91" s="671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71" t="s">
        <v>1</v>
      </c>
      <c r="AH91" s="671"/>
      <c r="AI91" s="671"/>
      <c r="AJ91" s="671"/>
      <c r="AK91" s="671"/>
      <c r="AL91" s="671"/>
      <c r="AM91" s="671"/>
      <c r="AN91" s="671"/>
      <c r="AO91" s="671"/>
      <c r="AP91" s="671"/>
      <c r="AQ91" s="671"/>
      <c r="AR91" s="671"/>
      <c r="AS91" s="671"/>
      <c r="AT91" s="671"/>
      <c r="AU91" s="671"/>
      <c r="AV91" s="671"/>
      <c r="AW91" s="671"/>
      <c r="AX91" s="671"/>
      <c r="AY91" s="671"/>
      <c r="AZ91" s="671"/>
      <c r="BA91" s="671"/>
      <c r="BB91" s="671"/>
      <c r="BC91" s="671"/>
      <c r="BD91" s="671"/>
      <c r="BE91" s="671"/>
      <c r="BF91" s="671"/>
    </row>
    <row r="92" spans="1:61" ht="11.85" customHeight="1" x14ac:dyDescent="0.65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 x14ac:dyDescent="0.5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 x14ac:dyDescent="0.5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 x14ac:dyDescent="0.5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 x14ac:dyDescent="0.5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 x14ac:dyDescent="0.5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 x14ac:dyDescent="0.5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 x14ac:dyDescent="0.5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 x14ac:dyDescent="0.5">
      <c r="A100" s="417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 x14ac:dyDescent="0.5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 x14ac:dyDescent="0.5">
      <c r="A102" s="417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 x14ac:dyDescent="0.5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 x14ac:dyDescent="0.5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 x14ac:dyDescent="0.5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 x14ac:dyDescent="0.5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 x14ac:dyDescent="0.55000000000000004">
      <c r="A107" s="418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19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 x14ac:dyDescent="0.5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 x14ac:dyDescent="0.5">
      <c r="A109" s="418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19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 x14ac:dyDescent="0.5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 x14ac:dyDescent="0.5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19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 x14ac:dyDescent="0.5">
      <c r="A112" s="418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19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 x14ac:dyDescent="0.5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 x14ac:dyDescent="0.5">
      <c r="A114" s="418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19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 x14ac:dyDescent="0.5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 x14ac:dyDescent="0.5">
      <c r="A116" s="418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19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 x14ac:dyDescent="0.5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 x14ac:dyDescent="0.5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19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 x14ac:dyDescent="0.5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19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 x14ac:dyDescent="0.5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21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 x14ac:dyDescent="0.5">
      <c r="A121" s="671" t="s">
        <v>33</v>
      </c>
      <c r="B121" s="671"/>
      <c r="C121" s="671"/>
      <c r="D121" s="671"/>
      <c r="E121" s="671"/>
      <c r="F121" s="671"/>
      <c r="G121" s="671"/>
      <c r="H121" s="671"/>
      <c r="I121" s="671"/>
      <c r="J121" s="671"/>
      <c r="K121" s="671"/>
      <c r="L121" s="671"/>
      <c r="M121" s="671"/>
      <c r="N121" s="671"/>
      <c r="O121" s="671"/>
      <c r="P121" s="671"/>
      <c r="Q121" s="671"/>
      <c r="R121" s="671"/>
      <c r="S121" s="671"/>
      <c r="T121" s="671"/>
      <c r="U121" s="671"/>
      <c r="V121" s="671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71" t="s">
        <v>1</v>
      </c>
      <c r="AG121" s="671"/>
      <c r="AH121" s="671"/>
      <c r="AI121" s="671"/>
      <c r="AJ121" s="671"/>
      <c r="AK121" s="671"/>
      <c r="AL121" s="671"/>
      <c r="AM121" s="671"/>
      <c r="AN121" s="671"/>
      <c r="AO121" s="671"/>
      <c r="AP121" s="671"/>
      <c r="AQ121" s="671"/>
      <c r="AR121" s="671"/>
      <c r="AS121" s="671"/>
      <c r="AT121" s="671"/>
      <c r="AU121" s="671"/>
      <c r="AV121" s="671"/>
      <c r="AW121" s="671"/>
      <c r="AX121" s="671"/>
      <c r="AY121" s="671"/>
      <c r="AZ121" s="671"/>
      <c r="BA121" s="671"/>
      <c r="BB121" s="671"/>
      <c r="BC121" s="671"/>
      <c r="BD121" s="671"/>
      <c r="BE121" s="671"/>
      <c r="BF121" s="671"/>
    </row>
    <row r="122" spans="1:61" ht="11.85" customHeight="1" x14ac:dyDescent="0.65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 x14ac:dyDescent="0.5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 x14ac:dyDescent="0.5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 x14ac:dyDescent="0.5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 x14ac:dyDescent="0.5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 x14ac:dyDescent="0.5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 x14ac:dyDescent="0.5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 x14ac:dyDescent="0.5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 x14ac:dyDescent="0.5">
      <c r="A130" s="417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 x14ac:dyDescent="0.5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 x14ac:dyDescent="0.5">
      <c r="A132" s="417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 x14ac:dyDescent="0.5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 x14ac:dyDescent="0.5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 x14ac:dyDescent="0.5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 x14ac:dyDescent="0.5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 x14ac:dyDescent="0.5">
      <c r="A137" s="418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19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 x14ac:dyDescent="0.5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 x14ac:dyDescent="0.5">
      <c r="A139" s="418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19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 x14ac:dyDescent="0.5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 x14ac:dyDescent="0.5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19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 x14ac:dyDescent="0.5">
      <c r="A142" s="418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19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 x14ac:dyDescent="0.5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 x14ac:dyDescent="0.5">
      <c r="A144" s="418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19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 x14ac:dyDescent="0.5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 x14ac:dyDescent="0.5">
      <c r="A146" s="418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19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 x14ac:dyDescent="0.5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 x14ac:dyDescent="0.5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19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 x14ac:dyDescent="0.5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19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 x14ac:dyDescent="0.5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21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 x14ac:dyDescent="0.5">
      <c r="A151" s="671" t="s">
        <v>36</v>
      </c>
      <c r="B151" s="671"/>
      <c r="C151" s="671"/>
      <c r="D151" s="671"/>
      <c r="E151" s="671"/>
      <c r="F151" s="671"/>
      <c r="G151" s="671"/>
      <c r="H151" s="671"/>
      <c r="I151" s="671"/>
      <c r="J151" s="671"/>
      <c r="K151" s="671"/>
      <c r="L151" s="671"/>
      <c r="M151" s="671"/>
      <c r="N151" s="671"/>
      <c r="O151" s="671"/>
      <c r="P151" s="671"/>
      <c r="Q151" s="671"/>
      <c r="R151" s="671"/>
      <c r="S151" s="671"/>
      <c r="T151" s="671"/>
      <c r="U151" s="671"/>
      <c r="V151" s="671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71"/>
      <c r="AG151" s="671"/>
      <c r="AH151" s="671"/>
      <c r="AI151" s="671"/>
      <c r="AJ151" s="671"/>
      <c r="AK151" s="671"/>
      <c r="AL151" s="671"/>
      <c r="AM151" s="671"/>
      <c r="AN151" s="671"/>
      <c r="AO151" s="671"/>
      <c r="AP151" s="671"/>
      <c r="AQ151" s="671"/>
      <c r="AR151" s="671"/>
      <c r="AS151" s="671"/>
      <c r="AT151" s="671"/>
      <c r="AU151" s="671"/>
      <c r="AV151" s="671"/>
      <c r="AW151" s="671"/>
      <c r="AX151" s="671"/>
      <c r="AY151" s="671"/>
      <c r="AZ151" s="671"/>
      <c r="BA151" s="671"/>
      <c r="BB151" s="671"/>
      <c r="BC151" s="671"/>
      <c r="BD151" s="671"/>
      <c r="BE151" s="671"/>
      <c r="BF151" s="671"/>
    </row>
    <row r="152" spans="1:58" ht="11.85" customHeight="1" x14ac:dyDescent="0.65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 x14ac:dyDescent="0.5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 x14ac:dyDescent="0.5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 x14ac:dyDescent="0.5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 x14ac:dyDescent="0.5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33">
        <f t="shared" si="155"/>
        <v>-118.55269670030881</v>
      </c>
      <c r="AG156" s="433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30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 x14ac:dyDescent="0.5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 x14ac:dyDescent="0.5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33">
        <f t="shared" si="155"/>
        <v>-99.044834307992176</v>
      </c>
      <c r="AG158" s="434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30">
        <f t="shared" si="156"/>
        <v>-82.062472551602951</v>
      </c>
      <c r="AL158" s="265"/>
      <c r="BB158" s="265"/>
      <c r="BC158" s="427"/>
      <c r="BD158" s="265"/>
      <c r="BE158" s="265"/>
      <c r="BF158" s="429"/>
    </row>
    <row r="159" spans="1:58" ht="11.85" customHeight="1" x14ac:dyDescent="0.5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 x14ac:dyDescent="0.5">
      <c r="A160" s="417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33">
        <f t="shared" si="155"/>
        <v>-98.833138856476069</v>
      </c>
      <c r="AG160" s="434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33">
        <f t="shared" si="155"/>
        <v>-2348.0605744125332</v>
      </c>
      <c r="AK160" s="430">
        <f t="shared" si="156"/>
        <v>-74.663858792353864</v>
      </c>
      <c r="AL160" s="265"/>
      <c r="BB160" s="265"/>
      <c r="BC160" s="265"/>
      <c r="BD160" s="265"/>
      <c r="BE160" s="265"/>
      <c r="BF160" s="429"/>
    </row>
    <row r="161" spans="1:58" ht="11.85" customHeight="1" x14ac:dyDescent="0.5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 x14ac:dyDescent="0.5">
      <c r="A162" s="417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33">
        <f t="shared" si="155"/>
        <v>-2188.0846434587311</v>
      </c>
      <c r="AK162" s="430">
        <f t="shared" si="156"/>
        <v>-70.176494729762283</v>
      </c>
      <c r="AL162" s="265"/>
      <c r="BB162" s="265"/>
      <c r="BC162" s="426"/>
      <c r="BD162" s="265"/>
      <c r="BE162" s="265"/>
      <c r="BF162" s="279"/>
    </row>
    <row r="163" spans="1:58" ht="11.85" customHeight="1" x14ac:dyDescent="0.5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 x14ac:dyDescent="0.5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34">
        <f t="shared" si="155"/>
        <v>24768.55538540053</v>
      </c>
      <c r="AK164" s="430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35"/>
    </row>
    <row r="165" spans="1:58" ht="11.85" customHeight="1" x14ac:dyDescent="0.5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33">
        <f t="shared" si="155"/>
        <v>-1781.3318220459073</v>
      </c>
      <c r="AK165" s="430">
        <f t="shared" si="156"/>
        <v>-70.93892924122369</v>
      </c>
      <c r="AL165" s="265"/>
      <c r="BB165" s="265"/>
      <c r="BC165" s="427"/>
      <c r="BD165" s="265"/>
      <c r="BE165" s="265"/>
      <c r="BF165" s="435"/>
    </row>
    <row r="166" spans="1:58" ht="11.85" customHeight="1" x14ac:dyDescent="0.5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 x14ac:dyDescent="0.5">
      <c r="A167" s="418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33">
        <f t="shared" si="155"/>
        <v>-1538.5131103493015</v>
      </c>
      <c r="AK167" s="430">
        <f t="shared" si="156"/>
        <v>-68.424060175170837</v>
      </c>
      <c r="AL167" s="265"/>
      <c r="BB167" s="265"/>
      <c r="BC167" s="426"/>
      <c r="BD167" s="265"/>
      <c r="BE167" s="265"/>
      <c r="BF167" s="77"/>
    </row>
    <row r="168" spans="1:58" ht="11.85" customHeight="1" x14ac:dyDescent="0.5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 x14ac:dyDescent="0.5">
      <c r="A169" s="418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33">
        <f t="shared" si="155"/>
        <v>-2419.155832484581</v>
      </c>
      <c r="AK169" s="430">
        <f t="shared" si="155"/>
        <v>-71.881625553520735</v>
      </c>
      <c r="AL169" s="265"/>
      <c r="BB169" s="265"/>
      <c r="BC169" s="426"/>
      <c r="BD169" s="265"/>
      <c r="BE169" s="265"/>
      <c r="BF169" s="265"/>
    </row>
    <row r="170" spans="1:58" ht="11.85" customHeight="1" x14ac:dyDescent="0.5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 x14ac:dyDescent="0.5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30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25"/>
      <c r="BD171" s="265"/>
      <c r="BE171" s="265"/>
      <c r="BF171" s="265"/>
    </row>
    <row r="172" spans="1:58" ht="11.85" hidden="1" customHeight="1" x14ac:dyDescent="0.5">
      <c r="A172" s="418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30">
        <f t="shared" si="155"/>
        <v>-90.157305061653815</v>
      </c>
      <c r="AL172" s="42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26"/>
      <c r="BD172" s="265"/>
      <c r="BE172" s="265"/>
      <c r="BF172" s="265"/>
    </row>
    <row r="173" spans="1:58" ht="11.85" customHeight="1" x14ac:dyDescent="0.5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 x14ac:dyDescent="0.5">
      <c r="A174" s="418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30">
        <f t="shared" si="177"/>
        <v>-99.253810461982965</v>
      </c>
      <c r="AL174" s="431"/>
      <c r="BB174" s="265"/>
      <c r="BC174" s="426"/>
      <c r="BD174" s="265"/>
      <c r="BE174" s="265"/>
      <c r="BF174" s="265"/>
    </row>
    <row r="175" spans="1:58" ht="11.85" customHeight="1" x14ac:dyDescent="0.5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 x14ac:dyDescent="0.5">
      <c r="A176" s="418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30">
        <f t="shared" si="177"/>
        <v>-112.19429777295566</v>
      </c>
      <c r="AL176" s="427"/>
      <c r="BB176" s="265"/>
      <c r="BC176" s="426"/>
      <c r="BD176" s="265"/>
      <c r="BE176" s="265"/>
      <c r="BF176" s="265"/>
    </row>
    <row r="177" spans="1:58" ht="11.85" customHeight="1" x14ac:dyDescent="0.5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 x14ac:dyDescent="0.5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36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25"/>
      <c r="BD178" s="265"/>
      <c r="BE178" s="265"/>
      <c r="BF178" s="265"/>
    </row>
    <row r="179" spans="1:58" ht="11.85" customHeight="1" x14ac:dyDescent="0.5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30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25"/>
      <c r="BD179" s="265"/>
      <c r="BE179" s="265"/>
      <c r="BF179" s="265"/>
    </row>
    <row r="180" spans="1:58" ht="11.85" customHeight="1" x14ac:dyDescent="0.5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37">
        <f t="shared" si="177"/>
        <v>-113.07273264773269</v>
      </c>
      <c r="AL180" s="42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26"/>
      <c r="BD180" s="265"/>
      <c r="BE180" s="265"/>
      <c r="BF180" s="265"/>
    </row>
    <row r="181" spans="1:58" ht="20.100000000000001" customHeight="1" x14ac:dyDescent="0.5">
      <c r="BF181" t="s">
        <v>9</v>
      </c>
    </row>
  </sheetData>
  <mergeCells count="12">
    <mergeCell ref="A91:V91"/>
    <mergeCell ref="AG91:BF91"/>
    <mergeCell ref="A121:V121"/>
    <mergeCell ref="AF121:BF121"/>
    <mergeCell ref="A151:V151"/>
    <mergeCell ref="AF151:BF151"/>
    <mergeCell ref="A1:V1"/>
    <mergeCell ref="AG1:BF1"/>
    <mergeCell ref="A31:V31"/>
    <mergeCell ref="AF31:BF31"/>
    <mergeCell ref="A61:V61"/>
    <mergeCell ref="AF61:BF6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tabSelected="1" zoomScale="75" workbookViewId="0">
      <selection activeCell="G7" sqref="G7"/>
    </sheetView>
  </sheetViews>
  <sheetFormatPr defaultColWidth="11.125" defaultRowHeight="21" customHeight="1" x14ac:dyDescent="0.7"/>
  <cols>
    <col min="1" max="1" width="48.125" style="485" customWidth="1"/>
    <col min="2" max="5" width="14.375" style="481" customWidth="1"/>
    <col min="6" max="13" width="10.125" style="481" customWidth="1"/>
    <col min="14" max="14" width="11.125" style="481"/>
    <col min="15" max="22" width="7.375" style="481" customWidth="1"/>
    <col min="23" max="16384" width="11.125" style="481"/>
  </cols>
  <sheetData>
    <row r="1" spans="1:22" ht="21" customHeight="1" x14ac:dyDescent="0.7">
      <c r="N1" s="659" t="s">
        <v>173</v>
      </c>
      <c r="O1" s="659">
        <v>41</v>
      </c>
    </row>
    <row r="2" spans="1:22" ht="21" customHeight="1" x14ac:dyDescent="0.7">
      <c r="A2" s="687" t="s">
        <v>700</v>
      </c>
      <c r="B2" s="688"/>
      <c r="C2" s="688"/>
      <c r="D2" s="688"/>
      <c r="E2" s="688"/>
      <c r="F2" s="689"/>
      <c r="G2" s="689"/>
      <c r="H2" s="689"/>
      <c r="I2" s="689"/>
      <c r="J2" s="689"/>
      <c r="K2" s="689"/>
      <c r="L2" s="689"/>
      <c r="M2" s="522"/>
    </row>
    <row r="3" spans="1:22" ht="21" customHeight="1" x14ac:dyDescent="0.7">
      <c r="A3" s="500"/>
      <c r="B3" s="690" t="s">
        <v>704</v>
      </c>
      <c r="C3" s="690"/>
      <c r="D3" s="690"/>
      <c r="E3" s="690"/>
      <c r="F3" s="690" t="s">
        <v>43</v>
      </c>
      <c r="G3" s="690"/>
      <c r="H3" s="690"/>
      <c r="I3" s="691"/>
      <c r="J3" s="677" t="s">
        <v>44</v>
      </c>
      <c r="K3" s="678"/>
      <c r="L3" s="678"/>
      <c r="M3" s="679"/>
    </row>
    <row r="4" spans="1:22" ht="21" customHeight="1" x14ac:dyDescent="0.7">
      <c r="A4" s="499" t="s">
        <v>175</v>
      </c>
      <c r="B4" s="503" t="s">
        <v>665</v>
      </c>
      <c r="C4" s="503" t="s">
        <v>698</v>
      </c>
      <c r="D4" s="503" t="s">
        <v>698</v>
      </c>
      <c r="E4" s="503" t="s">
        <v>698</v>
      </c>
      <c r="F4" s="503" t="str">
        <f t="shared" ref="F4:I5" si="0">B4</f>
        <v>2567</v>
      </c>
      <c r="G4" s="503" t="str">
        <f t="shared" si="0"/>
        <v>2568</v>
      </c>
      <c r="H4" s="503" t="str">
        <f t="shared" si="0"/>
        <v>2568</v>
      </c>
      <c r="I4" s="503" t="str">
        <f t="shared" si="0"/>
        <v>2568</v>
      </c>
      <c r="J4" s="503" t="str">
        <f t="shared" ref="J4:L5" si="1">B4</f>
        <v>2567</v>
      </c>
      <c r="K4" s="649" t="str">
        <f t="shared" si="1"/>
        <v>2568</v>
      </c>
      <c r="L4" s="650" t="str">
        <f t="shared" si="1"/>
        <v>2568</v>
      </c>
      <c r="M4" s="650" t="str">
        <f>I4</f>
        <v>2568</v>
      </c>
    </row>
    <row r="5" spans="1:22" ht="21" customHeight="1" x14ac:dyDescent="0.7">
      <c r="A5" s="501"/>
      <c r="B5" s="502" t="s">
        <v>45</v>
      </c>
      <c r="C5" s="502" t="str">
        <f>T4_Mkt!C4</f>
        <v>มี.ค.</v>
      </c>
      <c r="D5" s="502" t="str">
        <f>T4_Mkt!D4</f>
        <v>เม.ย.</v>
      </c>
      <c r="E5" s="502" t="str">
        <f>T4_Mkt!E4</f>
        <v>ม.ค.-เม.ย.</v>
      </c>
      <c r="F5" s="502" t="str">
        <f t="shared" si="0"/>
        <v>ม.ค.-ธ.ค.</v>
      </c>
      <c r="G5" s="502" t="str">
        <f t="shared" si="0"/>
        <v>มี.ค.</v>
      </c>
      <c r="H5" s="502" t="str">
        <f t="shared" si="0"/>
        <v>เม.ย.</v>
      </c>
      <c r="I5" s="502" t="str">
        <f t="shared" si="0"/>
        <v>ม.ค.-เม.ย.</v>
      </c>
      <c r="J5" s="502" t="str">
        <f t="shared" si="1"/>
        <v>ม.ค.-ธ.ค.</v>
      </c>
      <c r="K5" s="644" t="str">
        <f t="shared" si="1"/>
        <v>มี.ค.</v>
      </c>
      <c r="L5" s="651" t="str">
        <f t="shared" si="1"/>
        <v>เม.ย.</v>
      </c>
      <c r="M5" s="651" t="str">
        <f>I5</f>
        <v>ม.ค.-เม.ย.</v>
      </c>
      <c r="N5" s="481">
        <v>1</v>
      </c>
    </row>
    <row r="6" spans="1:22" ht="21" customHeight="1" x14ac:dyDescent="0.7">
      <c r="A6" s="487" t="s">
        <v>176</v>
      </c>
      <c r="B6" s="488">
        <f>VLOOKUP($A6,'T5_data(ytd)'!$B$3:$F$390,3,FALSE)</f>
        <v>306809.81</v>
      </c>
      <c r="C6" s="488">
        <f>VLOOKUP($A6,'T5_data(mth)'!$B$5:$AX$392,$O$1-1,FALSE)</f>
        <v>28575.288719334301</v>
      </c>
      <c r="D6" s="488">
        <f>VLOOKUP($A6,'T5_data(mth)'!$B$5:$AX$392,$O$1,FALSE)</f>
        <v>28946.416223550201</v>
      </c>
      <c r="E6" s="488">
        <f>VLOOKUP($A6,'T5_data(ytd)'!$B$3:$F$390,5,FALSE)</f>
        <v>109397.75999999999</v>
      </c>
      <c r="F6" s="489">
        <f>VLOOKUP($A6,'T5_data(ytd)'!$B$392:$F$779,3,FALSE)</f>
        <v>6.34</v>
      </c>
      <c r="G6" s="489">
        <f>VLOOKUP($A6,'T5_data(mth)'!$B$785:$AX$1172,$O$1-1,FALSE)</f>
        <v>10.175390005881354</v>
      </c>
      <c r="H6" s="489">
        <f>VLOOKUP($A6,'T5_data(mth)'!$B$785:$AX$1172,$O$1,FALSE)</f>
        <v>16.087853588787134</v>
      </c>
      <c r="I6" s="489">
        <f>VLOOKUP($A6,'T5_data(ytd)'!$B$392:$F$779,5,FALSE)</f>
        <v>9.59</v>
      </c>
      <c r="J6" s="490">
        <f>VLOOKUP($A6,'T5_data(ytd)'!$B$781:$F$1168,3,FALSE)</f>
        <v>100</v>
      </c>
      <c r="K6" s="645">
        <f>VLOOKUP($A6,'T5_data(mth)'!$B$1175:$AX$1562,$O$1-1,FALSE)</f>
        <v>100</v>
      </c>
      <c r="L6" s="652">
        <f>VLOOKUP($A6,'T5_data(mth)'!$B$1175:$AX$1562,$O$1,FALSE)</f>
        <v>100</v>
      </c>
      <c r="M6" s="652">
        <f>VLOOKUP($A6,'T5_data(ytd)'!$B$781:$F$1168,5,FALSE)</f>
        <v>100</v>
      </c>
      <c r="N6" s="481">
        <v>1</v>
      </c>
      <c r="O6" s="660" t="str">
        <f t="shared" ref="O6:O69" si="2">IF(FIXED(F6,1)="0.0",IF(FIXED(F6,2)="0.00",FIXED(F6,3),FIXED(F6,2)),FIXED(F6,1))</f>
        <v>6.3</v>
      </c>
      <c r="P6" s="660" t="str">
        <f t="shared" ref="P6:P69" si="3">IF(FIXED(G6,1)="0.0",IF(FIXED(G6,2)="0.00",FIXED(G6,3),FIXED(G6,2)),FIXED(G6,1))</f>
        <v>10.2</v>
      </c>
      <c r="Q6" s="660" t="str">
        <f t="shared" ref="Q6:Q69" si="4">IF(FIXED(H6,1)="0.0",IF(FIXED(H6,2)="0.00",FIXED(H6,3),FIXED(H6,2)),FIXED(H6,1))</f>
        <v>16.1</v>
      </c>
      <c r="R6" s="660" t="str">
        <f t="shared" ref="R6:R69" si="5">IF(FIXED(I6,1)="0.0",IF(FIXED(I6,2)="0.00",FIXED(I6,3),FIXED(I6,2)),FIXED(I6,1))</f>
        <v>9.6</v>
      </c>
      <c r="S6" s="660" t="str">
        <f t="shared" ref="S6:S69" si="6">IF(FIXED(J6,1)="0.0",IF(FIXED(J6,2)="0.00",FIXED(J6,3),FIXED(J6,2)),FIXED(J6,1))</f>
        <v>100.0</v>
      </c>
      <c r="T6" s="660" t="str">
        <f t="shared" ref="T6:T69" si="7">IF(FIXED(K6,1)="0.0",IF(FIXED(K6,2)="0.00",FIXED(K6,3),FIXED(K6,2)),FIXED(K6,1))</f>
        <v>100.0</v>
      </c>
      <c r="U6" s="660" t="str">
        <f>IF(FIXED(L6,1)="0.0",IF(FIXED(L6,2)="0.00",FIXED(L6,3),FIXED(L6,2)),FIXED(L6,1))</f>
        <v>100.0</v>
      </c>
      <c r="V6" s="660" t="str">
        <f>IF(FIXED(M6,1)="0.0",IF(FIXED(M6,2)="0.00",FIXED(M6,3),FIXED(M6,2)),FIXED(M6,1))</f>
        <v>100.0</v>
      </c>
    </row>
    <row r="7" spans="1:22" ht="21" customHeight="1" x14ac:dyDescent="0.7">
      <c r="A7" s="491" t="s">
        <v>177</v>
      </c>
      <c r="B7" s="492">
        <f>VLOOKUP($A7,'T5_data(ytd)'!$B$3:$F$390,3,FALSE)</f>
        <v>50257.41</v>
      </c>
      <c r="C7" s="492">
        <f>VLOOKUP($A7,'T5_data(mth)'!$B$5:$AX$392,$O$1-1,FALSE)</f>
        <v>4770.7911471692996</v>
      </c>
      <c r="D7" s="492">
        <f>VLOOKUP($A7,'T5_data(mth)'!$B$5:$AX$392,$O$1,FALSE)</f>
        <v>3920.2515819789</v>
      </c>
      <c r="E7" s="492">
        <f>VLOOKUP($A7,'T5_data(ytd)'!$B$3:$F$390,5,FALSE)</f>
        <v>16159.37</v>
      </c>
      <c r="F7" s="493">
        <f>VLOOKUP($A7,'T5_data(ytd)'!$B$392:$F$779,3,FALSE)</f>
        <v>-4.1100000000000003</v>
      </c>
      <c r="G7" s="489">
        <f>VLOOKUP($A7,'T5_data(mth)'!$B$785:$AX$1172,$O$1-1,FALSE)</f>
        <v>2.1601238866247043</v>
      </c>
      <c r="H7" s="493">
        <f>VLOOKUP($A7,'T5_data(mth)'!$B$785:$AX$1172,$O$1,FALSE)</f>
        <v>1.687596376910685</v>
      </c>
      <c r="I7" s="493">
        <f>VLOOKUP($A7,'T5_data(ytd)'!$B$392:$F$779,5,FALSE)</f>
        <v>-0.53</v>
      </c>
      <c r="J7" s="494">
        <f>VLOOKUP($A7,'T5_data(ytd)'!$B$781:$F$1168,3,FALSE)</f>
        <v>16.38</v>
      </c>
      <c r="K7" s="646">
        <f>VLOOKUP($A7,'T5_data(mth)'!$B$1175:$AX$1562,$O$1-1,FALSE)</f>
        <v>16.69551336480929</v>
      </c>
      <c r="L7" s="653">
        <f>VLOOKUP($A7,'T5_data(mth)'!$B$1175:$AX$1562,$O$1,FALSE)</f>
        <v>13.543132772303139</v>
      </c>
      <c r="M7" s="654">
        <f>VLOOKUP($A7,'T5_data(ytd)'!$B$781:$F$1168,5,FALSE)</f>
        <v>14.77</v>
      </c>
      <c r="N7" s="481">
        <v>1</v>
      </c>
      <c r="O7" s="660" t="str">
        <f t="shared" si="2"/>
        <v>-4.1</v>
      </c>
      <c r="P7" s="660" t="str">
        <f t="shared" si="3"/>
        <v>2.2</v>
      </c>
      <c r="Q7" s="660" t="str">
        <f t="shared" si="4"/>
        <v>1.7</v>
      </c>
      <c r="R7" s="660" t="str">
        <f t="shared" si="5"/>
        <v>-0.5</v>
      </c>
      <c r="S7" s="660" t="str">
        <f t="shared" si="6"/>
        <v>16.4</v>
      </c>
      <c r="T7" s="660" t="str">
        <f t="shared" si="7"/>
        <v>16.7</v>
      </c>
      <c r="U7" s="660" t="str">
        <f t="shared" ref="U7:U69" si="8">IF(FIXED(L7,1)="0.0",IF(FIXED(L7,2)="0.00",FIXED(L7,3),FIXED(L7,2)),FIXED(L7,1))</f>
        <v>13.5</v>
      </c>
      <c r="V7" s="660" t="str">
        <f t="shared" ref="V7:V9" si="9">IF(FIXED(M7,1)="0.0",IF(FIXED(M7,2)="0.00",FIXED(M7,3),FIXED(M7,2)),FIXED(M7,1))</f>
        <v>14.8</v>
      </c>
    </row>
    <row r="8" spans="1:22" ht="21" customHeight="1" x14ac:dyDescent="0.7">
      <c r="A8" s="495" t="s">
        <v>178</v>
      </c>
      <c r="B8" s="496">
        <f>VLOOKUP($A8,'T5_data(ytd)'!$B$3:$F$390,3,FALSE)</f>
        <v>32603.85</v>
      </c>
      <c r="C8" s="496">
        <f>VLOOKUP($A8,'T5_data(mth)'!$B$5:$AX$392,$O$1-1,FALSE)</f>
        <v>3199.6071798522999</v>
      </c>
      <c r="D8" s="496">
        <f>VLOOKUP($A8,'T5_data(mth)'!$B$5:$AX$392,$O$1,FALSE)</f>
        <v>2608.4574372389002</v>
      </c>
      <c r="E8" s="496">
        <f>VLOOKUP($A8,'T5_data(ytd)'!$B$3:$F$390,5,FALSE)</f>
        <v>10790.07</v>
      </c>
      <c r="F8" s="497">
        <f>VLOOKUP($A8,'T5_data(ytd)'!$B$392:$F$779,3,FALSE)</f>
        <v>1.32</v>
      </c>
      <c r="G8" s="642">
        <f>VLOOKUP($A8,'T5_data(mth)'!$B$785:$AX$1172,$O$1-1,FALSE)</f>
        <v>5.6995797597251414</v>
      </c>
      <c r="H8" s="497">
        <f>VLOOKUP($A8,'T5_data(mth)'!$B$785:$AX$1172,$O$1,FALSE)</f>
        <v>-3.2368924049896002</v>
      </c>
      <c r="I8" s="658">
        <f>VLOOKUP($A8,'T5_data(ytd)'!$B$392:$F$779,5,FALSE)</f>
        <v>0.79</v>
      </c>
      <c r="J8" s="498">
        <f>VLOOKUP($A8,'T5_data(ytd)'!$B$781:$F$1168,3,FALSE)</f>
        <v>10.63</v>
      </c>
      <c r="K8" s="646">
        <f>VLOOKUP($A8,'T5_data(mth)'!$B$1175:$AX$1562,$O$1-1,FALSE)</f>
        <v>11.197112341641596</v>
      </c>
      <c r="L8" s="653">
        <f>VLOOKUP($A8,'T5_data(mth)'!$B$1175:$AX$1562,$O$1,FALSE)</f>
        <v>9.0113312027784414</v>
      </c>
      <c r="M8" s="654">
        <f>VLOOKUP($A8,'T5_data(ytd)'!$B$781:$F$1168,5,FALSE)</f>
        <v>9.86</v>
      </c>
      <c r="N8" s="481">
        <v>1</v>
      </c>
      <c r="O8" s="660" t="str">
        <f t="shared" si="2"/>
        <v>1.3</v>
      </c>
      <c r="P8" s="660" t="str">
        <f t="shared" si="3"/>
        <v>5.7</v>
      </c>
      <c r="Q8" s="660" t="str">
        <f t="shared" si="4"/>
        <v>-3.2</v>
      </c>
      <c r="R8" s="660" t="str">
        <f t="shared" si="5"/>
        <v>0.8</v>
      </c>
      <c r="S8" s="660" t="str">
        <f t="shared" si="6"/>
        <v>10.6</v>
      </c>
      <c r="T8" s="660" t="str">
        <f t="shared" si="7"/>
        <v>11.2</v>
      </c>
      <c r="U8" s="660" t="str">
        <f t="shared" si="8"/>
        <v>9.0</v>
      </c>
      <c r="V8" s="660" t="str">
        <f t="shared" si="9"/>
        <v>9.9</v>
      </c>
    </row>
    <row r="9" spans="1:22" ht="21" customHeight="1" x14ac:dyDescent="0.7">
      <c r="A9" s="495" t="s">
        <v>179</v>
      </c>
      <c r="B9" s="496">
        <f>VLOOKUP($A9,'T5_data(ytd)'!$B$3:$F$390,3,FALSE)</f>
        <v>3787.9</v>
      </c>
      <c r="C9" s="496">
        <f>VLOOKUP($A9,'T5_data(mth)'!$B$5:$AX$392,$O$1-1,FALSE)</f>
        <v>237.4836448568</v>
      </c>
      <c r="D9" s="496">
        <f>VLOOKUP($A9,'T5_data(mth)'!$B$5:$AX$392,$O$1,FALSE)</f>
        <v>208.11574092539999</v>
      </c>
      <c r="E9" s="496">
        <f>VLOOKUP($A9,'T5_data(ytd)'!$B$3:$F$390,5,FALSE)</f>
        <v>1034.7</v>
      </c>
      <c r="F9" s="497">
        <f>VLOOKUP($A9,'T5_data(ytd)'!$B$392:$F$779,3,FALSE)</f>
        <v>-12.93</v>
      </c>
      <c r="G9" s="642">
        <f>VLOOKUP($A9,'T5_data(mth)'!$B$785:$AX$1172,$O$1-1,FALSE)</f>
        <v>-33.521331266604214</v>
      </c>
      <c r="H9" s="497">
        <f>VLOOKUP($A9,'T5_data(mth)'!$B$785:$AX$1172,$O$1,FALSE)</f>
        <v>2.4704638959430767</v>
      </c>
      <c r="I9" s="497">
        <f>VLOOKUP($A9,'T5_data(ytd)'!$B$392:$F$779,5,FALSE)</f>
        <v>-11.71</v>
      </c>
      <c r="J9" s="498">
        <f>VLOOKUP($A9,'T5_data(ytd)'!$B$781:$F$1168,3,FALSE)</f>
        <v>1.23</v>
      </c>
      <c r="K9" s="646">
        <f>VLOOKUP($A9,'T5_data(mth)'!$B$1175:$AX$1562,$O$1-1,FALSE)</f>
        <v>0.83108047372454497</v>
      </c>
      <c r="L9" s="653">
        <f>VLOOKUP($A9,'T5_data(mth)'!$B$1175:$AX$1562,$O$1,FALSE)</f>
        <v>0.71896893666609185</v>
      </c>
      <c r="M9" s="654">
        <f>VLOOKUP($A9,'T5_data(ytd)'!$B$781:$F$1168,5,FALSE)</f>
        <v>0.95</v>
      </c>
      <c r="N9" s="481">
        <v>1</v>
      </c>
      <c r="O9" s="660" t="str">
        <f t="shared" si="2"/>
        <v>-12.9</v>
      </c>
      <c r="P9" s="660" t="str">
        <f t="shared" si="3"/>
        <v>-33.5</v>
      </c>
      <c r="Q9" s="660" t="str">
        <f t="shared" si="4"/>
        <v>2.5</v>
      </c>
      <c r="R9" s="660" t="str">
        <f t="shared" si="5"/>
        <v>-11.7</v>
      </c>
      <c r="S9" s="660" t="str">
        <f t="shared" si="6"/>
        <v>1.2</v>
      </c>
      <c r="T9" s="660" t="str">
        <f t="shared" si="7"/>
        <v>0.8</v>
      </c>
      <c r="U9" s="660" t="str">
        <f t="shared" si="8"/>
        <v>0.7</v>
      </c>
      <c r="V9" s="660" t="str">
        <f t="shared" si="9"/>
        <v>1.0</v>
      </c>
    </row>
    <row r="10" spans="1:22" s="321" customFormat="1" ht="24.6" hidden="1" x14ac:dyDescent="0.45">
      <c r="A10" s="479" t="s">
        <v>180</v>
      </c>
      <c r="B10" s="368">
        <f>VLOOKUP($A10,'T5_data(ytd)'!$B$3:$F$390,3,FALSE)</f>
        <v>24.77</v>
      </c>
      <c r="C10" s="496" t="e">
        <f>VLOOKUP($A10,'T5_data(mth)'!$B$5:$AL$392,$O$1-1,FALSE)</f>
        <v>#REF!</v>
      </c>
      <c r="D10" s="496" t="e">
        <f>VLOOKUP($A10,'T5_data(mth)'!$B$5:$AL$392,$O$1,FALSE)</f>
        <v>#REF!</v>
      </c>
      <c r="E10" s="368">
        <f>VLOOKUP($A10,'T5_data(ytd)'!$B$3:$F$390,5,FALSE)</f>
        <v>11.95</v>
      </c>
      <c r="F10" s="370">
        <f>VLOOKUP($A10,'T5_data(ytd)'!$B$392:$F$779,3,FALSE)</f>
        <v>-96.22</v>
      </c>
      <c r="G10" s="370" t="e">
        <f>VLOOKUP($A10,'T5_data(mth)'!$B$785:$AL$1172,$O$1-1,FALSE)</f>
        <v>#REF!</v>
      </c>
      <c r="H10" s="370" t="e">
        <f>VLOOKUP($A10,'T5_data(mth)'!$B$785:$AL$1172,$O$1,FALSE)</f>
        <v>#REF!</v>
      </c>
      <c r="I10" s="370">
        <f>VLOOKUP($A10,'T5_data(ytd)'!$B$392:$F$779,5,FALSE)</f>
        <v>25.26</v>
      </c>
      <c r="J10" s="472">
        <f>VLOOKUP($A10,'T5_data(ytd)'!$B$781:$F$1168,3,FALSE)</f>
        <v>0.01</v>
      </c>
      <c r="K10" s="472" t="e">
        <f>VLOOKUP($A10,'T5_data(mth)'!$B$1175:$AL$1562,$O$1-1,FALSE)</f>
        <v>#REF!</v>
      </c>
      <c r="L10" s="472" t="e">
        <f>VLOOKUP($A10,'T5_data(mth)'!$B$1175:$AL$1562,$O$1,FALSE)</f>
        <v>#REF!</v>
      </c>
      <c r="M10" s="498">
        <v>3.1</v>
      </c>
      <c r="O10" s="465" t="str">
        <f t="shared" si="2"/>
        <v>-96.2</v>
      </c>
      <c r="P10" s="465" t="e">
        <f t="shared" si="3"/>
        <v>#REF!</v>
      </c>
      <c r="Q10" s="465" t="e">
        <f t="shared" si="4"/>
        <v>#REF!</v>
      </c>
      <c r="R10" s="465" t="str">
        <f t="shared" si="5"/>
        <v>25.3</v>
      </c>
      <c r="S10" s="465" t="str">
        <f t="shared" si="6"/>
        <v>0.01</v>
      </c>
      <c r="T10" s="465" t="e">
        <f t="shared" si="7"/>
        <v>#REF!</v>
      </c>
      <c r="U10" s="465" t="e">
        <f t="shared" si="8"/>
        <v>#REF!</v>
      </c>
      <c r="V10" s="465" t="e">
        <f>IF(FIXED(#REF!,1)="0.0",IF(FIXED(#REF!,2)="0.00",FIXED(#REF!,3),FIXED(#REF!,2)),FIXED(#REF!,1))</f>
        <v>#REF!</v>
      </c>
    </row>
    <row r="11" spans="1:22" s="321" customFormat="1" ht="24.6" hidden="1" x14ac:dyDescent="0.45">
      <c r="A11" s="367" t="s">
        <v>181</v>
      </c>
      <c r="B11" s="368">
        <f>VLOOKUP($A11,'T5_data(ytd)'!$B$3:$F$390,3,FALSE)</f>
        <v>271.08</v>
      </c>
      <c r="C11" s="492" t="e">
        <f>VLOOKUP($A11,'T5_data(mth)'!$B$5:$AL$392,$O$1-1,FALSE)</f>
        <v>#REF!</v>
      </c>
      <c r="D11" s="492" t="e">
        <f>VLOOKUP($A11,'T5_data(mth)'!$B$5:$AL$392,$O$1,FALSE)</f>
        <v>#REF!</v>
      </c>
      <c r="E11" s="368">
        <f>VLOOKUP($A11,'T5_data(ytd)'!$B$3:$F$390,5,FALSE)</f>
        <v>5.44</v>
      </c>
      <c r="F11" s="370">
        <f>VLOOKUP($A11,'T5_data(ytd)'!$B$392:$F$779,3,FALSE)</f>
        <v>9.6199999999999992</v>
      </c>
      <c r="G11" s="371" t="e">
        <f>VLOOKUP($A11,'T5_data(mth)'!$B$785:$AL$1172,$O$1-1,FALSE)</f>
        <v>#REF!</v>
      </c>
      <c r="H11" s="371" t="e">
        <f>VLOOKUP($A11,'T5_data(mth)'!$B$785:$AL$1172,$O$1,FALSE)</f>
        <v>#REF!</v>
      </c>
      <c r="I11" s="370">
        <f>VLOOKUP($A11,'T5_data(ytd)'!$B$392:$F$779,5,FALSE)</f>
        <v>-97.53</v>
      </c>
      <c r="J11" s="372">
        <f>VLOOKUP($A11,'T5_data(ytd)'!$B$781:$F$1168,3,FALSE)</f>
        <v>0.09</v>
      </c>
      <c r="K11" s="372" t="e">
        <f>VLOOKUP($A11,'T5_data(mth)'!$B$1175:$AL$1562,$O$1-1,FALSE)</f>
        <v>#REF!</v>
      </c>
      <c r="L11" s="372" t="e">
        <f>VLOOKUP($A11,'T5_data(mth)'!$B$1175:$AL$1562,$O$1,FALSE)</f>
        <v>#REF!</v>
      </c>
      <c r="M11" s="494">
        <v>25.28</v>
      </c>
      <c r="O11" s="465" t="str">
        <f t="shared" si="2"/>
        <v>9.6</v>
      </c>
      <c r="P11" s="465" t="e">
        <f t="shared" si="3"/>
        <v>#REF!</v>
      </c>
      <c r="Q11" s="465" t="e">
        <f t="shared" si="4"/>
        <v>#REF!</v>
      </c>
      <c r="R11" s="465" t="str">
        <f t="shared" si="5"/>
        <v>-97.5</v>
      </c>
      <c r="S11" s="465" t="str">
        <f t="shared" si="6"/>
        <v>0.1</v>
      </c>
      <c r="T11" s="465" t="e">
        <f t="shared" si="7"/>
        <v>#REF!</v>
      </c>
      <c r="U11" s="465" t="e">
        <f t="shared" si="8"/>
        <v>#REF!</v>
      </c>
      <c r="V11" s="465" t="e">
        <f>IF(FIXED(#REF!,1)="0.0",IF(FIXED(#REF!,2)="0.00",FIXED(#REF!,3),FIXED(#REF!,2)),FIXED(#REF!,1))</f>
        <v>#REF!</v>
      </c>
    </row>
    <row r="12" spans="1:22" s="321" customFormat="1" ht="24.6" hidden="1" x14ac:dyDescent="0.45">
      <c r="A12" s="367" t="s">
        <v>182</v>
      </c>
      <c r="B12" s="368">
        <f>VLOOKUP($A12,'T5_data(ytd)'!$B$3:$F$390,3,FALSE)</f>
        <v>296.92</v>
      </c>
      <c r="C12" s="496" t="e">
        <f>VLOOKUP($A12,'T5_data(mth)'!$B$5:$AL$392,$O$1-1,FALSE)</f>
        <v>#REF!</v>
      </c>
      <c r="D12" s="496" t="e">
        <f>VLOOKUP($A12,'T5_data(mth)'!$B$5:$AL$392,$O$1,FALSE)</f>
        <v>#REF!</v>
      </c>
      <c r="E12" s="368">
        <f>VLOOKUP($A12,'T5_data(ytd)'!$B$3:$F$390,5,FALSE)</f>
        <v>57.82</v>
      </c>
      <c r="F12" s="370">
        <f>VLOOKUP($A12,'T5_data(ytd)'!$B$392:$F$779,3,FALSE)</f>
        <v>-21.33</v>
      </c>
      <c r="G12" s="371" t="e">
        <f>VLOOKUP($A12,'T5_data(mth)'!$B$785:$AL$1172,$O$1-1,FALSE)</f>
        <v>#REF!</v>
      </c>
      <c r="H12" s="371" t="e">
        <f>VLOOKUP($A12,'T5_data(mth)'!$B$785:$AL$1172,$O$1,FALSE)</f>
        <v>#REF!</v>
      </c>
      <c r="I12" s="370">
        <f>VLOOKUP($A12,'T5_data(ytd)'!$B$392:$F$779,5,FALSE)</f>
        <v>-44.18</v>
      </c>
      <c r="J12" s="372">
        <f>VLOOKUP($A12,'T5_data(ytd)'!$B$781:$F$1168,3,FALSE)</f>
        <v>0.1</v>
      </c>
      <c r="K12" s="372" t="e">
        <f>VLOOKUP($A12,'T5_data(mth)'!$B$1175:$AL$1562,$O$1-1,FALSE)</f>
        <v>#REF!</v>
      </c>
      <c r="L12" s="372" t="e">
        <f>VLOOKUP($A12,'T5_data(mth)'!$B$1175:$AL$1562,$O$1,FALSE)</f>
        <v>#REF!</v>
      </c>
      <c r="M12" s="498">
        <v>1.58</v>
      </c>
      <c r="O12" s="465" t="str">
        <f t="shared" si="2"/>
        <v>-21.3</v>
      </c>
      <c r="P12" s="465" t="e">
        <f t="shared" si="3"/>
        <v>#REF!</v>
      </c>
      <c r="Q12" s="465" t="e">
        <f t="shared" si="4"/>
        <v>#REF!</v>
      </c>
      <c r="R12" s="465" t="str">
        <f t="shared" si="5"/>
        <v>-44.2</v>
      </c>
      <c r="S12" s="465" t="str">
        <f t="shared" si="6"/>
        <v>0.1</v>
      </c>
      <c r="T12" s="465" t="e">
        <f t="shared" si="7"/>
        <v>#REF!</v>
      </c>
      <c r="U12" s="465" t="e">
        <f t="shared" si="8"/>
        <v>#REF!</v>
      </c>
      <c r="V12" s="465" t="e">
        <f>IF(FIXED(#REF!,1)="0.0",IF(FIXED(#REF!,2)="0.00",FIXED(#REF!,3),FIXED(#REF!,2)),FIXED(#REF!,1))</f>
        <v>#REF!</v>
      </c>
    </row>
    <row r="13" spans="1:22" s="321" customFormat="1" ht="24.6" hidden="1" x14ac:dyDescent="0.45">
      <c r="A13" s="367" t="s">
        <v>183</v>
      </c>
      <c r="B13" s="368">
        <f>VLOOKUP($A13,'T5_data(ytd)'!$B$3:$F$390,3,FALSE)</f>
        <v>2800.18</v>
      </c>
      <c r="C13" s="496" t="e">
        <f>VLOOKUP($A13,'T5_data(mth)'!$B$5:$AL$392,$O$1-1,FALSE)</f>
        <v>#REF!</v>
      </c>
      <c r="D13" s="496" t="e">
        <f>VLOOKUP($A13,'T5_data(mth)'!$B$5:$AL$392,$O$1,FALSE)</f>
        <v>#REF!</v>
      </c>
      <c r="E13" s="368">
        <f>VLOOKUP($A13,'T5_data(ytd)'!$B$3:$F$390,5,FALSE)</f>
        <v>861.62</v>
      </c>
      <c r="F13" s="370">
        <f>VLOOKUP($A13,'T5_data(ytd)'!$B$392:$F$779,3,FALSE)</f>
        <v>2.54</v>
      </c>
      <c r="G13" s="371" t="e">
        <f>VLOOKUP($A13,'T5_data(mth)'!$B$785:$AL$1172,$O$1-1,FALSE)</f>
        <v>#REF!</v>
      </c>
      <c r="H13" s="371" t="e">
        <f>VLOOKUP($A13,'T5_data(mth)'!$B$785:$AL$1172,$O$1,FALSE)</f>
        <v>#REF!</v>
      </c>
      <c r="I13" s="370">
        <f>VLOOKUP($A13,'T5_data(ytd)'!$B$392:$F$779,5,FALSE)</f>
        <v>24.98</v>
      </c>
      <c r="J13" s="372">
        <f>VLOOKUP($A13,'T5_data(ytd)'!$B$781:$F$1168,3,FALSE)</f>
        <v>0.91</v>
      </c>
      <c r="K13" s="372" t="e">
        <f>VLOOKUP($A13,'T5_data(mth)'!$B$1175:$AL$1562,$O$1-1,FALSE)</f>
        <v>#REF!</v>
      </c>
      <c r="L13" s="372" t="e">
        <f>VLOOKUP($A13,'T5_data(mth)'!$B$1175:$AL$1562,$O$1,FALSE)</f>
        <v>#REF!</v>
      </c>
      <c r="M13" s="498">
        <v>7.17</v>
      </c>
      <c r="O13" s="465" t="str">
        <f t="shared" si="2"/>
        <v>2.5</v>
      </c>
      <c r="P13" s="465" t="e">
        <f t="shared" si="3"/>
        <v>#REF!</v>
      </c>
      <c r="Q13" s="465" t="e">
        <f t="shared" si="4"/>
        <v>#REF!</v>
      </c>
      <c r="R13" s="465" t="str">
        <f t="shared" si="5"/>
        <v>25.0</v>
      </c>
      <c r="S13" s="465" t="str">
        <f t="shared" si="6"/>
        <v>0.9</v>
      </c>
      <c r="T13" s="465" t="e">
        <f t="shared" si="7"/>
        <v>#REF!</v>
      </c>
      <c r="U13" s="465" t="e">
        <f t="shared" si="8"/>
        <v>#REF!</v>
      </c>
      <c r="V13" s="465" t="e">
        <f>IF(FIXED(#REF!,1)="0.0",IF(FIXED(#REF!,2)="0.00",FIXED(#REF!,3),FIXED(#REF!,2)),FIXED(#REF!,1))</f>
        <v>#REF!</v>
      </c>
    </row>
    <row r="14" spans="1:22" s="321" customFormat="1" ht="24.6" hidden="1" x14ac:dyDescent="0.45">
      <c r="A14" s="474" t="s">
        <v>184</v>
      </c>
      <c r="B14" s="475">
        <f>VLOOKUP($A14,'T5_data(ytd)'!$B$3:$F$390,3,FALSE)</f>
        <v>394.96</v>
      </c>
      <c r="C14" s="496" t="e">
        <f>VLOOKUP($A14,'T5_data(mth)'!$B$5:$AL$392,$O$1-1,FALSE)</f>
        <v>#REF!</v>
      </c>
      <c r="D14" s="496" t="e">
        <f>VLOOKUP($A14,'T5_data(mth)'!$B$5:$AL$392,$O$1,FALSE)</f>
        <v>#REF!</v>
      </c>
      <c r="E14" s="475">
        <f>VLOOKUP($A14,'T5_data(ytd)'!$B$3:$F$390,5,FALSE)</f>
        <v>97.89</v>
      </c>
      <c r="F14" s="466">
        <f>VLOOKUP($A14,'T5_data(ytd)'!$B$392:$F$779,3,FALSE)</f>
        <v>16.52</v>
      </c>
      <c r="G14" s="467" t="e">
        <f>VLOOKUP($A14,'T5_data(mth)'!$B$785:$AL$1172,$O$1-1,FALSE)</f>
        <v>#REF!</v>
      </c>
      <c r="H14" s="467" t="e">
        <f>VLOOKUP($A14,'T5_data(mth)'!$B$785:$AL$1172,$O$1,FALSE)</f>
        <v>#REF!</v>
      </c>
      <c r="I14" s="466">
        <f>VLOOKUP($A14,'T5_data(ytd)'!$B$392:$F$779,5,FALSE)</f>
        <v>-34.35</v>
      </c>
      <c r="J14" s="470">
        <f>VLOOKUP($A14,'T5_data(ytd)'!$B$781:$F$1168,3,FALSE)</f>
        <v>0.13</v>
      </c>
      <c r="K14" s="470" t="e">
        <f>VLOOKUP($A14,'T5_data(mth)'!$B$1175:$AL$1562,$O$1-1,FALSE)</f>
        <v>#REF!</v>
      </c>
      <c r="L14" s="470" t="e">
        <f>VLOOKUP($A14,'T5_data(mth)'!$B$1175:$AL$1562,$O$1,FALSE)</f>
        <v>#REF!</v>
      </c>
      <c r="M14" s="498">
        <v>7.08</v>
      </c>
      <c r="O14" s="465" t="str">
        <f t="shared" si="2"/>
        <v>16.5</v>
      </c>
      <c r="P14" s="465" t="e">
        <f t="shared" si="3"/>
        <v>#REF!</v>
      </c>
      <c r="Q14" s="465" t="e">
        <f t="shared" si="4"/>
        <v>#REF!</v>
      </c>
      <c r="R14" s="465" t="str">
        <f t="shared" si="5"/>
        <v>-34.4</v>
      </c>
      <c r="S14" s="465" t="str">
        <f t="shared" si="6"/>
        <v>0.1</v>
      </c>
      <c r="T14" s="465" t="e">
        <f t="shared" si="7"/>
        <v>#REF!</v>
      </c>
      <c r="U14" s="465" t="e">
        <f t="shared" si="8"/>
        <v>#REF!</v>
      </c>
      <c r="V14" s="465" t="e">
        <f>IF(FIXED(#REF!,1)="0.0",IF(FIXED(#REF!,2)="0.00",FIXED(#REF!,3),FIXED(#REF!,2)),FIXED(#REF!,1))</f>
        <v>#REF!</v>
      </c>
    </row>
    <row r="15" spans="1:22" ht="21" customHeight="1" x14ac:dyDescent="0.7">
      <c r="A15" s="495" t="s">
        <v>185</v>
      </c>
      <c r="B15" s="496">
        <f>VLOOKUP($A15,'T5_data(ytd)'!$B$3:$F$390,3,FALSE)</f>
        <v>9511.09</v>
      </c>
      <c r="C15" s="496">
        <f>VLOOKUP($A15,'T5_data(mth)'!$B$5:$AX$392,$O$1-1,FALSE)</f>
        <v>1069.3631185680999</v>
      </c>
      <c r="D15" s="496">
        <f>VLOOKUP($A15,'T5_data(mth)'!$B$5:$AX$392,$O$1,FALSE)</f>
        <v>760.82531419839995</v>
      </c>
      <c r="E15" s="496">
        <f>VLOOKUP($A15,'T5_data(ytd)'!$B$3:$F$390,5,FALSE)</f>
        <v>3042.91</v>
      </c>
      <c r="F15" s="497">
        <f>VLOOKUP($A15,'T5_data(ytd)'!$B$392:$F$779,3,FALSE)</f>
        <v>-17.440000000000001</v>
      </c>
      <c r="G15" s="642">
        <f>VLOOKUP($A15,'T5_data(mth)'!$B$785:$AX$1172,$O$1-1,FALSE)</f>
        <v>14.543659442271816</v>
      </c>
      <c r="H15" s="497">
        <f>VLOOKUP($A15,'T5_data(mth)'!$B$785:$AX$1172,$O$1,FALSE)</f>
        <v>28.080397377742631</v>
      </c>
      <c r="I15" s="497">
        <f>VLOOKUP($A15,'T5_data(ytd)'!$B$392:$F$779,5,FALSE)</f>
        <v>-0.84</v>
      </c>
      <c r="J15" s="498">
        <f>VLOOKUP($A15,'T5_data(ytd)'!$B$781:$F$1168,3,FALSE)</f>
        <v>3.1</v>
      </c>
      <c r="K15" s="646">
        <f>VLOOKUP($A15,'T5_data(mth)'!$B$1175:$AX$1562,$O$1-1,FALSE)</f>
        <v>3.742265315571629</v>
      </c>
      <c r="L15" s="653">
        <f>VLOOKUP($A15,'T5_data(mth)'!$B$1175:$AX$1562,$O$1,FALSE)</f>
        <v>2.6283920894477029</v>
      </c>
      <c r="M15" s="654">
        <f>VLOOKUP($A15,'T5_data(ytd)'!$B$781:$F$1168,5,FALSE)</f>
        <v>2.78</v>
      </c>
      <c r="N15" s="481">
        <v>1</v>
      </c>
      <c r="O15" s="660" t="str">
        <f t="shared" si="2"/>
        <v>-17.4</v>
      </c>
      <c r="P15" s="660" t="str">
        <f t="shared" si="3"/>
        <v>14.5</v>
      </c>
      <c r="Q15" s="660" t="str">
        <f t="shared" si="4"/>
        <v>28.1</v>
      </c>
      <c r="R15" s="660" t="str">
        <f t="shared" si="5"/>
        <v>-0.8</v>
      </c>
      <c r="S15" s="660" t="str">
        <f t="shared" si="6"/>
        <v>3.1</v>
      </c>
      <c r="T15" s="660" t="str">
        <f t="shared" si="7"/>
        <v>3.7</v>
      </c>
      <c r="U15" s="660" t="str">
        <f t="shared" si="8"/>
        <v>2.6</v>
      </c>
      <c r="V15" s="660" t="str">
        <f>IF(FIXED(M15,1)="0.0",IF(FIXED(M15,2)="0.00",FIXED(M15,3),FIXED(M15,2)),FIXED(M15,1))</f>
        <v>2.8</v>
      </c>
    </row>
    <row r="16" spans="1:22" s="321" customFormat="1" ht="24.6" hidden="1" x14ac:dyDescent="0.45">
      <c r="A16" s="479" t="s">
        <v>186</v>
      </c>
      <c r="B16" s="362">
        <f>VLOOKUP($A16,'T5_data(ytd)'!$B13:$F401,3,FALSE)</f>
        <v>8517.85</v>
      </c>
      <c r="C16" s="492" t="e">
        <f>VLOOKUP($A16,'T5_data(mth)'!$B15:$AL403,$O$1-1,FALSE)</f>
        <v>#REF!</v>
      </c>
      <c r="D16" s="496" t="e">
        <f>VLOOKUP($A16,'T5_data(mth)'!$B15:$AL403,$O$1,FALSE)</f>
        <v>#REF!</v>
      </c>
      <c r="E16" s="362">
        <f>VLOOKUP($A16,'T5_data(ytd)'!$B$3:$F$390,5,FALSE)</f>
        <v>2913.14</v>
      </c>
      <c r="F16" s="364">
        <f>VLOOKUP($A16,'T5_data(ytd)'!$B403:$F791,3,FALSE)</f>
        <v>2.78</v>
      </c>
      <c r="G16" s="364" t="e">
        <f>VLOOKUP($A16,'T5_data(mth)'!$B797:$AL1185,$O$1-1,FALSE)</f>
        <v>#REF!</v>
      </c>
      <c r="H16" s="364" t="e">
        <f>VLOOKUP($A16,'T5_data(mth)'!$B797:$AL1185,$O$1,FALSE)</f>
        <v>#REF!</v>
      </c>
      <c r="I16" s="364">
        <f>VLOOKUP($A16,'T5_data(ytd)'!$B$392:$F$779,5,FALSE)</f>
        <v>4.63</v>
      </c>
      <c r="J16" s="473" t="e">
        <f>VLOOKUP($A16,'T5_data(ytd)'!$B793:$F1177,3,FALSE)</f>
        <v>#N/A</v>
      </c>
      <c r="K16" s="473" t="e">
        <f>VLOOKUP($A16,'T5_data(mth)'!$B1188:$AL1572,$O$1-1,FALSE)</f>
        <v>#N/A</v>
      </c>
      <c r="L16" s="473" t="e">
        <f>VLOOKUP($A16,'T5_data(mth)'!$B1188:$AL1572,$O$1,FALSE)</f>
        <v>#N/A</v>
      </c>
      <c r="M16" s="498">
        <v>1.85</v>
      </c>
      <c r="O16" s="465" t="str">
        <f t="shared" si="2"/>
        <v>2.8</v>
      </c>
      <c r="P16" s="465" t="e">
        <f t="shared" si="3"/>
        <v>#REF!</v>
      </c>
      <c r="Q16" s="465" t="e">
        <f t="shared" si="4"/>
        <v>#REF!</v>
      </c>
      <c r="R16" s="465" t="str">
        <f t="shared" si="5"/>
        <v>4.6</v>
      </c>
      <c r="S16" s="465" t="e">
        <f t="shared" si="6"/>
        <v>#N/A</v>
      </c>
      <c r="T16" s="465" t="e">
        <f t="shared" si="7"/>
        <v>#N/A</v>
      </c>
      <c r="U16" s="465" t="e">
        <f t="shared" si="8"/>
        <v>#N/A</v>
      </c>
      <c r="V16" s="465" t="e">
        <f>IF(FIXED(#REF!,1)="0.0",IF(FIXED(#REF!,2)="0.00",FIXED(#REF!,3),FIXED(#REF!,2)),FIXED(#REF!,1))</f>
        <v>#REF!</v>
      </c>
    </row>
    <row r="17" spans="1:22" s="321" customFormat="1" ht="24.6" hidden="1" x14ac:dyDescent="0.45">
      <c r="A17" s="367" t="s">
        <v>187</v>
      </c>
      <c r="B17" s="362">
        <f>VLOOKUP($A17,'T5_data(ytd)'!$B14:$F402,3,FALSE)</f>
        <v>993.24</v>
      </c>
      <c r="C17" s="492" t="e">
        <f>VLOOKUP($A17,'T5_data(mth)'!$B16:$AL404,$O$1-1,FALSE)</f>
        <v>#REF!</v>
      </c>
      <c r="D17" s="492" t="e">
        <f>VLOOKUP($A17,'T5_data(mth)'!$B16:$AL404,$O$1,FALSE)</f>
        <v>#REF!</v>
      </c>
      <c r="E17" s="362">
        <f>VLOOKUP($A17,'T5_data(ytd)'!$B$3:$F$390,5,FALSE)</f>
        <v>129.78</v>
      </c>
      <c r="F17" s="364">
        <f>VLOOKUP($A17,'T5_data(ytd)'!$B404:$F792,3,FALSE)</f>
        <v>0.32</v>
      </c>
      <c r="G17" s="365" t="e">
        <f>VLOOKUP($A17,'T5_data(mth)'!$B798:$AL1186,$O$1-1,FALSE)</f>
        <v>#REF!</v>
      </c>
      <c r="H17" s="365" t="e">
        <f>VLOOKUP($A17,'T5_data(mth)'!$B798:$AL1186,$O$1,FALSE)</f>
        <v>#REF!</v>
      </c>
      <c r="I17" s="364">
        <f>VLOOKUP($A17,'T5_data(ytd)'!$B$392:$F$779,5,FALSE)</f>
        <v>-54.38</v>
      </c>
      <c r="J17" s="366" t="e">
        <f>VLOOKUP($A17,'T5_data(ytd)'!$B794:$F1178,3,FALSE)</f>
        <v>#N/A</v>
      </c>
      <c r="K17" s="366" t="e">
        <f>VLOOKUP($A17,'T5_data(mth)'!$B1189:$AL1573,$O$1-1,FALSE)</f>
        <v>#N/A</v>
      </c>
      <c r="L17" s="366" t="e">
        <f>VLOOKUP($A17,'T5_data(mth)'!$B1189:$AL1573,$O$1,FALSE)</f>
        <v>#N/A</v>
      </c>
      <c r="M17" s="494">
        <v>41.58</v>
      </c>
      <c r="O17" s="465" t="str">
        <f t="shared" si="2"/>
        <v>0.3</v>
      </c>
      <c r="P17" s="465" t="e">
        <f t="shared" si="3"/>
        <v>#REF!</v>
      </c>
      <c r="Q17" s="465" t="e">
        <f t="shared" si="4"/>
        <v>#REF!</v>
      </c>
      <c r="R17" s="465" t="str">
        <f t="shared" si="5"/>
        <v>-54.4</v>
      </c>
      <c r="S17" s="465" t="e">
        <f t="shared" si="6"/>
        <v>#N/A</v>
      </c>
      <c r="T17" s="465" t="e">
        <f t="shared" si="7"/>
        <v>#N/A</v>
      </c>
      <c r="U17" s="465" t="e">
        <f t="shared" si="8"/>
        <v>#N/A</v>
      </c>
      <c r="V17" s="465" t="e">
        <f>IF(FIXED(#REF!,1)="0.0",IF(FIXED(#REF!,2)="0.00",FIXED(#REF!,3),FIXED(#REF!,2)),FIXED(#REF!,1))</f>
        <v>#REF!</v>
      </c>
    </row>
    <row r="18" spans="1:22" s="321" customFormat="1" ht="24.6" hidden="1" x14ac:dyDescent="0.45">
      <c r="A18" s="367" t="s">
        <v>188</v>
      </c>
      <c r="B18" s="362">
        <f>VLOOKUP($A18,'T5_data(ytd)'!$B15:$F403,3,FALSE)</f>
        <v>1638.32</v>
      </c>
      <c r="C18" s="496" t="e">
        <f>VLOOKUP($A18,'T5_data(mth)'!$B17:$AL405,$O$1-1,FALSE)</f>
        <v>#REF!</v>
      </c>
      <c r="D18" s="496" t="e">
        <f>VLOOKUP($A18,'T5_data(mth)'!$B17:$AL405,$O$1,FALSE)</f>
        <v>#REF!</v>
      </c>
      <c r="E18" s="362">
        <f>VLOOKUP($A18,'T5_data(ytd)'!$B$3:$F$390,5,FALSE)</f>
        <v>474.86</v>
      </c>
      <c r="F18" s="364">
        <f>VLOOKUP($A18,'T5_data(ytd)'!$B405:$F793,3,FALSE)</f>
        <v>0.53</v>
      </c>
      <c r="G18" s="365" t="e">
        <f>VLOOKUP($A18,'T5_data(mth)'!$B799:$AL1187,$O$1-1,FALSE)</f>
        <v>#REF!</v>
      </c>
      <c r="H18" s="365" t="e">
        <f>VLOOKUP($A18,'T5_data(mth)'!$B799:$AL1187,$O$1,FALSE)</f>
        <v>#REF!</v>
      </c>
      <c r="I18" s="364">
        <f>VLOOKUP($A18,'T5_data(ytd)'!$B$392:$F$779,5,FALSE)</f>
        <v>-17.190000000000001</v>
      </c>
      <c r="J18" s="366" t="e">
        <f>VLOOKUP($A18,'T5_data(ytd)'!$B795:$F1179,3,FALSE)</f>
        <v>#N/A</v>
      </c>
      <c r="K18" s="366" t="e">
        <f>VLOOKUP($A18,'T5_data(mth)'!$B1190:$AL1574,$O$1-1,FALSE)</f>
        <v>#N/A</v>
      </c>
      <c r="L18" s="366" t="e">
        <f>VLOOKUP($A18,'T5_data(mth)'!$B1190:$AL1574,$O$1,FALSE)</f>
        <v>#N/A</v>
      </c>
      <c r="M18" s="498">
        <v>0.97</v>
      </c>
      <c r="O18" s="465" t="str">
        <f t="shared" si="2"/>
        <v>0.5</v>
      </c>
      <c r="P18" s="465" t="e">
        <f t="shared" si="3"/>
        <v>#REF!</v>
      </c>
      <c r="Q18" s="465" t="e">
        <f t="shared" si="4"/>
        <v>#REF!</v>
      </c>
      <c r="R18" s="465" t="str">
        <f t="shared" si="5"/>
        <v>-17.2</v>
      </c>
      <c r="S18" s="465" t="e">
        <f t="shared" si="6"/>
        <v>#N/A</v>
      </c>
      <c r="T18" s="465" t="e">
        <f t="shared" si="7"/>
        <v>#N/A</v>
      </c>
      <c r="U18" s="465" t="e">
        <f t="shared" si="8"/>
        <v>#N/A</v>
      </c>
      <c r="V18" s="465" t="e">
        <f>IF(FIXED(#REF!,1)="0.0",IF(FIXED(#REF!,2)="0.00",FIXED(#REF!,3),FIXED(#REF!,2)),FIXED(#REF!,1))</f>
        <v>#REF!</v>
      </c>
    </row>
    <row r="19" spans="1:22" s="321" customFormat="1" ht="24.6" hidden="1" x14ac:dyDescent="0.45">
      <c r="A19" s="474" t="s">
        <v>189</v>
      </c>
      <c r="B19" s="477">
        <f>VLOOKUP($A19,'T5_data(ytd)'!$B16:$F404,3,FALSE)</f>
        <v>2716.25</v>
      </c>
      <c r="C19" s="496" t="e">
        <f>VLOOKUP($A19,'T5_data(mth)'!$B18:$AL406,$O$1-1,FALSE)</f>
        <v>#REF!</v>
      </c>
      <c r="D19" s="496" t="e">
        <f>VLOOKUP($A19,'T5_data(mth)'!$B18:$AL406,$O$1,FALSE)</f>
        <v>#REF!</v>
      </c>
      <c r="E19" s="477">
        <f>VLOOKUP($A19,'T5_data(ytd)'!$B$3:$F$390,5,FALSE)</f>
        <v>816.81</v>
      </c>
      <c r="F19" s="468">
        <f>VLOOKUP($A19,'T5_data(ytd)'!$B406:$F794,3,FALSE)</f>
        <v>0.89</v>
      </c>
      <c r="G19" s="469" t="e">
        <f>VLOOKUP($A19,'T5_data(mth)'!$B800:$AL1188,$O$1-1,FALSE)</f>
        <v>#REF!</v>
      </c>
      <c r="H19" s="469" t="e">
        <f>VLOOKUP($A19,'T5_data(mth)'!$B800:$AL1188,$O$1,FALSE)</f>
        <v>#REF!</v>
      </c>
      <c r="I19" s="468">
        <f>VLOOKUP($A19,'T5_data(ytd)'!$B$392:$F$779,5,FALSE)</f>
        <v>12.68</v>
      </c>
      <c r="J19" s="471" t="e">
        <f>VLOOKUP($A19,'T5_data(ytd)'!$B796:$F1180,3,FALSE)</f>
        <v>#N/A</v>
      </c>
      <c r="K19" s="471" t="e">
        <f>VLOOKUP($A19,'T5_data(mth)'!$B1191:$AL1575,$O$1-1,FALSE)</f>
        <v>#N/A</v>
      </c>
      <c r="L19" s="471" t="e">
        <f>VLOOKUP($A19,'T5_data(mth)'!$B1191:$AL1575,$O$1,FALSE)</f>
        <v>#N/A</v>
      </c>
      <c r="M19" s="498">
        <v>3.06</v>
      </c>
      <c r="O19" s="465" t="str">
        <f t="shared" si="2"/>
        <v>0.9</v>
      </c>
      <c r="P19" s="465" t="e">
        <f t="shared" si="3"/>
        <v>#REF!</v>
      </c>
      <c r="Q19" s="465" t="e">
        <f t="shared" si="4"/>
        <v>#REF!</v>
      </c>
      <c r="R19" s="465" t="str">
        <f t="shared" si="5"/>
        <v>12.7</v>
      </c>
      <c r="S19" s="465" t="e">
        <f t="shared" si="6"/>
        <v>#N/A</v>
      </c>
      <c r="T19" s="465" t="e">
        <f t="shared" si="7"/>
        <v>#N/A</v>
      </c>
      <c r="U19" s="465" t="e">
        <f t="shared" si="8"/>
        <v>#N/A</v>
      </c>
      <c r="V19" s="465" t="e">
        <f>IF(FIXED(#REF!,1)="0.0",IF(FIXED(#REF!,2)="0.00",FIXED(#REF!,3),FIXED(#REF!,2)),FIXED(#REF!,1))</f>
        <v>#REF!</v>
      </c>
    </row>
    <row r="20" spans="1:22" ht="21" customHeight="1" x14ac:dyDescent="0.7">
      <c r="A20" s="491" t="s">
        <v>190</v>
      </c>
      <c r="B20" s="492">
        <f>VLOOKUP($A20,'T5_data(ytd)'!$B$3:$F$390,3,FALSE)</f>
        <v>77554.649999999994</v>
      </c>
      <c r="C20" s="492">
        <f>VLOOKUP($A20,'T5_data(mth)'!$B$5:$AX$392,$O$1-1,FALSE)</f>
        <v>7671.7898934161003</v>
      </c>
      <c r="D20" s="492">
        <f>VLOOKUP($A20,'T5_data(mth)'!$B$5:$AX$392,$O$1,FALSE)</f>
        <v>7831.0875956947002</v>
      </c>
      <c r="E20" s="492">
        <f>VLOOKUP($A20,'T5_data(ytd)'!$B$3:$F$390,5,FALSE)</f>
        <v>28416.959999999999</v>
      </c>
      <c r="F20" s="493">
        <f>VLOOKUP($A20,'T5_data(ytd)'!$B$392:$F$779,3,FALSE)</f>
        <v>11.69</v>
      </c>
      <c r="G20" s="489">
        <f>VLOOKUP($A20,'T5_data(mth)'!$B$785:$AX$1172,$O$1-1,FALSE)</f>
        <v>15.836494977670252</v>
      </c>
      <c r="H20" s="493">
        <f>VLOOKUP($A20,'T5_data(mth)'!$B$785:$AX$1172,$O$1,FALSE)</f>
        <v>27.508338945865255</v>
      </c>
      <c r="I20" s="493">
        <f>VLOOKUP($A20,'T5_data(ytd)'!$B$392:$F$779,5,FALSE)</f>
        <v>11.94</v>
      </c>
      <c r="J20" s="494">
        <f>VLOOKUP($A20,'T5_data(ytd)'!$B$781:$F$1168,3,FALSE)</f>
        <v>25.28</v>
      </c>
      <c r="K20" s="645">
        <f>VLOOKUP($A20,'T5_data(mth)'!$B$1175:$AX$1562,$O$1-1,FALSE)</f>
        <v>26.847637372165192</v>
      </c>
      <c r="L20" s="655">
        <f>VLOOKUP($A20,'T5_data(mth)'!$B$1175:$AX$1562,$O$1,FALSE)</f>
        <v>27.053737966095753</v>
      </c>
      <c r="M20" s="652">
        <f>VLOOKUP($A20,'T5_data(ytd)'!$B$781:$F$1168,5,FALSE)</f>
        <v>25.98</v>
      </c>
      <c r="N20" s="481">
        <v>1</v>
      </c>
      <c r="O20" s="660" t="str">
        <f t="shared" si="2"/>
        <v>11.7</v>
      </c>
      <c r="P20" s="660" t="str">
        <f t="shared" si="3"/>
        <v>15.8</v>
      </c>
      <c r="Q20" s="660" t="str">
        <f t="shared" si="4"/>
        <v>27.5</v>
      </c>
      <c r="R20" s="660" t="str">
        <f t="shared" si="5"/>
        <v>11.9</v>
      </c>
      <c r="S20" s="660" t="str">
        <f t="shared" si="6"/>
        <v>25.3</v>
      </c>
      <c r="T20" s="660" t="str">
        <f t="shared" si="7"/>
        <v>26.8</v>
      </c>
      <c r="U20" s="660" t="str">
        <f t="shared" si="8"/>
        <v>27.1</v>
      </c>
      <c r="V20" s="660" t="str">
        <f>IF(FIXED(M20,1)="0.0",IF(FIXED(M20,2)="0.00",FIXED(M20,3),FIXED(M20,2)),FIXED(M20,1))</f>
        <v>26.0</v>
      </c>
    </row>
    <row r="21" spans="1:22" s="321" customFormat="1" ht="24.6" hidden="1" x14ac:dyDescent="0.45">
      <c r="A21" s="479" t="s">
        <v>191</v>
      </c>
      <c r="B21" s="362">
        <f>VLOOKUP($A21,'T5_data(ytd)'!$B18:$F406,3,FALSE)</f>
        <v>105.28</v>
      </c>
      <c r="C21" s="496" t="e">
        <f>VLOOKUP($A21,'T5_data(mth)'!$B20:$AL408,$O$1-1,FALSE)</f>
        <v>#REF!</v>
      </c>
      <c r="D21" s="496" t="e">
        <f>VLOOKUP($A21,'T5_data(mth)'!$B20:$AL408,$O$1,FALSE)</f>
        <v>#REF!</v>
      </c>
      <c r="E21" s="362">
        <f>VLOOKUP($A21,'T5_data(ytd)'!$B$3:$F$390,5,FALSE)</f>
        <v>37.01</v>
      </c>
      <c r="F21" s="364">
        <f>VLOOKUP($A21,'T5_data(ytd)'!$B408:$F796,3,FALSE)</f>
        <v>0.03</v>
      </c>
      <c r="G21" s="364" t="e">
        <f>VLOOKUP($A21,'T5_data(mth)'!$B802:$AL1190,$O$1-1,FALSE)</f>
        <v>#REF!</v>
      </c>
      <c r="H21" s="364" t="e">
        <f>VLOOKUP($A21,'T5_data(mth)'!$B802:$AL1190,$O$1,FALSE)</f>
        <v>#REF!</v>
      </c>
      <c r="I21" s="364">
        <f>VLOOKUP($A21,'T5_data(ytd)'!$B$392:$F$779,5,FALSE)</f>
        <v>0.87</v>
      </c>
      <c r="J21" s="473" t="e">
        <f>VLOOKUP($A21,'T5_data(ytd)'!$B798:$F1182,3,FALSE)</f>
        <v>#N/A</v>
      </c>
      <c r="K21" s="473" t="e">
        <f>VLOOKUP($A21,'T5_data(mth)'!$B1193:$AL1577,$O$1-1,FALSE)</f>
        <v>#N/A</v>
      </c>
      <c r="L21" s="473" t="e">
        <f>VLOOKUP($A21,'T5_data(mth)'!$B1193:$AL1577,$O$1,FALSE)</f>
        <v>#N/A</v>
      </c>
      <c r="M21" s="498">
        <v>1.69</v>
      </c>
      <c r="O21" s="465" t="str">
        <f t="shared" si="2"/>
        <v>0.03</v>
      </c>
      <c r="P21" s="465" t="e">
        <f t="shared" si="3"/>
        <v>#REF!</v>
      </c>
      <c r="Q21" s="465" t="e">
        <f t="shared" si="4"/>
        <v>#REF!</v>
      </c>
      <c r="R21" s="465" t="str">
        <f t="shared" si="5"/>
        <v>0.9</v>
      </c>
      <c r="S21" s="465" t="e">
        <f t="shared" si="6"/>
        <v>#N/A</v>
      </c>
      <c r="T21" s="465" t="e">
        <f t="shared" si="7"/>
        <v>#N/A</v>
      </c>
      <c r="U21" s="465" t="e">
        <f t="shared" si="8"/>
        <v>#N/A</v>
      </c>
      <c r="V21" s="465" t="e">
        <f>IF(FIXED(#REF!,1)="0.0",IF(FIXED(#REF!,2)="0.00",FIXED(#REF!,3),FIXED(#REF!,2)),FIXED(#REF!,1))</f>
        <v>#REF!</v>
      </c>
    </row>
    <row r="22" spans="1:22" s="321" customFormat="1" ht="24.6" hidden="1" x14ac:dyDescent="0.45">
      <c r="A22" s="367" t="s">
        <v>192</v>
      </c>
      <c r="B22" s="362">
        <f>VLOOKUP($A22,'T5_data(ytd)'!$B19:$F407,3,FALSE)</f>
        <v>38.880000000000003</v>
      </c>
      <c r="C22" s="496" t="e">
        <f>VLOOKUP($A22,'T5_data(mth)'!$B21:$AL409,$O$1-1,FALSE)</f>
        <v>#REF!</v>
      </c>
      <c r="D22" s="496" t="e">
        <f>VLOOKUP($A22,'T5_data(mth)'!$B21:$AL409,$O$1,FALSE)</f>
        <v>#REF!</v>
      </c>
      <c r="E22" s="362">
        <f>VLOOKUP($A22,'T5_data(ytd)'!$B$3:$F$390,5,FALSE)</f>
        <v>12.91</v>
      </c>
      <c r="F22" s="364">
        <f>VLOOKUP($A22,'T5_data(ytd)'!$B409:$F797,3,FALSE)</f>
        <v>0.01</v>
      </c>
      <c r="G22" s="365" t="e">
        <f>VLOOKUP($A22,'T5_data(mth)'!$B803:$AL1191,$O$1-1,FALSE)</f>
        <v>#REF!</v>
      </c>
      <c r="H22" s="365" t="e">
        <f>VLOOKUP($A22,'T5_data(mth)'!$B803:$AL1191,$O$1,FALSE)</f>
        <v>#REF!</v>
      </c>
      <c r="I22" s="364">
        <f>VLOOKUP($A22,'T5_data(ytd)'!$B$392:$F$779,5,FALSE)</f>
        <v>-8.24</v>
      </c>
      <c r="J22" s="366" t="e">
        <f>VLOOKUP($A22,'T5_data(ytd)'!$B799:$F1183,3,FALSE)</f>
        <v>#N/A</v>
      </c>
      <c r="K22" s="366" t="e">
        <f>VLOOKUP($A22,'T5_data(mth)'!$B1194:$AL1578,$O$1-1,FALSE)</f>
        <v>#N/A</v>
      </c>
      <c r="L22" s="366" t="e">
        <f>VLOOKUP($A22,'T5_data(mth)'!$B1194:$AL1578,$O$1,FALSE)</f>
        <v>#N/A</v>
      </c>
      <c r="M22" s="498">
        <v>6.33</v>
      </c>
      <c r="O22" s="465" t="str">
        <f t="shared" si="2"/>
        <v>0.01</v>
      </c>
      <c r="P22" s="465" t="e">
        <f t="shared" si="3"/>
        <v>#REF!</v>
      </c>
      <c r="Q22" s="465" t="e">
        <f t="shared" si="4"/>
        <v>#REF!</v>
      </c>
      <c r="R22" s="465" t="str">
        <f t="shared" si="5"/>
        <v>-8.2</v>
      </c>
      <c r="S22" s="465" t="e">
        <f t="shared" si="6"/>
        <v>#N/A</v>
      </c>
      <c r="T22" s="465" t="e">
        <f t="shared" si="7"/>
        <v>#N/A</v>
      </c>
      <c r="U22" s="465" t="e">
        <f t="shared" si="8"/>
        <v>#N/A</v>
      </c>
      <c r="V22" s="465" t="e">
        <f>IF(FIXED(#REF!,1)="0.0",IF(FIXED(#REF!,2)="0.00",FIXED(#REF!,3),FIXED(#REF!,2)),FIXED(#REF!,1))</f>
        <v>#REF!</v>
      </c>
    </row>
    <row r="23" spans="1:22" s="321" customFormat="1" ht="24.6" hidden="1" x14ac:dyDescent="0.45">
      <c r="A23" s="367" t="s">
        <v>193</v>
      </c>
      <c r="B23" s="362">
        <f>VLOOKUP($A23,'T5_data(ytd)'!$B20:$F408,3,FALSE)</f>
        <v>1.45</v>
      </c>
      <c r="C23" s="496" t="e">
        <f>VLOOKUP($A23,'T5_data(mth)'!$B22:$AL410,$O$1-1,FALSE)</f>
        <v>#REF!</v>
      </c>
      <c r="D23" s="496" t="e">
        <f>VLOOKUP($A23,'T5_data(mth)'!$B22:$AL410,$O$1,FALSE)</f>
        <v>#REF!</v>
      </c>
      <c r="E23" s="362">
        <f>VLOOKUP($A23,'T5_data(ytd)'!$B$3:$F$390,5,FALSE)</f>
        <v>0.72</v>
      </c>
      <c r="F23" s="364">
        <f>VLOOKUP($A23,'T5_data(ytd)'!$B410:$F798,3,FALSE)</f>
        <v>0</v>
      </c>
      <c r="G23" s="365" t="e">
        <f>VLOOKUP($A23,'T5_data(mth)'!$B804:$AL1192,$O$1-1,FALSE)</f>
        <v>#REF!</v>
      </c>
      <c r="H23" s="365" t="e">
        <f>VLOOKUP($A23,'T5_data(mth)'!$B804:$AL1192,$O$1,FALSE)</f>
        <v>#REF!</v>
      </c>
      <c r="I23" s="364">
        <f>VLOOKUP($A23,'T5_data(ytd)'!$B$392:$F$779,5,FALSE)</f>
        <v>125</v>
      </c>
      <c r="J23" s="366" t="e">
        <f>VLOOKUP($A23,'T5_data(ytd)'!$B800:$F1184,3,FALSE)</f>
        <v>#N/A</v>
      </c>
      <c r="K23" s="366" t="e">
        <f>VLOOKUP($A23,'T5_data(mth)'!$B1195:$AL1579,$O$1-1,FALSE)</f>
        <v>#N/A</v>
      </c>
      <c r="L23" s="366" t="e">
        <f>VLOOKUP($A23,'T5_data(mth)'!$B1195:$AL1579,$O$1,FALSE)</f>
        <v>#N/A</v>
      </c>
      <c r="M23" s="498">
        <v>5.01</v>
      </c>
      <c r="O23" s="465" t="str">
        <f t="shared" si="2"/>
        <v>0.000</v>
      </c>
      <c r="P23" s="465" t="e">
        <f t="shared" si="3"/>
        <v>#REF!</v>
      </c>
      <c r="Q23" s="465" t="e">
        <f t="shared" si="4"/>
        <v>#REF!</v>
      </c>
      <c r="R23" s="465" t="str">
        <f t="shared" si="5"/>
        <v>125.0</v>
      </c>
      <c r="S23" s="465" t="e">
        <f t="shared" si="6"/>
        <v>#N/A</v>
      </c>
      <c r="T23" s="465" t="e">
        <f t="shared" si="7"/>
        <v>#N/A</v>
      </c>
      <c r="U23" s="465" t="e">
        <f t="shared" si="8"/>
        <v>#N/A</v>
      </c>
      <c r="V23" s="465" t="e">
        <f>IF(FIXED(#REF!,1)="0.0",IF(FIXED(#REF!,2)="0.00",FIXED(#REF!,3),FIXED(#REF!,2)),FIXED(#REF!,1))</f>
        <v>#REF!</v>
      </c>
    </row>
    <row r="24" spans="1:22" s="321" customFormat="1" ht="24.6" hidden="1" x14ac:dyDescent="0.45">
      <c r="A24" s="367" t="s">
        <v>194</v>
      </c>
      <c r="B24" s="362">
        <f>VLOOKUP($A24,'T5_data(ytd)'!$B21:$F409,3,FALSE)</f>
        <v>0.51</v>
      </c>
      <c r="C24" s="496" t="e">
        <f>VLOOKUP($A24,'T5_data(mth)'!$B23:$AL411,$O$1-1,FALSE)</f>
        <v>#REF!</v>
      </c>
      <c r="D24" s="496" t="e">
        <f>VLOOKUP($A24,'T5_data(mth)'!$B23:$AL411,$O$1,FALSE)</f>
        <v>#REF!</v>
      </c>
      <c r="E24" s="362">
        <f>VLOOKUP($A24,'T5_data(ytd)'!$B$3:$F$390,5,FALSE)</f>
        <v>0.28999999999999998</v>
      </c>
      <c r="F24" s="364">
        <f>VLOOKUP($A24,'T5_data(ytd)'!$B411:$F799,3,FALSE)</f>
        <v>0</v>
      </c>
      <c r="G24" s="365" t="e">
        <f>VLOOKUP($A24,'T5_data(mth)'!$B805:$AL1193,$O$1-1,FALSE)</f>
        <v>#REF!</v>
      </c>
      <c r="H24" s="365" t="e">
        <f>VLOOKUP($A24,'T5_data(mth)'!$B805:$AL1193,$O$1,FALSE)</f>
        <v>#REF!</v>
      </c>
      <c r="I24" s="364">
        <f>VLOOKUP($A24,'T5_data(ytd)'!$B$392:$F$779,5,FALSE)</f>
        <v>190</v>
      </c>
      <c r="J24" s="366" t="e">
        <f>VLOOKUP($A24,'T5_data(ytd)'!$B801:$F1185,3,FALSE)</f>
        <v>#N/A</v>
      </c>
      <c r="K24" s="366" t="e">
        <f>VLOOKUP($A24,'T5_data(mth)'!$B1196:$AL1580,$O$1-1,FALSE)</f>
        <v>#N/A</v>
      </c>
      <c r="L24" s="366" t="e">
        <f>VLOOKUP($A24,'T5_data(mth)'!$B1196:$AL1580,$O$1,FALSE)</f>
        <v>#N/A</v>
      </c>
      <c r="M24" s="498">
        <v>0.16</v>
      </c>
      <c r="O24" s="465" t="str">
        <f t="shared" si="2"/>
        <v>0.000</v>
      </c>
      <c r="P24" s="465" t="e">
        <f t="shared" si="3"/>
        <v>#REF!</v>
      </c>
      <c r="Q24" s="465" t="e">
        <f t="shared" si="4"/>
        <v>#REF!</v>
      </c>
      <c r="R24" s="465" t="str">
        <f t="shared" si="5"/>
        <v>190.0</v>
      </c>
      <c r="S24" s="465" t="e">
        <f t="shared" si="6"/>
        <v>#N/A</v>
      </c>
      <c r="T24" s="465" t="e">
        <f t="shared" si="7"/>
        <v>#N/A</v>
      </c>
      <c r="U24" s="465" t="e">
        <f t="shared" si="8"/>
        <v>#N/A</v>
      </c>
      <c r="V24" s="465" t="e">
        <f>IF(FIXED(#REF!,1)="0.0",IF(FIXED(#REF!,2)="0.00",FIXED(#REF!,3),FIXED(#REF!,2)),FIXED(#REF!,1))</f>
        <v>#REF!</v>
      </c>
    </row>
    <row r="25" spans="1:22" s="321" customFormat="1" ht="24.6" hidden="1" x14ac:dyDescent="0.45">
      <c r="A25" s="367" t="s">
        <v>195</v>
      </c>
      <c r="B25" s="362">
        <f>VLOOKUP($A25,'T5_data(ytd)'!$B22:$F410,3,FALSE)</f>
        <v>1.5</v>
      </c>
      <c r="C25" s="496" t="e">
        <f>VLOOKUP($A25,'T5_data(mth)'!$B24:$AL412,$O$1-1,FALSE)</f>
        <v>#REF!</v>
      </c>
      <c r="D25" s="496" t="e">
        <f>VLOOKUP($A25,'T5_data(mth)'!$B24:$AL412,$O$1,FALSE)</f>
        <v>#REF!</v>
      </c>
      <c r="E25" s="362">
        <f>VLOOKUP($A25,'T5_data(ytd)'!$B$3:$F$390,5,FALSE)</f>
        <v>0.52</v>
      </c>
      <c r="F25" s="364">
        <f>VLOOKUP($A25,'T5_data(ytd)'!$B412:$F800,3,FALSE)</f>
        <v>0</v>
      </c>
      <c r="G25" s="365" t="e">
        <f>VLOOKUP($A25,'T5_data(mth)'!$B806:$AL1194,$O$1-1,FALSE)</f>
        <v>#REF!</v>
      </c>
      <c r="H25" s="365" t="e">
        <f>VLOOKUP($A25,'T5_data(mth)'!$B806:$AL1194,$O$1,FALSE)</f>
        <v>#REF!</v>
      </c>
      <c r="I25" s="364">
        <f>VLOOKUP($A25,'T5_data(ytd)'!$B$392:$F$779,5,FALSE)</f>
        <v>-44.09</v>
      </c>
      <c r="J25" s="366" t="e">
        <f>VLOOKUP($A25,'T5_data(ytd)'!$B802:$F1186,3,FALSE)</f>
        <v>#N/A</v>
      </c>
      <c r="K25" s="366" t="e">
        <f>VLOOKUP($A25,'T5_data(mth)'!$B1197:$AL1581,$O$1-1,FALSE)</f>
        <v>#N/A</v>
      </c>
      <c r="L25" s="366" t="e">
        <f>VLOOKUP($A25,'T5_data(mth)'!$B1197:$AL1581,$O$1,FALSE)</f>
        <v>#N/A</v>
      </c>
      <c r="M25" s="498">
        <v>3.98</v>
      </c>
      <c r="O25" s="465" t="str">
        <f t="shared" si="2"/>
        <v>0.000</v>
      </c>
      <c r="P25" s="465" t="e">
        <f t="shared" si="3"/>
        <v>#REF!</v>
      </c>
      <c r="Q25" s="465" t="e">
        <f t="shared" si="4"/>
        <v>#REF!</v>
      </c>
      <c r="R25" s="465" t="str">
        <f t="shared" si="5"/>
        <v>-44.1</v>
      </c>
      <c r="S25" s="465" t="e">
        <f t="shared" si="6"/>
        <v>#N/A</v>
      </c>
      <c r="T25" s="465" t="e">
        <f t="shared" si="7"/>
        <v>#N/A</v>
      </c>
      <c r="U25" s="465" t="e">
        <f t="shared" si="8"/>
        <v>#N/A</v>
      </c>
      <c r="V25" s="465" t="e">
        <f>IF(FIXED(#REF!,1)="0.0",IF(FIXED(#REF!,2)="0.00",FIXED(#REF!,3),FIXED(#REF!,2)),FIXED(#REF!,1))</f>
        <v>#REF!</v>
      </c>
    </row>
    <row r="26" spans="1:22" s="321" customFormat="1" ht="24.6" hidden="1" x14ac:dyDescent="0.45">
      <c r="A26" s="367" t="s">
        <v>196</v>
      </c>
      <c r="B26" s="362">
        <f>VLOOKUP($A26,'T5_data(ytd)'!$B23:$F411,3,FALSE)</f>
        <v>33.57</v>
      </c>
      <c r="C26" s="496" t="e">
        <f>VLOOKUP($A26,'T5_data(mth)'!$B25:$AL413,$O$1-1,FALSE)</f>
        <v>#REF!</v>
      </c>
      <c r="D26" s="492" t="e">
        <f>VLOOKUP($A26,'T5_data(mth)'!$B25:$AL413,$O$1,FALSE)</f>
        <v>#REF!</v>
      </c>
      <c r="E26" s="362">
        <f>VLOOKUP($A26,'T5_data(ytd)'!$B$3:$F$390,5,FALSE)</f>
        <v>11.14</v>
      </c>
      <c r="F26" s="364">
        <f>VLOOKUP($A26,'T5_data(ytd)'!$B413:$F801,3,FALSE)</f>
        <v>0.01</v>
      </c>
      <c r="G26" s="365" t="e">
        <f>VLOOKUP($A26,'T5_data(mth)'!$B807:$AL1195,$O$1-1,FALSE)</f>
        <v>#REF!</v>
      </c>
      <c r="H26" s="365" t="e">
        <f>VLOOKUP($A26,'T5_data(mth)'!$B807:$AL1195,$O$1,FALSE)</f>
        <v>#REF!</v>
      </c>
      <c r="I26" s="364">
        <f>VLOOKUP($A26,'T5_data(ytd)'!$B$392:$F$779,5,FALSE)</f>
        <v>-7.01</v>
      </c>
      <c r="J26" s="366" t="e">
        <f>VLOOKUP($A26,'T5_data(ytd)'!$B803:$F1187,3,FALSE)</f>
        <v>#N/A</v>
      </c>
      <c r="K26" s="366" t="e">
        <f>VLOOKUP($A26,'T5_data(mth)'!$B1198:$AL1582,$O$1-1,FALSE)</f>
        <v>#N/A</v>
      </c>
      <c r="L26" s="366" t="e">
        <f>VLOOKUP($A26,'T5_data(mth)'!$B1198:$AL1582,$O$1,FALSE)</f>
        <v>#N/A</v>
      </c>
      <c r="M26" s="498">
        <v>1.68</v>
      </c>
      <c r="O26" s="465" t="str">
        <f t="shared" si="2"/>
        <v>0.01</v>
      </c>
      <c r="P26" s="465" t="e">
        <f t="shared" si="3"/>
        <v>#REF!</v>
      </c>
      <c r="Q26" s="465" t="e">
        <f t="shared" si="4"/>
        <v>#REF!</v>
      </c>
      <c r="R26" s="465" t="str">
        <f t="shared" si="5"/>
        <v>-7.0</v>
      </c>
      <c r="S26" s="465" t="e">
        <f t="shared" si="6"/>
        <v>#N/A</v>
      </c>
      <c r="T26" s="465" t="e">
        <f t="shared" si="7"/>
        <v>#N/A</v>
      </c>
      <c r="U26" s="465" t="e">
        <f t="shared" si="8"/>
        <v>#N/A</v>
      </c>
      <c r="V26" s="465" t="e">
        <f>IF(FIXED(#REF!,1)="0.0",IF(FIXED(#REF!,2)="0.00",FIXED(#REF!,3),FIXED(#REF!,2)),FIXED(#REF!,1))</f>
        <v>#REF!</v>
      </c>
    </row>
    <row r="27" spans="1:22" s="321" customFormat="1" ht="24.6" hidden="1" x14ac:dyDescent="0.45">
      <c r="A27" s="367" t="s">
        <v>197</v>
      </c>
      <c r="B27" s="362">
        <f>VLOOKUP($A27,'T5_data(ytd)'!$B24:$F412,3,FALSE)</f>
        <v>1.64</v>
      </c>
      <c r="C27" s="496" t="e">
        <f>VLOOKUP($A27,'T5_data(mth)'!$B26:$AL414,$O$1-1,FALSE)</f>
        <v>#REF!</v>
      </c>
      <c r="D27" s="492" t="e">
        <f>VLOOKUP($A27,'T5_data(mth)'!$B26:$AL414,$O$1,FALSE)</f>
        <v>#REF!</v>
      </c>
      <c r="E27" s="362">
        <f>VLOOKUP($A27,'T5_data(ytd)'!$B$3:$F$390,5,FALSE)</f>
        <v>0.24</v>
      </c>
      <c r="F27" s="364">
        <f>VLOOKUP($A27,'T5_data(ytd)'!$B414:$F802,3,FALSE)</f>
        <v>0</v>
      </c>
      <c r="G27" s="365" t="e">
        <f>VLOOKUP($A27,'T5_data(mth)'!$B808:$AL1196,$O$1-1,FALSE)</f>
        <v>#REF!</v>
      </c>
      <c r="H27" s="365" t="e">
        <f>VLOOKUP($A27,'T5_data(mth)'!$B808:$AL1196,$O$1,FALSE)</f>
        <v>#REF!</v>
      </c>
      <c r="I27" s="364">
        <f>VLOOKUP($A27,'T5_data(ytd)'!$B$392:$F$779,5,FALSE)</f>
        <v>-60</v>
      </c>
      <c r="J27" s="366" t="e">
        <f>VLOOKUP($A27,'T5_data(ytd)'!$B804:$F1188,3,FALSE)</f>
        <v>#N/A</v>
      </c>
      <c r="K27" s="366" t="e">
        <f>VLOOKUP($A27,'T5_data(mth)'!$B1199:$AL1583,$O$1-1,FALSE)</f>
        <v>#N/A</v>
      </c>
      <c r="L27" s="366" t="e">
        <f>VLOOKUP($A27,'T5_data(mth)'!$B1199:$AL1583,$O$1,FALSE)</f>
        <v>#N/A</v>
      </c>
      <c r="M27" s="498">
        <v>1.79</v>
      </c>
      <c r="O27" s="465" t="str">
        <f t="shared" si="2"/>
        <v>0.000</v>
      </c>
      <c r="P27" s="465" t="e">
        <f t="shared" si="3"/>
        <v>#REF!</v>
      </c>
      <c r="Q27" s="465" t="e">
        <f t="shared" si="4"/>
        <v>#REF!</v>
      </c>
      <c r="R27" s="465" t="str">
        <f t="shared" si="5"/>
        <v>-60.0</v>
      </c>
      <c r="S27" s="465" t="e">
        <f t="shared" si="6"/>
        <v>#N/A</v>
      </c>
      <c r="T27" s="465" t="e">
        <f t="shared" si="7"/>
        <v>#N/A</v>
      </c>
      <c r="U27" s="465" t="e">
        <f t="shared" si="8"/>
        <v>#N/A</v>
      </c>
      <c r="V27" s="465" t="e">
        <f>IF(FIXED(#REF!,1)="0.0",IF(FIXED(#REF!,2)="0.00",FIXED(#REF!,3),FIXED(#REF!,2)),FIXED(#REF!,1))</f>
        <v>#REF!</v>
      </c>
    </row>
    <row r="28" spans="1:22" s="321" customFormat="1" ht="24.6" hidden="1" x14ac:dyDescent="0.45">
      <c r="A28" s="367" t="s">
        <v>198</v>
      </c>
      <c r="B28" s="362">
        <f>VLOOKUP($A28,'T5_data(ytd)'!$B25:$F413,3,FALSE)</f>
        <v>0.21</v>
      </c>
      <c r="C28" s="496" t="e">
        <f>VLOOKUP($A28,'T5_data(mth)'!$B27:$AL415,$O$1-1,FALSE)</f>
        <v>#REF!</v>
      </c>
      <c r="D28" s="496" t="e">
        <f>VLOOKUP($A28,'T5_data(mth)'!$B27:$AL415,$O$1,FALSE)</f>
        <v>#REF!</v>
      </c>
      <c r="E28" s="362">
        <f>VLOOKUP($A28,'T5_data(ytd)'!$B$3:$F$390,5,FALSE)</f>
        <v>0.01</v>
      </c>
      <c r="F28" s="364">
        <f>VLOOKUP($A28,'T5_data(ytd)'!$B415:$F803,3,FALSE)</f>
        <v>0</v>
      </c>
      <c r="G28" s="365" t="e">
        <f>VLOOKUP($A28,'T5_data(mth)'!$B809:$AL1197,$O$1-1,FALSE)</f>
        <v>#REF!</v>
      </c>
      <c r="H28" s="365" t="e">
        <f>VLOOKUP($A28,'T5_data(mth)'!$B809:$AL1197,$O$1,FALSE)</f>
        <v>#REF!</v>
      </c>
      <c r="I28" s="364">
        <f>VLOOKUP($A28,'T5_data(ytd)'!$B$392:$F$779,5,FALSE)</f>
        <v>-92.86</v>
      </c>
      <c r="J28" s="366" t="e">
        <f>VLOOKUP($A28,'T5_data(ytd)'!$B805:$F1189,3,FALSE)</f>
        <v>#N/A</v>
      </c>
      <c r="K28" s="366" t="e">
        <f>VLOOKUP($A28,'T5_data(mth)'!$B1200:$AL1584,$O$1-1,FALSE)</f>
        <v>#N/A</v>
      </c>
      <c r="L28" s="366" t="e">
        <f>VLOOKUP($A28,'T5_data(mth)'!$B1200:$AL1584,$O$1,FALSE)</f>
        <v>#N/A</v>
      </c>
      <c r="M28" s="498">
        <v>1.0900000000000001</v>
      </c>
      <c r="O28" s="465" t="str">
        <f t="shared" si="2"/>
        <v>0.000</v>
      </c>
      <c r="P28" s="465" t="e">
        <f t="shared" si="3"/>
        <v>#REF!</v>
      </c>
      <c r="Q28" s="465" t="e">
        <f t="shared" si="4"/>
        <v>#REF!</v>
      </c>
      <c r="R28" s="465" t="str">
        <f t="shared" si="5"/>
        <v>-92.9</v>
      </c>
      <c r="S28" s="465" t="e">
        <f t="shared" si="6"/>
        <v>#N/A</v>
      </c>
      <c r="T28" s="465" t="e">
        <f t="shared" si="7"/>
        <v>#N/A</v>
      </c>
      <c r="U28" s="465" t="e">
        <f t="shared" si="8"/>
        <v>#N/A</v>
      </c>
      <c r="V28" s="465" t="e">
        <f>IF(FIXED(#REF!,1)="0.0",IF(FIXED(#REF!,2)="0.00",FIXED(#REF!,3),FIXED(#REF!,2)),FIXED(#REF!,1))</f>
        <v>#REF!</v>
      </c>
    </row>
    <row r="29" spans="1:22" s="321" customFormat="1" ht="24.6" hidden="1" x14ac:dyDescent="0.45">
      <c r="A29" s="474" t="s">
        <v>199</v>
      </c>
      <c r="B29" s="477">
        <f>VLOOKUP($A29,'T5_data(ytd)'!$B26:$F414,3,FALSE)</f>
        <v>66.39</v>
      </c>
      <c r="C29" s="496" t="e">
        <f>VLOOKUP($A29,'T5_data(mth)'!$B28:$AL416,$O$1-1,FALSE)</f>
        <v>#REF!</v>
      </c>
      <c r="D29" s="496" t="e">
        <f>VLOOKUP($A29,'T5_data(mth)'!$B28:$AL416,$O$1,FALSE)</f>
        <v>#REF!</v>
      </c>
      <c r="E29" s="477">
        <f>VLOOKUP($A29,'T5_data(ytd)'!$B$3:$F$390,5,FALSE)</f>
        <v>24.1</v>
      </c>
      <c r="F29" s="468">
        <f>VLOOKUP($A29,'T5_data(ytd)'!$B416:$F804,3,FALSE)</f>
        <v>0.02</v>
      </c>
      <c r="G29" s="469" t="e">
        <f>VLOOKUP($A29,'T5_data(mth)'!$B810:$AL1198,$O$1-1,FALSE)</f>
        <v>#REF!</v>
      </c>
      <c r="H29" s="469" t="e">
        <f>VLOOKUP($A29,'T5_data(mth)'!$B810:$AL1198,$O$1,FALSE)</f>
        <v>#REF!</v>
      </c>
      <c r="I29" s="468">
        <f>VLOOKUP($A29,'T5_data(ytd)'!$B$392:$F$779,5,FALSE)</f>
        <v>6.54</v>
      </c>
      <c r="J29" s="471" t="e">
        <f>VLOOKUP($A29,'T5_data(ytd)'!$B806:$F1190,3,FALSE)</f>
        <v>#N/A</v>
      </c>
      <c r="K29" s="471" t="e">
        <f>VLOOKUP($A29,'T5_data(mth)'!$B1201:$AL1585,$O$1-1,FALSE)</f>
        <v>#N/A</v>
      </c>
      <c r="L29" s="471" t="e">
        <f>VLOOKUP($A29,'T5_data(mth)'!$B1201:$AL1585,$O$1,FALSE)</f>
        <v>#N/A</v>
      </c>
      <c r="M29" s="498">
        <v>9.99</v>
      </c>
      <c r="O29" s="465" t="str">
        <f t="shared" si="2"/>
        <v>0.02</v>
      </c>
      <c r="P29" s="465" t="e">
        <f t="shared" si="3"/>
        <v>#REF!</v>
      </c>
      <c r="Q29" s="465" t="e">
        <f t="shared" si="4"/>
        <v>#REF!</v>
      </c>
      <c r="R29" s="465" t="str">
        <f t="shared" si="5"/>
        <v>6.5</v>
      </c>
      <c r="S29" s="465" t="e">
        <f t="shared" si="6"/>
        <v>#N/A</v>
      </c>
      <c r="T29" s="465" t="e">
        <f t="shared" si="7"/>
        <v>#N/A</v>
      </c>
      <c r="U29" s="465" t="e">
        <f t="shared" si="8"/>
        <v>#N/A</v>
      </c>
      <c r="V29" s="465" t="e">
        <f>IF(FIXED(#REF!,1)="0.0",IF(FIXED(#REF!,2)="0.00",FIXED(#REF!,3),FIXED(#REF!,2)),FIXED(#REF!,1))</f>
        <v>#REF!</v>
      </c>
    </row>
    <row r="30" spans="1:22" ht="21" customHeight="1" x14ac:dyDescent="0.7">
      <c r="A30" s="495" t="s">
        <v>200</v>
      </c>
      <c r="B30" s="496">
        <f>VLOOKUP($A30,'T5_data(ytd)'!$B$3:$F$390,3,FALSE)</f>
        <v>4840.24</v>
      </c>
      <c r="C30" s="496">
        <f>VLOOKUP($A30,'T5_data(mth)'!$B$5:$AX$392,$O$1-1,FALSE)</f>
        <v>414.75184284940002</v>
      </c>
      <c r="D30" s="496">
        <f>VLOOKUP($A30,'T5_data(mth)'!$B$5:$AX$392,$O$1,FALSE)</f>
        <v>460.98163801229998</v>
      </c>
      <c r="E30" s="496">
        <f>VLOOKUP($A30,'T5_data(ytd)'!$B$3:$F$390,5,FALSE)</f>
        <v>1749.28</v>
      </c>
      <c r="F30" s="497">
        <f>VLOOKUP($A30,'T5_data(ytd)'!$B$392:$F$779,3,FALSE)</f>
        <v>7</v>
      </c>
      <c r="G30" s="642">
        <f>VLOOKUP($A30,'T5_data(mth)'!$B$785:$AX$1172,$O$1-1,FALSE)</f>
        <v>21.599889468757933</v>
      </c>
      <c r="H30" s="497">
        <f>VLOOKUP($A30,'T5_data(mth)'!$B$785:$AX$1172,$O$1,FALSE)</f>
        <v>20.648393751821015</v>
      </c>
      <c r="I30" s="497">
        <f>VLOOKUP($A30,'T5_data(ytd)'!$B$392:$F$779,5,FALSE)</f>
        <v>16.899999999999999</v>
      </c>
      <c r="J30" s="498">
        <f>VLOOKUP($A30,'T5_data(ytd)'!$B$781:$F$1168,3,FALSE)</f>
        <v>1.58</v>
      </c>
      <c r="K30" s="646">
        <f>VLOOKUP($A30,'T5_data(mth)'!$B$1175:$AX$1562,$O$1-1,FALSE)</f>
        <v>1.4514353535429902</v>
      </c>
      <c r="L30" s="653">
        <f>VLOOKUP($A30,'T5_data(mth)'!$B$1175:$AX$1562,$O$1,FALSE)</f>
        <v>1.5925344072032479</v>
      </c>
      <c r="M30" s="654">
        <f>VLOOKUP($A30,'T5_data(ytd)'!$B$781:$F$1168,5,FALSE)</f>
        <v>1.6</v>
      </c>
      <c r="N30" s="481">
        <v>1</v>
      </c>
      <c r="O30" s="660" t="str">
        <f t="shared" si="2"/>
        <v>7.0</v>
      </c>
      <c r="P30" s="660" t="str">
        <f t="shared" si="3"/>
        <v>21.6</v>
      </c>
      <c r="Q30" s="660" t="str">
        <f t="shared" si="4"/>
        <v>20.6</v>
      </c>
      <c r="R30" s="660" t="str">
        <f t="shared" si="5"/>
        <v>16.9</v>
      </c>
      <c r="S30" s="660" t="str">
        <f t="shared" si="6"/>
        <v>1.6</v>
      </c>
      <c r="T30" s="660" t="str">
        <f t="shared" si="7"/>
        <v>1.5</v>
      </c>
      <c r="U30" s="660" t="str">
        <f t="shared" si="8"/>
        <v>1.6</v>
      </c>
      <c r="V30" s="660" t="str">
        <f>IF(FIXED(M30,1)="0.0",IF(FIXED(M30,2)="0.00",FIXED(M30,3),FIXED(M30,2)),FIXED(M30,1))</f>
        <v>1.6</v>
      </c>
    </row>
    <row r="31" spans="1:22" s="321" customFormat="1" ht="24.6" hidden="1" x14ac:dyDescent="0.45">
      <c r="A31" s="479" t="s">
        <v>201</v>
      </c>
      <c r="B31" s="368">
        <f>VLOOKUP($A31,'T5_data(ytd)'!$B$3:$F$390,3,FALSE)</f>
        <v>2859.77</v>
      </c>
      <c r="C31" s="496" t="e">
        <f>VLOOKUP($A31,'T5_data(mth)'!$B$5:$AL$392,$O$1-1,FALSE)</f>
        <v>#REF!</v>
      </c>
      <c r="D31" s="496" t="e">
        <f>VLOOKUP($A31,'T5_data(mth)'!$B$5:$AL$392,$O$1,FALSE)</f>
        <v>#REF!</v>
      </c>
      <c r="E31" s="368">
        <f>VLOOKUP($A31,'T5_data(ytd)'!$B$3:$F$390,5,FALSE)</f>
        <v>965.19</v>
      </c>
      <c r="F31" s="370">
        <f>VLOOKUP($A31,'T5_data(ytd)'!$B$392:$F$779,3,FALSE)</f>
        <v>6.05</v>
      </c>
      <c r="G31" s="370" t="e">
        <f>VLOOKUP($A31,'T5_data(mth)'!$B$785:$AL$1172,$O$1-1,FALSE)</f>
        <v>#REF!</v>
      </c>
      <c r="H31" s="370" t="e">
        <f>VLOOKUP($A31,'T5_data(mth)'!$B$785:$AL$1172,$O$1,FALSE)</f>
        <v>#REF!</v>
      </c>
      <c r="I31" s="370">
        <f>VLOOKUP($A31,'T5_data(ytd)'!$B$392:$F$779,5,FALSE)</f>
        <v>8.89</v>
      </c>
      <c r="J31" s="472">
        <f>VLOOKUP($A31,'T5_data(ytd)'!$B$781:$F$1168,3,FALSE)</f>
        <v>0.93</v>
      </c>
      <c r="K31" s="472" t="e">
        <f>VLOOKUP($A31,'T5_data(mth)'!$B$1175:$AL$1562,$O$1-1,FALSE)</f>
        <v>#REF!</v>
      </c>
      <c r="L31" s="472" t="e">
        <f>VLOOKUP($A31,'T5_data(mth)'!$B$1175:$AL$1562,$O$1,FALSE)</f>
        <v>#REF!</v>
      </c>
      <c r="M31" s="498">
        <v>0.2</v>
      </c>
      <c r="O31" s="465" t="str">
        <f t="shared" si="2"/>
        <v>6.1</v>
      </c>
      <c r="P31" s="465" t="e">
        <f t="shared" si="3"/>
        <v>#REF!</v>
      </c>
      <c r="Q31" s="465" t="e">
        <f t="shared" si="4"/>
        <v>#REF!</v>
      </c>
      <c r="R31" s="465" t="str">
        <f t="shared" si="5"/>
        <v>8.9</v>
      </c>
      <c r="S31" s="465" t="str">
        <f t="shared" si="6"/>
        <v>0.9</v>
      </c>
      <c r="T31" s="465" t="e">
        <f t="shared" si="7"/>
        <v>#REF!</v>
      </c>
      <c r="U31" s="465" t="e">
        <f t="shared" si="8"/>
        <v>#REF!</v>
      </c>
      <c r="V31" s="465" t="e">
        <f>IF(FIXED(#REF!,1)="0.0",IF(FIXED(#REF!,2)="0.00",FIXED(#REF!,3),FIXED(#REF!,2)),FIXED(#REF!,1))</f>
        <v>#REF!</v>
      </c>
    </row>
    <row r="32" spans="1:22" s="321" customFormat="1" ht="24.6" hidden="1" x14ac:dyDescent="0.45">
      <c r="A32" s="367" t="s">
        <v>202</v>
      </c>
      <c r="B32" s="368">
        <f>VLOOKUP($A32,'T5_data(ytd)'!$B$3:$F$390,3,FALSE)</f>
        <v>970.02</v>
      </c>
      <c r="C32" s="492" t="e">
        <f>VLOOKUP($A32,'T5_data(mth)'!$B$5:$AL$392,$O$1-1,FALSE)</f>
        <v>#REF!</v>
      </c>
      <c r="D32" s="496" t="e">
        <f>VLOOKUP($A32,'T5_data(mth)'!$B$5:$AL$392,$O$1,FALSE)</f>
        <v>#REF!</v>
      </c>
      <c r="E32" s="368">
        <f>VLOOKUP($A32,'T5_data(ytd)'!$B$3:$F$390,5,FALSE)</f>
        <v>263.75</v>
      </c>
      <c r="F32" s="370">
        <f>VLOOKUP($A32,'T5_data(ytd)'!$B$392:$F$779,3,FALSE)</f>
        <v>-9.42</v>
      </c>
      <c r="G32" s="371" t="e">
        <f>VLOOKUP($A32,'T5_data(mth)'!$B$785:$AL$1172,$O$1-1,FALSE)</f>
        <v>#REF!</v>
      </c>
      <c r="H32" s="371" t="e">
        <f>VLOOKUP($A32,'T5_data(mth)'!$B$785:$AL$1172,$O$1,FALSE)</f>
        <v>#REF!</v>
      </c>
      <c r="I32" s="370">
        <f>VLOOKUP($A32,'T5_data(ytd)'!$B$392:$F$779,5,FALSE)</f>
        <v>-16.100000000000001</v>
      </c>
      <c r="J32" s="372">
        <f>VLOOKUP($A32,'T5_data(ytd)'!$B$781:$F$1168,3,FALSE)</f>
        <v>0.32</v>
      </c>
      <c r="K32" s="372" t="e">
        <f>VLOOKUP($A32,'T5_data(mth)'!$B$1175:$AL$1562,$O$1-1,FALSE)</f>
        <v>#REF!</v>
      </c>
      <c r="L32" s="372" t="e">
        <f>VLOOKUP($A32,'T5_data(mth)'!$B$1175:$AL$1562,$O$1,FALSE)</f>
        <v>#REF!</v>
      </c>
      <c r="M32" s="494">
        <v>11.48</v>
      </c>
      <c r="O32" s="465" t="str">
        <f t="shared" si="2"/>
        <v>-9.4</v>
      </c>
      <c r="P32" s="465" t="e">
        <f t="shared" si="3"/>
        <v>#REF!</v>
      </c>
      <c r="Q32" s="465" t="e">
        <f t="shared" si="4"/>
        <v>#REF!</v>
      </c>
      <c r="R32" s="465" t="str">
        <f t="shared" si="5"/>
        <v>-16.1</v>
      </c>
      <c r="S32" s="465" t="str">
        <f t="shared" si="6"/>
        <v>0.3</v>
      </c>
      <c r="T32" s="465" t="e">
        <f t="shared" si="7"/>
        <v>#REF!</v>
      </c>
      <c r="U32" s="465" t="e">
        <f t="shared" si="8"/>
        <v>#REF!</v>
      </c>
      <c r="V32" s="465" t="e">
        <f>IF(FIXED(#REF!,1)="0.0",IF(FIXED(#REF!,2)="0.00",FIXED(#REF!,3),FIXED(#REF!,2)),FIXED(#REF!,1))</f>
        <v>#REF!</v>
      </c>
    </row>
    <row r="33" spans="1:22" s="321" customFormat="1" ht="24.6" hidden="1" x14ac:dyDescent="0.45">
      <c r="A33" s="373" t="s">
        <v>203</v>
      </c>
      <c r="B33" s="368">
        <f>VLOOKUP($A33,'T5_data(ytd)'!$B$3:$F$390,3,FALSE)</f>
        <v>289.85000000000002</v>
      </c>
      <c r="C33" s="496" t="e">
        <f>VLOOKUP($A33,'T5_data(mth)'!$B$5:$AL$392,$O$1-1,FALSE)</f>
        <v>#REF!</v>
      </c>
      <c r="D33" s="492" t="e">
        <f>VLOOKUP($A33,'T5_data(mth)'!$B$5:$AL$392,$O$1,FALSE)</f>
        <v>#REF!</v>
      </c>
      <c r="E33" s="368">
        <f>VLOOKUP($A33,'T5_data(ytd)'!$B$3:$F$390,5,FALSE)</f>
        <v>90.96</v>
      </c>
      <c r="F33" s="370">
        <f>VLOOKUP($A33,'T5_data(ytd)'!$B$392:$F$779,3,FALSE)</f>
        <v>1.24</v>
      </c>
      <c r="G33" s="371" t="e">
        <f>VLOOKUP($A33,'T5_data(mth)'!$B$785:$AL$1172,$O$1-1,FALSE)</f>
        <v>#REF!</v>
      </c>
      <c r="H33" s="371" t="e">
        <f>VLOOKUP($A33,'T5_data(mth)'!$B$785:$AL$1172,$O$1,FALSE)</f>
        <v>#REF!</v>
      </c>
      <c r="I33" s="370">
        <f>VLOOKUP($A33,'T5_data(ytd)'!$B$392:$F$779,5,FALSE)</f>
        <v>14.26</v>
      </c>
      <c r="J33" s="372">
        <f>VLOOKUP($A33,'T5_data(ytd)'!$B$781:$F$1168,3,FALSE)</f>
        <v>0.09</v>
      </c>
      <c r="K33" s="372" t="e">
        <f>VLOOKUP($A33,'T5_data(mth)'!$B$1175:$AL$1562,$O$1-1,FALSE)</f>
        <v>#REF!</v>
      </c>
      <c r="L33" s="372" t="e">
        <f>VLOOKUP($A33,'T5_data(mth)'!$B$1175:$AL$1562,$O$1,FALSE)</f>
        <v>#REF!</v>
      </c>
      <c r="M33" s="498">
        <v>0.27</v>
      </c>
      <c r="O33" s="465" t="str">
        <f t="shared" si="2"/>
        <v>1.2</v>
      </c>
      <c r="P33" s="465" t="e">
        <f t="shared" si="3"/>
        <v>#REF!</v>
      </c>
      <c r="Q33" s="465" t="e">
        <f t="shared" si="4"/>
        <v>#REF!</v>
      </c>
      <c r="R33" s="465" t="str">
        <f t="shared" si="5"/>
        <v>14.3</v>
      </c>
      <c r="S33" s="465" t="str">
        <f t="shared" si="6"/>
        <v>0.1</v>
      </c>
      <c r="T33" s="465" t="e">
        <f t="shared" si="7"/>
        <v>#REF!</v>
      </c>
      <c r="U33" s="465" t="e">
        <f t="shared" si="8"/>
        <v>#REF!</v>
      </c>
      <c r="V33" s="465" t="e">
        <f>IF(FIXED(#REF!,1)="0.0",IF(FIXED(#REF!,2)="0.00",FIXED(#REF!,3),FIXED(#REF!,2)),FIXED(#REF!,1))</f>
        <v>#REF!</v>
      </c>
    </row>
    <row r="34" spans="1:22" s="321" customFormat="1" ht="24.6" hidden="1" x14ac:dyDescent="0.45">
      <c r="A34" s="367" t="s">
        <v>204</v>
      </c>
      <c r="B34" s="368">
        <f>VLOOKUP($A34,'T5_data(ytd)'!$B$3:$F$390,3,FALSE)</f>
        <v>1599.91</v>
      </c>
      <c r="C34" s="496" t="e">
        <f>VLOOKUP($A34,'T5_data(mth)'!$B$5:$AL$392,$O$1-1,FALSE)</f>
        <v>#REF!</v>
      </c>
      <c r="D34" s="492" t="e">
        <f>VLOOKUP($A34,'T5_data(mth)'!$B$5:$AL$392,$O$1,FALSE)</f>
        <v>#REF!</v>
      </c>
      <c r="E34" s="368">
        <f>VLOOKUP($A34,'T5_data(ytd)'!$B$3:$F$390,5,FALSE)</f>
        <v>610.49</v>
      </c>
      <c r="F34" s="370">
        <f>VLOOKUP($A34,'T5_data(ytd)'!$B$392:$F$779,3,FALSE)</f>
        <v>19.440000000000001</v>
      </c>
      <c r="G34" s="371" t="e">
        <f>VLOOKUP($A34,'T5_data(mth)'!$B$785:$AL$1172,$O$1-1,FALSE)</f>
        <v>#REF!</v>
      </c>
      <c r="H34" s="371" t="e">
        <f>VLOOKUP($A34,'T5_data(mth)'!$B$785:$AL$1172,$O$1,FALSE)</f>
        <v>#REF!</v>
      </c>
      <c r="I34" s="370">
        <f>VLOOKUP($A34,'T5_data(ytd)'!$B$392:$F$779,5,FALSE)</f>
        <v>23.98</v>
      </c>
      <c r="J34" s="372">
        <f>VLOOKUP($A34,'T5_data(ytd)'!$B$781:$F$1168,3,FALSE)</f>
        <v>0.52</v>
      </c>
      <c r="K34" s="372" t="e">
        <f>VLOOKUP($A34,'T5_data(mth)'!$B$1175:$AL$1562,$O$1-1,FALSE)</f>
        <v>#REF!</v>
      </c>
      <c r="L34" s="372" t="e">
        <f>VLOOKUP($A34,'T5_data(mth)'!$B$1175:$AL$1562,$O$1,FALSE)</f>
        <v>#REF!</v>
      </c>
      <c r="M34" s="498">
        <v>1.0900000000000001</v>
      </c>
      <c r="O34" s="465" t="str">
        <f t="shared" si="2"/>
        <v>19.4</v>
      </c>
      <c r="P34" s="465" t="e">
        <f t="shared" si="3"/>
        <v>#REF!</v>
      </c>
      <c r="Q34" s="465" t="e">
        <f t="shared" si="4"/>
        <v>#REF!</v>
      </c>
      <c r="R34" s="465" t="str">
        <f t="shared" si="5"/>
        <v>24.0</v>
      </c>
      <c r="S34" s="465" t="str">
        <f t="shared" si="6"/>
        <v>0.5</v>
      </c>
      <c r="T34" s="465" t="e">
        <f t="shared" si="7"/>
        <v>#REF!</v>
      </c>
      <c r="U34" s="465" t="e">
        <f t="shared" si="8"/>
        <v>#REF!</v>
      </c>
      <c r="V34" s="465" t="e">
        <f>IF(FIXED(#REF!,1)="0.0",IF(FIXED(#REF!,2)="0.00",FIXED(#REF!,3),FIXED(#REF!,2)),FIXED(#REF!,1))</f>
        <v>#REF!</v>
      </c>
    </row>
    <row r="35" spans="1:22" s="321" customFormat="1" ht="24.6" hidden="1" x14ac:dyDescent="0.45">
      <c r="A35" s="367" t="s">
        <v>205</v>
      </c>
      <c r="B35" s="368">
        <f>VLOOKUP($A35,'T5_data(ytd)'!$B$3:$F$390,3,FALSE)</f>
        <v>604.05999999999995</v>
      </c>
      <c r="C35" s="496" t="e">
        <f>VLOOKUP($A35,'T5_data(mth)'!$B$5:$AL$392,$O$1-1,FALSE)</f>
        <v>#REF!</v>
      </c>
      <c r="D35" s="496" t="e">
        <f>VLOOKUP($A35,'T5_data(mth)'!$B$5:$AL$392,$O$1,FALSE)</f>
        <v>#REF!</v>
      </c>
      <c r="E35" s="368">
        <f>VLOOKUP($A35,'T5_data(ytd)'!$B$3:$F$390,5,FALSE)</f>
        <v>273.38</v>
      </c>
      <c r="F35" s="370">
        <f>VLOOKUP($A35,'T5_data(ytd)'!$B$392:$F$779,3,FALSE)</f>
        <v>21.18</v>
      </c>
      <c r="G35" s="371" t="e">
        <f>VLOOKUP($A35,'T5_data(mth)'!$B$785:$AL$1172,$O$1-1,FALSE)</f>
        <v>#REF!</v>
      </c>
      <c r="H35" s="371" t="e">
        <f>VLOOKUP($A35,'T5_data(mth)'!$B$785:$AL$1172,$O$1,FALSE)</f>
        <v>#REF!</v>
      </c>
      <c r="I35" s="370">
        <f>VLOOKUP($A35,'T5_data(ytd)'!$B$392:$F$779,5,FALSE)</f>
        <v>48.32</v>
      </c>
      <c r="J35" s="372">
        <f>VLOOKUP($A35,'T5_data(ytd)'!$B$781:$F$1168,3,FALSE)</f>
        <v>0.2</v>
      </c>
      <c r="K35" s="372" t="e">
        <f>VLOOKUP($A35,'T5_data(mth)'!$B$1175:$AL$1562,$O$1-1,FALSE)</f>
        <v>#REF!</v>
      </c>
      <c r="L35" s="372" t="e">
        <f>VLOOKUP($A35,'T5_data(mth)'!$B$1175:$AL$1562,$O$1,FALSE)</f>
        <v>#REF!</v>
      </c>
      <c r="M35" s="498">
        <v>0.44</v>
      </c>
      <c r="O35" s="465" t="str">
        <f t="shared" si="2"/>
        <v>21.2</v>
      </c>
      <c r="P35" s="465" t="e">
        <f t="shared" si="3"/>
        <v>#REF!</v>
      </c>
      <c r="Q35" s="465" t="e">
        <f t="shared" si="4"/>
        <v>#REF!</v>
      </c>
      <c r="R35" s="465" t="str">
        <f t="shared" si="5"/>
        <v>48.3</v>
      </c>
      <c r="S35" s="465" t="str">
        <f t="shared" si="6"/>
        <v>0.2</v>
      </c>
      <c r="T35" s="465" t="e">
        <f t="shared" si="7"/>
        <v>#REF!</v>
      </c>
      <c r="U35" s="465" t="e">
        <f t="shared" si="8"/>
        <v>#REF!</v>
      </c>
      <c r="V35" s="465" t="e">
        <f>IF(FIXED(#REF!,1)="0.0",IF(FIXED(#REF!,2)="0.00",FIXED(#REF!,3),FIXED(#REF!,2)),FIXED(#REF!,1))</f>
        <v>#REF!</v>
      </c>
    </row>
    <row r="36" spans="1:22" s="321" customFormat="1" ht="24.6" hidden="1" x14ac:dyDescent="0.45">
      <c r="A36" s="367" t="s">
        <v>206</v>
      </c>
      <c r="B36" s="368">
        <f>VLOOKUP($A36,'T5_data(ytd)'!$B$3:$F$390,3,FALSE)</f>
        <v>511.25</v>
      </c>
      <c r="C36" s="496" t="e">
        <f>VLOOKUP($A36,'T5_data(mth)'!$B$5:$AL$392,$O$1-1,FALSE)</f>
        <v>#REF!</v>
      </c>
      <c r="D36" s="496" t="e">
        <f>VLOOKUP($A36,'T5_data(mth)'!$B$5:$AL$392,$O$1,FALSE)</f>
        <v>#REF!</v>
      </c>
      <c r="E36" s="368">
        <f>VLOOKUP($A36,'T5_data(ytd)'!$B$3:$F$390,5,FALSE)</f>
        <v>241.55</v>
      </c>
      <c r="F36" s="370">
        <f>VLOOKUP($A36,'T5_data(ytd)'!$B$392:$F$779,3,FALSE)</f>
        <v>21.87</v>
      </c>
      <c r="G36" s="371" t="e">
        <f>VLOOKUP($A36,'T5_data(mth)'!$B$785:$AL$1172,$O$1-1,FALSE)</f>
        <v>#REF!</v>
      </c>
      <c r="H36" s="371" t="e">
        <f>VLOOKUP($A36,'T5_data(mth)'!$B$785:$AL$1172,$O$1,FALSE)</f>
        <v>#REF!</v>
      </c>
      <c r="I36" s="370">
        <f>VLOOKUP($A36,'T5_data(ytd)'!$B$392:$F$779,5,FALSE)</f>
        <v>56.79</v>
      </c>
      <c r="J36" s="372">
        <f>VLOOKUP($A36,'T5_data(ytd)'!$B$781:$F$1168,3,FALSE)</f>
        <v>0.17</v>
      </c>
      <c r="K36" s="372" t="e">
        <f>VLOOKUP($A36,'T5_data(mth)'!$B$1175:$AL$1562,$O$1-1,FALSE)</f>
        <v>#REF!</v>
      </c>
      <c r="L36" s="372" t="e">
        <f>VLOOKUP($A36,'T5_data(mth)'!$B$1175:$AL$1562,$O$1,FALSE)</f>
        <v>#REF!</v>
      </c>
      <c r="M36" s="498">
        <v>0.26</v>
      </c>
      <c r="O36" s="465" t="str">
        <f t="shared" si="2"/>
        <v>21.9</v>
      </c>
      <c r="P36" s="465" t="e">
        <f t="shared" si="3"/>
        <v>#REF!</v>
      </c>
      <c r="Q36" s="465" t="e">
        <f t="shared" si="4"/>
        <v>#REF!</v>
      </c>
      <c r="R36" s="465" t="str">
        <f t="shared" si="5"/>
        <v>56.8</v>
      </c>
      <c r="S36" s="465" t="str">
        <f t="shared" si="6"/>
        <v>0.2</v>
      </c>
      <c r="T36" s="465" t="e">
        <f t="shared" si="7"/>
        <v>#REF!</v>
      </c>
      <c r="U36" s="465" t="e">
        <f t="shared" si="8"/>
        <v>#REF!</v>
      </c>
      <c r="V36" s="465" t="e">
        <f>IF(FIXED(#REF!,1)="0.0",IF(FIXED(#REF!,2)="0.00",FIXED(#REF!,3),FIXED(#REF!,2)),FIXED(#REF!,1))</f>
        <v>#REF!</v>
      </c>
    </row>
    <row r="37" spans="1:22" s="321" customFormat="1" ht="24.6" hidden="1" x14ac:dyDescent="0.45">
      <c r="A37" s="367" t="s">
        <v>207</v>
      </c>
      <c r="B37" s="368">
        <f>VLOOKUP($A37,'T5_data(ytd)'!$B$3:$F$390,3,FALSE)</f>
        <v>55.43</v>
      </c>
      <c r="C37" s="496" t="e">
        <f>VLOOKUP($A37,'T5_data(mth)'!$B$5:$AL$392,$O$1-1,FALSE)</f>
        <v>#REF!</v>
      </c>
      <c r="D37" s="496" t="e">
        <f>VLOOKUP($A37,'T5_data(mth)'!$B$5:$AL$392,$O$1,FALSE)</f>
        <v>#REF!</v>
      </c>
      <c r="E37" s="368">
        <f>VLOOKUP($A37,'T5_data(ytd)'!$B$3:$F$390,5,FALSE)</f>
        <v>19.23</v>
      </c>
      <c r="F37" s="370">
        <f>VLOOKUP($A37,'T5_data(ytd)'!$B$392:$F$779,3,FALSE)</f>
        <v>19.54</v>
      </c>
      <c r="G37" s="371" t="e">
        <f>VLOOKUP($A37,'T5_data(mth)'!$B$785:$AL$1172,$O$1-1,FALSE)</f>
        <v>#REF!</v>
      </c>
      <c r="H37" s="371" t="e">
        <f>VLOOKUP($A37,'T5_data(mth)'!$B$785:$AL$1172,$O$1,FALSE)</f>
        <v>#REF!</v>
      </c>
      <c r="I37" s="370">
        <f>VLOOKUP($A37,'T5_data(ytd)'!$B$392:$F$779,5,FALSE)</f>
        <v>7.73</v>
      </c>
      <c r="J37" s="372">
        <f>VLOOKUP($A37,'T5_data(ytd)'!$B$781:$F$1168,3,FALSE)</f>
        <v>0.02</v>
      </c>
      <c r="K37" s="372" t="e">
        <f>VLOOKUP($A37,'T5_data(mth)'!$B$1175:$AL$1562,$O$1-1,FALSE)</f>
        <v>#REF!</v>
      </c>
      <c r="L37" s="372" t="e">
        <f>VLOOKUP($A37,'T5_data(mth)'!$B$1175:$AL$1562,$O$1,FALSE)</f>
        <v>#REF!</v>
      </c>
      <c r="M37" s="498">
        <v>0.15</v>
      </c>
      <c r="O37" s="465" t="str">
        <f t="shared" si="2"/>
        <v>19.5</v>
      </c>
      <c r="P37" s="465" t="e">
        <f t="shared" si="3"/>
        <v>#REF!</v>
      </c>
      <c r="Q37" s="465" t="e">
        <f t="shared" si="4"/>
        <v>#REF!</v>
      </c>
      <c r="R37" s="465" t="str">
        <f t="shared" si="5"/>
        <v>7.7</v>
      </c>
      <c r="S37" s="465" t="str">
        <f t="shared" si="6"/>
        <v>0.02</v>
      </c>
      <c r="T37" s="465" t="e">
        <f t="shared" si="7"/>
        <v>#REF!</v>
      </c>
      <c r="U37" s="465" t="e">
        <f t="shared" si="8"/>
        <v>#REF!</v>
      </c>
      <c r="V37" s="465" t="e">
        <f>IF(FIXED(#REF!,1)="0.0",IF(FIXED(#REF!,2)="0.00",FIXED(#REF!,3),FIXED(#REF!,2)),FIXED(#REF!,1))</f>
        <v>#REF!</v>
      </c>
    </row>
    <row r="38" spans="1:22" s="321" customFormat="1" ht="24.6" hidden="1" x14ac:dyDescent="0.45">
      <c r="A38" s="367" t="s">
        <v>208</v>
      </c>
      <c r="B38" s="368">
        <f>VLOOKUP($A38,'T5_data(ytd)'!$B$3:$F$390,3,FALSE)</f>
        <v>37.380000000000003</v>
      </c>
      <c r="C38" s="496" t="e">
        <f>VLOOKUP($A38,'T5_data(mth)'!$B$5:$AL$392,$O$1-1,FALSE)</f>
        <v>#REF!</v>
      </c>
      <c r="D38" s="496" t="e">
        <f>VLOOKUP($A38,'T5_data(mth)'!$B$5:$AL$392,$O$1,FALSE)</f>
        <v>#REF!</v>
      </c>
      <c r="E38" s="368">
        <f>VLOOKUP($A38,'T5_data(ytd)'!$B$3:$F$390,5,FALSE)</f>
        <v>12.6</v>
      </c>
      <c r="F38" s="370">
        <f>VLOOKUP($A38,'T5_data(ytd)'!$B$392:$F$779,3,FALSE)</f>
        <v>14.63</v>
      </c>
      <c r="G38" s="371" t="e">
        <f>VLOOKUP($A38,'T5_data(mth)'!$B$785:$AL$1172,$O$1-1,FALSE)</f>
        <v>#REF!</v>
      </c>
      <c r="H38" s="371" t="e">
        <f>VLOOKUP($A38,'T5_data(mth)'!$B$785:$AL$1172,$O$1,FALSE)</f>
        <v>#REF!</v>
      </c>
      <c r="I38" s="370">
        <f>VLOOKUP($A38,'T5_data(ytd)'!$B$392:$F$779,5,FALSE)</f>
        <v>1.53</v>
      </c>
      <c r="J38" s="372">
        <f>VLOOKUP($A38,'T5_data(ytd)'!$B$781:$F$1168,3,FALSE)</f>
        <v>0.01</v>
      </c>
      <c r="K38" s="372" t="e">
        <f>VLOOKUP($A38,'T5_data(mth)'!$B$1175:$AL$1562,$O$1-1,FALSE)</f>
        <v>#REF!</v>
      </c>
      <c r="L38" s="372" t="e">
        <f>VLOOKUP($A38,'T5_data(mth)'!$B$1175:$AL$1562,$O$1,FALSE)</f>
        <v>#REF!</v>
      </c>
      <c r="M38" s="498">
        <v>0.47</v>
      </c>
      <c r="O38" s="465" t="str">
        <f t="shared" si="2"/>
        <v>14.6</v>
      </c>
      <c r="P38" s="465" t="e">
        <f t="shared" si="3"/>
        <v>#REF!</v>
      </c>
      <c r="Q38" s="465" t="e">
        <f t="shared" si="4"/>
        <v>#REF!</v>
      </c>
      <c r="R38" s="465" t="str">
        <f t="shared" si="5"/>
        <v>1.5</v>
      </c>
      <c r="S38" s="465" t="str">
        <f t="shared" si="6"/>
        <v>0.01</v>
      </c>
      <c r="T38" s="465" t="e">
        <f t="shared" si="7"/>
        <v>#REF!</v>
      </c>
      <c r="U38" s="465" t="e">
        <f t="shared" si="8"/>
        <v>#REF!</v>
      </c>
      <c r="V38" s="465" t="e">
        <f>IF(FIXED(#REF!,1)="0.0",IF(FIXED(#REF!,2)="0.00",FIXED(#REF!,3),FIXED(#REF!,2)),FIXED(#REF!,1))</f>
        <v>#REF!</v>
      </c>
    </row>
    <row r="39" spans="1:22" s="321" customFormat="1" ht="24.6" hidden="1" x14ac:dyDescent="0.45">
      <c r="A39" s="367" t="s">
        <v>209</v>
      </c>
      <c r="B39" s="368">
        <f>VLOOKUP($A39,'T5_data(ytd)'!$B$3:$F$390,3,FALSE)</f>
        <v>110.13</v>
      </c>
      <c r="C39" s="496" t="e">
        <f>VLOOKUP($A39,'T5_data(mth)'!$B$5:$AL$392,$O$1-1,FALSE)</f>
        <v>#REF!</v>
      </c>
      <c r="D39" s="496" t="e">
        <f>VLOOKUP($A39,'T5_data(mth)'!$B$5:$AL$392,$O$1,FALSE)</f>
        <v>#REF!</v>
      </c>
      <c r="E39" s="368">
        <f>VLOOKUP($A39,'T5_data(ytd)'!$B$3:$F$390,5,FALSE)</f>
        <v>33.72</v>
      </c>
      <c r="F39" s="370">
        <f>VLOOKUP($A39,'T5_data(ytd)'!$B$392:$F$779,3,FALSE)</f>
        <v>-7.04</v>
      </c>
      <c r="G39" s="371" t="e">
        <f>VLOOKUP($A39,'T5_data(mth)'!$B$785:$AL$1172,$O$1-1,FALSE)</f>
        <v>#REF!</v>
      </c>
      <c r="H39" s="371" t="e">
        <f>VLOOKUP($A39,'T5_data(mth)'!$B$785:$AL$1172,$O$1,FALSE)</f>
        <v>#REF!</v>
      </c>
      <c r="I39" s="370">
        <f>VLOOKUP($A39,'T5_data(ytd)'!$B$392:$F$779,5,FALSE)</f>
        <v>-9.74</v>
      </c>
      <c r="J39" s="372">
        <f>VLOOKUP($A39,'T5_data(ytd)'!$B$781:$F$1168,3,FALSE)</f>
        <v>0.04</v>
      </c>
      <c r="K39" s="372" t="e">
        <f>VLOOKUP($A39,'T5_data(mth)'!$B$1175:$AL$1562,$O$1-1,FALSE)</f>
        <v>#REF!</v>
      </c>
      <c r="L39" s="372" t="e">
        <f>VLOOKUP($A39,'T5_data(mth)'!$B$1175:$AL$1562,$O$1,FALSE)</f>
        <v>#REF!</v>
      </c>
      <c r="M39" s="498">
        <v>0.92</v>
      </c>
      <c r="O39" s="465" t="str">
        <f t="shared" si="2"/>
        <v>-7.0</v>
      </c>
      <c r="P39" s="465" t="e">
        <f t="shared" si="3"/>
        <v>#REF!</v>
      </c>
      <c r="Q39" s="465" t="e">
        <f t="shared" si="4"/>
        <v>#REF!</v>
      </c>
      <c r="R39" s="465" t="str">
        <f t="shared" si="5"/>
        <v>-9.7</v>
      </c>
      <c r="S39" s="465" t="str">
        <f t="shared" si="6"/>
        <v>0.04</v>
      </c>
      <c r="T39" s="465" t="e">
        <f t="shared" si="7"/>
        <v>#REF!</v>
      </c>
      <c r="U39" s="465" t="e">
        <f t="shared" si="8"/>
        <v>#REF!</v>
      </c>
      <c r="V39" s="465" t="e">
        <f>IF(FIXED(#REF!,1)="0.0",IF(FIXED(#REF!,2)="0.00",FIXED(#REF!,3),FIXED(#REF!,2)),FIXED(#REF!,1))</f>
        <v>#REF!</v>
      </c>
    </row>
    <row r="40" spans="1:22" s="321" customFormat="1" ht="24.6" hidden="1" x14ac:dyDescent="0.45">
      <c r="A40" s="367" t="s">
        <v>210</v>
      </c>
      <c r="B40" s="368">
        <f>VLOOKUP($A40,'T5_data(ytd)'!$B$3:$F$390,3,FALSE)</f>
        <v>87.94</v>
      </c>
      <c r="C40" s="496" t="e">
        <f>VLOOKUP($A40,'T5_data(mth)'!$B$5:$AL$392,$O$1-1,FALSE)</f>
        <v>#REF!</v>
      </c>
      <c r="D40" s="492" t="e">
        <f>VLOOKUP($A40,'T5_data(mth)'!$B$5:$AL$392,$O$1,FALSE)</f>
        <v>#REF!</v>
      </c>
      <c r="E40" s="368">
        <f>VLOOKUP($A40,'T5_data(ytd)'!$B$3:$F$390,5,FALSE)</f>
        <v>26.49</v>
      </c>
      <c r="F40" s="370">
        <f>VLOOKUP($A40,'T5_data(ytd)'!$B$392:$F$779,3,FALSE)</f>
        <v>-5.22</v>
      </c>
      <c r="G40" s="371" t="e">
        <f>VLOOKUP($A40,'T5_data(mth)'!$B$785:$AL$1172,$O$1-1,FALSE)</f>
        <v>#REF!</v>
      </c>
      <c r="H40" s="371" t="e">
        <f>VLOOKUP($A40,'T5_data(mth)'!$B$785:$AL$1172,$O$1,FALSE)</f>
        <v>#REF!</v>
      </c>
      <c r="I40" s="370">
        <f>VLOOKUP($A40,'T5_data(ytd)'!$B$392:$F$779,5,FALSE)</f>
        <v>-10.96</v>
      </c>
      <c r="J40" s="372">
        <f>VLOOKUP($A40,'T5_data(ytd)'!$B$781:$F$1168,3,FALSE)</f>
        <v>0.03</v>
      </c>
      <c r="K40" s="372" t="e">
        <f>VLOOKUP($A40,'T5_data(mth)'!$B$1175:$AL$1562,$O$1-1,FALSE)</f>
        <v>#REF!</v>
      </c>
      <c r="L40" s="372" t="e">
        <f>VLOOKUP($A40,'T5_data(mth)'!$B$1175:$AL$1562,$O$1,FALSE)</f>
        <v>#REF!</v>
      </c>
      <c r="M40" s="498">
        <v>1.3</v>
      </c>
      <c r="O40" s="465" t="str">
        <f t="shared" si="2"/>
        <v>-5.2</v>
      </c>
      <c r="P40" s="465" t="e">
        <f t="shared" si="3"/>
        <v>#REF!</v>
      </c>
      <c r="Q40" s="465" t="e">
        <f t="shared" si="4"/>
        <v>#REF!</v>
      </c>
      <c r="R40" s="465" t="str">
        <f t="shared" si="5"/>
        <v>-11.0</v>
      </c>
      <c r="S40" s="465" t="str">
        <f t="shared" si="6"/>
        <v>0.03</v>
      </c>
      <c r="T40" s="465" t="e">
        <f t="shared" si="7"/>
        <v>#REF!</v>
      </c>
      <c r="U40" s="465" t="e">
        <f t="shared" si="8"/>
        <v>#REF!</v>
      </c>
      <c r="V40" s="465" t="e">
        <f>IF(FIXED(#REF!,1)="0.0",IF(FIXED(#REF!,2)="0.00",FIXED(#REF!,3),FIXED(#REF!,2)),FIXED(#REF!,1))</f>
        <v>#REF!</v>
      </c>
    </row>
    <row r="41" spans="1:22" s="321" customFormat="1" ht="24.6" hidden="1" x14ac:dyDescent="0.45">
      <c r="A41" s="367" t="s">
        <v>211</v>
      </c>
      <c r="B41" s="368">
        <f>VLOOKUP($A41,'T5_data(ytd)'!$B$3:$F$390,3,FALSE)</f>
        <v>16.38</v>
      </c>
      <c r="C41" s="496" t="e">
        <f>VLOOKUP($A41,'T5_data(mth)'!$B$5:$AL$392,$O$1-1,FALSE)</f>
        <v>#REF!</v>
      </c>
      <c r="D41" s="492" t="e">
        <f>VLOOKUP($A41,'T5_data(mth)'!$B$5:$AL$392,$O$1,FALSE)</f>
        <v>#REF!</v>
      </c>
      <c r="E41" s="368">
        <f>VLOOKUP($A41,'T5_data(ytd)'!$B$3:$F$390,5,FALSE)</f>
        <v>5.16</v>
      </c>
      <c r="F41" s="370">
        <f>VLOOKUP($A41,'T5_data(ytd)'!$B$392:$F$779,3,FALSE)</f>
        <v>7.98</v>
      </c>
      <c r="G41" s="371" t="e">
        <f>VLOOKUP($A41,'T5_data(mth)'!$B$785:$AL$1172,$O$1-1,FALSE)</f>
        <v>#REF!</v>
      </c>
      <c r="H41" s="371" t="e">
        <f>VLOOKUP($A41,'T5_data(mth)'!$B$785:$AL$1172,$O$1,FALSE)</f>
        <v>#REF!</v>
      </c>
      <c r="I41" s="370">
        <f>VLOOKUP($A41,'T5_data(ytd)'!$B$392:$F$779,5,FALSE)</f>
        <v>-3.01</v>
      </c>
      <c r="J41" s="372">
        <f>VLOOKUP($A41,'T5_data(ytd)'!$B$781:$F$1168,3,FALSE)</f>
        <v>0.01</v>
      </c>
      <c r="K41" s="372" t="e">
        <f>VLOOKUP($A41,'T5_data(mth)'!$B$1175:$AL$1562,$O$1-1,FALSE)</f>
        <v>#REF!</v>
      </c>
      <c r="L41" s="372" t="e">
        <f>VLOOKUP($A41,'T5_data(mth)'!$B$1175:$AL$1562,$O$1,FALSE)</f>
        <v>#REF!</v>
      </c>
      <c r="M41" s="498">
        <v>0.2</v>
      </c>
      <c r="O41" s="465" t="str">
        <f t="shared" si="2"/>
        <v>8.0</v>
      </c>
      <c r="P41" s="465" t="e">
        <f t="shared" si="3"/>
        <v>#REF!</v>
      </c>
      <c r="Q41" s="465" t="e">
        <f t="shared" si="4"/>
        <v>#REF!</v>
      </c>
      <c r="R41" s="465" t="str">
        <f t="shared" si="5"/>
        <v>-3.0</v>
      </c>
      <c r="S41" s="465" t="str">
        <f t="shared" si="6"/>
        <v>0.01</v>
      </c>
      <c r="T41" s="465" t="e">
        <f t="shared" si="7"/>
        <v>#REF!</v>
      </c>
      <c r="U41" s="465" t="e">
        <f t="shared" si="8"/>
        <v>#REF!</v>
      </c>
      <c r="V41" s="465" t="e">
        <f>IF(FIXED(#REF!,1)="0.0",IF(FIXED(#REF!,2)="0.00",FIXED(#REF!,3),FIXED(#REF!,2)),FIXED(#REF!,1))</f>
        <v>#REF!</v>
      </c>
    </row>
    <row r="42" spans="1:22" s="321" customFormat="1" ht="24.6" hidden="1" x14ac:dyDescent="0.45">
      <c r="A42" s="367" t="s">
        <v>212</v>
      </c>
      <c r="B42" s="368">
        <f>VLOOKUP($A42,'T5_data(ytd)'!$B$3:$F$390,3,FALSE)</f>
        <v>5.81</v>
      </c>
      <c r="C42" s="496" t="e">
        <f>VLOOKUP($A42,'T5_data(mth)'!$B$5:$AL$392,$O$1-1,FALSE)</f>
        <v>#REF!</v>
      </c>
      <c r="D42" s="496" t="e">
        <f>VLOOKUP($A42,'T5_data(mth)'!$B$5:$AL$392,$O$1,FALSE)</f>
        <v>#REF!</v>
      </c>
      <c r="E42" s="368">
        <f>VLOOKUP($A42,'T5_data(ytd)'!$B$3:$F$390,5,FALSE)</f>
        <v>2.0699999999999998</v>
      </c>
      <c r="F42" s="370">
        <f>VLOOKUP($A42,'T5_data(ytd)'!$B$392:$F$779,3,FALSE)</f>
        <v>-44.72</v>
      </c>
      <c r="G42" s="371" t="e">
        <f>VLOOKUP($A42,'T5_data(mth)'!$B$785:$AL$1172,$O$1-1,FALSE)</f>
        <v>#REF!</v>
      </c>
      <c r="H42" s="371" t="e">
        <f>VLOOKUP($A42,'T5_data(mth)'!$B$785:$AL$1172,$O$1,FALSE)</f>
        <v>#REF!</v>
      </c>
      <c r="I42" s="370">
        <f>VLOOKUP($A42,'T5_data(ytd)'!$B$392:$F$779,5,FALSE)</f>
        <v>-9.61</v>
      </c>
      <c r="J42" s="372">
        <f>VLOOKUP($A42,'T5_data(ytd)'!$B$781:$F$1168,3,FALSE)</f>
        <v>0</v>
      </c>
      <c r="K42" s="372" t="e">
        <f>VLOOKUP($A42,'T5_data(mth)'!$B$1175:$AL$1562,$O$1-1,FALSE)</f>
        <v>#REF!</v>
      </c>
      <c r="L42" s="372" t="e">
        <f>VLOOKUP($A42,'T5_data(mth)'!$B$1175:$AL$1562,$O$1,FALSE)</f>
        <v>#REF!</v>
      </c>
      <c r="M42" s="498">
        <v>0.84</v>
      </c>
      <c r="O42" s="465" t="str">
        <f t="shared" si="2"/>
        <v>-44.7</v>
      </c>
      <c r="P42" s="465" t="e">
        <f t="shared" si="3"/>
        <v>#REF!</v>
      </c>
      <c r="Q42" s="465" t="e">
        <f t="shared" si="4"/>
        <v>#REF!</v>
      </c>
      <c r="R42" s="465" t="str">
        <f t="shared" si="5"/>
        <v>-9.6</v>
      </c>
      <c r="S42" s="465" t="str">
        <f t="shared" si="6"/>
        <v>0.000</v>
      </c>
      <c r="T42" s="465" t="e">
        <f t="shared" si="7"/>
        <v>#REF!</v>
      </c>
      <c r="U42" s="465" t="e">
        <f t="shared" si="8"/>
        <v>#REF!</v>
      </c>
      <c r="V42" s="465" t="e">
        <f>IF(FIXED(#REF!,1)="0.0",IF(FIXED(#REF!,2)="0.00",FIXED(#REF!,3),FIXED(#REF!,2)),FIXED(#REF!,1))</f>
        <v>#REF!</v>
      </c>
    </row>
    <row r="43" spans="1:22" s="321" customFormat="1" ht="24.6" hidden="1" x14ac:dyDescent="0.45">
      <c r="A43" s="367" t="s">
        <v>213</v>
      </c>
      <c r="B43" s="368">
        <f>VLOOKUP($A43,'T5_data(ytd)'!$B$3:$F$390,3,FALSE)</f>
        <v>1266.27</v>
      </c>
      <c r="C43" s="496" t="e">
        <f>VLOOKUP($A43,'T5_data(mth)'!$B$5:$AL$392,$O$1-1,FALSE)</f>
        <v>#REF!</v>
      </c>
      <c r="D43" s="496" t="e">
        <f>VLOOKUP($A43,'T5_data(mth)'!$B$5:$AL$392,$O$1,FALSE)</f>
        <v>#REF!</v>
      </c>
      <c r="E43" s="368">
        <f>VLOOKUP($A43,'T5_data(ytd)'!$B$3:$F$390,5,FALSE)</f>
        <v>476.98</v>
      </c>
      <c r="F43" s="370">
        <f>VLOOKUP($A43,'T5_data(ytd)'!$B$392:$F$779,3,FALSE)</f>
        <v>4.6500000000000004</v>
      </c>
      <c r="G43" s="371" t="e">
        <f>VLOOKUP($A43,'T5_data(mth)'!$B$785:$AL$1172,$O$1-1,FALSE)</f>
        <v>#REF!</v>
      </c>
      <c r="H43" s="371" t="e">
        <f>VLOOKUP($A43,'T5_data(mth)'!$B$785:$AL$1172,$O$1,FALSE)</f>
        <v>#REF!</v>
      </c>
      <c r="I43" s="370">
        <f>VLOOKUP($A43,'T5_data(ytd)'!$B$392:$F$779,5,FALSE)</f>
        <v>22.82</v>
      </c>
      <c r="J43" s="372">
        <f>VLOOKUP($A43,'T5_data(ytd)'!$B$781:$F$1168,3,FALSE)</f>
        <v>0.41</v>
      </c>
      <c r="K43" s="372" t="e">
        <f>VLOOKUP($A43,'T5_data(mth)'!$B$1175:$AL$1562,$O$1-1,FALSE)</f>
        <v>#REF!</v>
      </c>
      <c r="L43" s="372" t="e">
        <f>VLOOKUP($A43,'T5_data(mth)'!$B$1175:$AL$1562,$O$1,FALSE)</f>
        <v>#REF!</v>
      </c>
      <c r="M43" s="498">
        <v>0.54</v>
      </c>
      <c r="O43" s="465" t="str">
        <f t="shared" si="2"/>
        <v>4.7</v>
      </c>
      <c r="P43" s="465" t="e">
        <f t="shared" si="3"/>
        <v>#REF!</v>
      </c>
      <c r="Q43" s="465" t="e">
        <f t="shared" si="4"/>
        <v>#REF!</v>
      </c>
      <c r="R43" s="465" t="str">
        <f t="shared" si="5"/>
        <v>22.8</v>
      </c>
      <c r="S43" s="465" t="str">
        <f t="shared" si="6"/>
        <v>0.4</v>
      </c>
      <c r="T43" s="465" t="e">
        <f t="shared" si="7"/>
        <v>#REF!</v>
      </c>
      <c r="U43" s="465" t="e">
        <f t="shared" si="8"/>
        <v>#REF!</v>
      </c>
      <c r="V43" s="465" t="e">
        <f>IF(FIXED(#REF!,1)="0.0",IF(FIXED(#REF!,2)="0.00",FIXED(#REF!,3),FIXED(#REF!,2)),FIXED(#REF!,1))</f>
        <v>#REF!</v>
      </c>
    </row>
    <row r="44" spans="1:22" s="321" customFormat="1" ht="24.6" hidden="1" x14ac:dyDescent="0.45">
      <c r="A44" s="367" t="s">
        <v>214</v>
      </c>
      <c r="B44" s="368">
        <f>VLOOKUP($A44,'T5_data(ytd)'!$B$3:$F$390,3,FALSE)</f>
        <v>27.53</v>
      </c>
      <c r="C44" s="496" t="e">
        <f>VLOOKUP($A44,'T5_data(mth)'!$B$5:$AL$392,$O$1-1,FALSE)</f>
        <v>#REF!</v>
      </c>
      <c r="D44" s="496" t="e">
        <f>VLOOKUP($A44,'T5_data(mth)'!$B$5:$AL$392,$O$1,FALSE)</f>
        <v>#REF!</v>
      </c>
      <c r="E44" s="368">
        <f>VLOOKUP($A44,'T5_data(ytd)'!$B$3:$F$390,5,FALSE)</f>
        <v>10.85</v>
      </c>
      <c r="F44" s="370">
        <f>VLOOKUP($A44,'T5_data(ytd)'!$B$392:$F$779,3,FALSE)</f>
        <v>17.45</v>
      </c>
      <c r="G44" s="371" t="e">
        <f>VLOOKUP($A44,'T5_data(mth)'!$B$785:$AL$1172,$O$1-1,FALSE)</f>
        <v>#REF!</v>
      </c>
      <c r="H44" s="371" t="e">
        <f>VLOOKUP($A44,'T5_data(mth)'!$B$785:$AL$1172,$O$1,FALSE)</f>
        <v>#REF!</v>
      </c>
      <c r="I44" s="370">
        <f>VLOOKUP($A44,'T5_data(ytd)'!$B$392:$F$779,5,FALSE)</f>
        <v>97.27</v>
      </c>
      <c r="J44" s="372">
        <f>VLOOKUP($A44,'T5_data(ytd)'!$B$781:$F$1168,3,FALSE)</f>
        <v>0.01</v>
      </c>
      <c r="K44" s="372" t="e">
        <f>VLOOKUP($A44,'T5_data(mth)'!$B$1175:$AL$1562,$O$1-1,FALSE)</f>
        <v>#REF!</v>
      </c>
      <c r="L44" s="372" t="e">
        <f>VLOOKUP($A44,'T5_data(mth)'!$B$1175:$AL$1562,$O$1,FALSE)</f>
        <v>#REF!</v>
      </c>
      <c r="M44" s="498">
        <v>0.06</v>
      </c>
      <c r="O44" s="465" t="str">
        <f t="shared" si="2"/>
        <v>17.5</v>
      </c>
      <c r="P44" s="465" t="e">
        <f t="shared" si="3"/>
        <v>#REF!</v>
      </c>
      <c r="Q44" s="465" t="e">
        <f t="shared" si="4"/>
        <v>#REF!</v>
      </c>
      <c r="R44" s="465" t="str">
        <f t="shared" si="5"/>
        <v>97.3</v>
      </c>
      <c r="S44" s="465" t="str">
        <f t="shared" si="6"/>
        <v>0.01</v>
      </c>
      <c r="T44" s="465" t="e">
        <f t="shared" si="7"/>
        <v>#REF!</v>
      </c>
      <c r="U44" s="465" t="e">
        <f t="shared" si="8"/>
        <v>#REF!</v>
      </c>
      <c r="V44" s="465" t="e">
        <f>IF(FIXED(#REF!,1)="0.0",IF(FIXED(#REF!,2)="0.00",FIXED(#REF!,3),FIXED(#REF!,2)),FIXED(#REF!,1))</f>
        <v>#REF!</v>
      </c>
    </row>
    <row r="45" spans="1:22" s="321" customFormat="1" ht="24.6" hidden="1" x14ac:dyDescent="0.45">
      <c r="A45" s="367" t="s">
        <v>215</v>
      </c>
      <c r="B45" s="368">
        <f>VLOOKUP($A45,'T5_data(ytd)'!$B$3:$F$390,3,FALSE)</f>
        <v>1238.75</v>
      </c>
      <c r="C45" s="496" t="e">
        <f>VLOOKUP($A45,'T5_data(mth)'!$B$5:$AL$392,$O$1-1,FALSE)</f>
        <v>#REF!</v>
      </c>
      <c r="D45" s="496" t="e">
        <f>VLOOKUP($A45,'T5_data(mth)'!$B$5:$AL$392,$O$1,FALSE)</f>
        <v>#REF!</v>
      </c>
      <c r="E45" s="368">
        <f>VLOOKUP($A45,'T5_data(ytd)'!$B$3:$F$390,5,FALSE)</f>
        <v>466.14</v>
      </c>
      <c r="F45" s="370">
        <f>VLOOKUP($A45,'T5_data(ytd)'!$B$392:$F$779,3,FALSE)</f>
        <v>4.4000000000000004</v>
      </c>
      <c r="G45" s="371" t="e">
        <f>VLOOKUP($A45,'T5_data(mth)'!$B$785:$AL$1172,$O$1-1,FALSE)</f>
        <v>#REF!</v>
      </c>
      <c r="H45" s="371" t="e">
        <f>VLOOKUP($A45,'T5_data(mth)'!$B$785:$AL$1172,$O$1,FALSE)</f>
        <v>#REF!</v>
      </c>
      <c r="I45" s="370">
        <f>VLOOKUP($A45,'T5_data(ytd)'!$B$392:$F$779,5,FALSE)</f>
        <v>21.76</v>
      </c>
      <c r="J45" s="372">
        <f>VLOOKUP($A45,'T5_data(ytd)'!$B$781:$F$1168,3,FALSE)</f>
        <v>0.4</v>
      </c>
      <c r="K45" s="372" t="e">
        <f>VLOOKUP($A45,'T5_data(mth)'!$B$1175:$AL$1562,$O$1-1,FALSE)</f>
        <v>#REF!</v>
      </c>
      <c r="L45" s="372" t="e">
        <f>VLOOKUP($A45,'T5_data(mth)'!$B$1175:$AL$1562,$O$1,FALSE)</f>
        <v>#REF!</v>
      </c>
      <c r="M45" s="498">
        <v>0.14000000000000001</v>
      </c>
      <c r="O45" s="465" t="str">
        <f t="shared" si="2"/>
        <v>4.4</v>
      </c>
      <c r="P45" s="465" t="e">
        <f t="shared" si="3"/>
        <v>#REF!</v>
      </c>
      <c r="Q45" s="465" t="e">
        <f t="shared" si="4"/>
        <v>#REF!</v>
      </c>
      <c r="R45" s="465" t="str">
        <f t="shared" si="5"/>
        <v>21.8</v>
      </c>
      <c r="S45" s="465" t="str">
        <f t="shared" si="6"/>
        <v>0.4</v>
      </c>
      <c r="T45" s="465" t="e">
        <f t="shared" si="7"/>
        <v>#REF!</v>
      </c>
      <c r="U45" s="465" t="e">
        <f t="shared" si="8"/>
        <v>#REF!</v>
      </c>
      <c r="V45" s="465" t="e">
        <f>IF(FIXED(#REF!,1)="0.0",IF(FIXED(#REF!,2)="0.00",FIXED(#REF!,3),FIXED(#REF!,2)),FIXED(#REF!,1))</f>
        <v>#REF!</v>
      </c>
    </row>
    <row r="46" spans="1:22" s="321" customFormat="1" ht="24.6" hidden="1" x14ac:dyDescent="0.45">
      <c r="A46" s="367" t="s">
        <v>216</v>
      </c>
      <c r="B46" s="368">
        <f>VLOOKUP($A46,'T5_data(ytd)'!$B$3:$F$390,3,FALSE)</f>
        <v>737.59</v>
      </c>
      <c r="C46" s="496" t="e">
        <f>VLOOKUP($A46,'T5_data(mth)'!$B$5:$AL$392,$O$1-1,FALSE)</f>
        <v>#REF!</v>
      </c>
      <c r="D46" s="496" t="e">
        <f>VLOOKUP($A46,'T5_data(mth)'!$B$5:$AL$392,$O$1,FALSE)</f>
        <v>#REF!</v>
      </c>
      <c r="E46" s="368">
        <f>VLOOKUP($A46,'T5_data(ytd)'!$B$3:$F$390,5,FALSE)</f>
        <v>243.68</v>
      </c>
      <c r="F46" s="370">
        <f>VLOOKUP($A46,'T5_data(ytd)'!$B$392:$F$779,3,FALSE)</f>
        <v>2.1</v>
      </c>
      <c r="G46" s="371" t="e">
        <f>VLOOKUP($A46,'T5_data(mth)'!$B$785:$AL$1172,$O$1-1,FALSE)</f>
        <v>#REF!</v>
      </c>
      <c r="H46" s="371" t="e">
        <f>VLOOKUP($A46,'T5_data(mth)'!$B$785:$AL$1172,$O$1,FALSE)</f>
        <v>#REF!</v>
      </c>
      <c r="I46" s="370">
        <f>VLOOKUP($A46,'T5_data(ytd)'!$B$392:$F$779,5,FALSE)</f>
        <v>3.22</v>
      </c>
      <c r="J46" s="372">
        <f>VLOOKUP($A46,'T5_data(ytd)'!$B$781:$F$1168,3,FALSE)</f>
        <v>0.24</v>
      </c>
      <c r="K46" s="372" t="e">
        <f>VLOOKUP($A46,'T5_data(mth)'!$B$1175:$AL$1562,$O$1-1,FALSE)</f>
        <v>#REF!</v>
      </c>
      <c r="L46" s="372" t="e">
        <f>VLOOKUP($A46,'T5_data(mth)'!$B$1175:$AL$1562,$O$1,FALSE)</f>
        <v>#REF!</v>
      </c>
      <c r="M46" s="498">
        <v>0.17</v>
      </c>
      <c r="O46" s="465" t="str">
        <f t="shared" si="2"/>
        <v>2.1</v>
      </c>
      <c r="P46" s="465" t="e">
        <f t="shared" si="3"/>
        <v>#REF!</v>
      </c>
      <c r="Q46" s="465" t="e">
        <f t="shared" si="4"/>
        <v>#REF!</v>
      </c>
      <c r="R46" s="465" t="str">
        <f t="shared" si="5"/>
        <v>3.2</v>
      </c>
      <c r="S46" s="465" t="str">
        <f t="shared" si="6"/>
        <v>0.2</v>
      </c>
      <c r="T46" s="465" t="e">
        <f t="shared" si="7"/>
        <v>#REF!</v>
      </c>
      <c r="U46" s="465" t="e">
        <f t="shared" si="8"/>
        <v>#REF!</v>
      </c>
      <c r="V46" s="465" t="e">
        <f>IF(FIXED(#REF!,1)="0.0",IF(FIXED(#REF!,2)="0.00",FIXED(#REF!,3),FIXED(#REF!,2)),FIXED(#REF!,1))</f>
        <v>#REF!</v>
      </c>
    </row>
    <row r="47" spans="1:22" s="321" customFormat="1" ht="24.6" hidden="1" x14ac:dyDescent="0.45">
      <c r="A47" s="367" t="s">
        <v>217</v>
      </c>
      <c r="B47" s="368">
        <f>VLOOKUP($A47,'T5_data(ytd)'!$B$3:$F$390,3,FALSE)</f>
        <v>265.98</v>
      </c>
      <c r="C47" s="496" t="e">
        <f>VLOOKUP($A47,'T5_data(mth)'!$B$5:$AL$392,$O$1-1,FALSE)</f>
        <v>#REF!</v>
      </c>
      <c r="D47" s="492" t="e">
        <f>VLOOKUP($A47,'T5_data(mth)'!$B$5:$AL$392,$O$1,FALSE)</f>
        <v>#REF!</v>
      </c>
      <c r="E47" s="368">
        <f>VLOOKUP($A47,'T5_data(ytd)'!$B$3:$F$390,5,FALSE)</f>
        <v>85.02</v>
      </c>
      <c r="F47" s="370">
        <f>VLOOKUP($A47,'T5_data(ytd)'!$B$392:$F$779,3,FALSE)</f>
        <v>1.24</v>
      </c>
      <c r="G47" s="371" t="e">
        <f>VLOOKUP($A47,'T5_data(mth)'!$B$785:$AL$1172,$O$1-1,FALSE)</f>
        <v>#REF!</v>
      </c>
      <c r="H47" s="371" t="e">
        <f>VLOOKUP($A47,'T5_data(mth)'!$B$785:$AL$1172,$O$1,FALSE)</f>
        <v>#REF!</v>
      </c>
      <c r="I47" s="370">
        <f>VLOOKUP($A47,'T5_data(ytd)'!$B$392:$F$779,5,FALSE)</f>
        <v>3.87</v>
      </c>
      <c r="J47" s="372">
        <f>VLOOKUP($A47,'T5_data(ytd)'!$B$781:$F$1168,3,FALSE)</f>
        <v>0.09</v>
      </c>
      <c r="K47" s="372" t="e">
        <f>VLOOKUP($A47,'T5_data(mth)'!$B$1175:$AL$1562,$O$1-1,FALSE)</f>
        <v>#REF!</v>
      </c>
      <c r="L47" s="372" t="e">
        <f>VLOOKUP($A47,'T5_data(mth)'!$B$1175:$AL$1562,$O$1,FALSE)</f>
        <v>#REF!</v>
      </c>
      <c r="M47" s="498">
        <v>2.71</v>
      </c>
      <c r="O47" s="465" t="str">
        <f t="shared" si="2"/>
        <v>1.2</v>
      </c>
      <c r="P47" s="465" t="e">
        <f t="shared" si="3"/>
        <v>#REF!</v>
      </c>
      <c r="Q47" s="465" t="e">
        <f t="shared" si="4"/>
        <v>#REF!</v>
      </c>
      <c r="R47" s="465" t="str">
        <f t="shared" si="5"/>
        <v>3.9</v>
      </c>
      <c r="S47" s="465" t="str">
        <f t="shared" si="6"/>
        <v>0.1</v>
      </c>
      <c r="T47" s="465" t="e">
        <f t="shared" si="7"/>
        <v>#REF!</v>
      </c>
      <c r="U47" s="465" t="e">
        <f t="shared" si="8"/>
        <v>#REF!</v>
      </c>
      <c r="V47" s="465" t="e">
        <f>IF(FIXED(#REF!,1)="0.0",IF(FIXED(#REF!,2)="0.00",FIXED(#REF!,3),FIXED(#REF!,2)),FIXED(#REF!,1))</f>
        <v>#REF!</v>
      </c>
    </row>
    <row r="48" spans="1:22" s="321" customFormat="1" ht="24.6" hidden="1" x14ac:dyDescent="0.45">
      <c r="A48" s="474" t="s">
        <v>218</v>
      </c>
      <c r="B48" s="475">
        <f>VLOOKUP($A48,'T5_data(ytd)'!$B$3:$F$390,3,FALSE)</f>
        <v>471.61</v>
      </c>
      <c r="C48" s="492" t="e">
        <f>VLOOKUP($A48,'T5_data(mth)'!$B$5:$AL$392,$O$1-1,FALSE)</f>
        <v>#REF!</v>
      </c>
      <c r="D48" s="492" t="e">
        <f>VLOOKUP($A48,'T5_data(mth)'!$B$5:$AL$392,$O$1,FALSE)</f>
        <v>#REF!</v>
      </c>
      <c r="E48" s="475">
        <f>VLOOKUP($A48,'T5_data(ytd)'!$B$3:$F$390,5,FALSE)</f>
        <v>158.65</v>
      </c>
      <c r="F48" s="466">
        <f>VLOOKUP($A48,'T5_data(ytd)'!$B$392:$F$779,3,FALSE)</f>
        <v>2.59</v>
      </c>
      <c r="G48" s="467" t="e">
        <f>VLOOKUP($A48,'T5_data(mth)'!$B$785:$AL$1172,$O$1-1,FALSE)</f>
        <v>#REF!</v>
      </c>
      <c r="H48" s="467" t="e">
        <f>VLOOKUP($A48,'T5_data(mth)'!$B$785:$AL$1172,$O$1,FALSE)</f>
        <v>#REF!</v>
      </c>
      <c r="I48" s="466">
        <f>VLOOKUP($A48,'T5_data(ytd)'!$B$392:$F$779,5,FALSE)</f>
        <v>2.87</v>
      </c>
      <c r="J48" s="470">
        <f>VLOOKUP($A48,'T5_data(ytd)'!$B$781:$F$1168,3,FALSE)</f>
        <v>0.15</v>
      </c>
      <c r="K48" s="470" t="e">
        <f>VLOOKUP($A48,'T5_data(mth)'!$B$1175:$AL$1562,$O$1-1,FALSE)</f>
        <v>#REF!</v>
      </c>
      <c r="L48" s="470" t="e">
        <f>VLOOKUP($A48,'T5_data(mth)'!$B$1175:$AL$1562,$O$1,FALSE)</f>
        <v>#REF!</v>
      </c>
      <c r="M48" s="494">
        <v>3.86</v>
      </c>
      <c r="O48" s="465" t="str">
        <f t="shared" si="2"/>
        <v>2.6</v>
      </c>
      <c r="P48" s="465" t="e">
        <f t="shared" si="3"/>
        <v>#REF!</v>
      </c>
      <c r="Q48" s="465" t="e">
        <f t="shared" si="4"/>
        <v>#REF!</v>
      </c>
      <c r="R48" s="465" t="str">
        <f t="shared" si="5"/>
        <v>2.9</v>
      </c>
      <c r="S48" s="465" t="str">
        <f t="shared" si="6"/>
        <v>0.2</v>
      </c>
      <c r="T48" s="465" t="e">
        <f t="shared" si="7"/>
        <v>#REF!</v>
      </c>
      <c r="U48" s="465" t="e">
        <f t="shared" si="8"/>
        <v>#REF!</v>
      </c>
      <c r="V48" s="465" t="e">
        <f>IF(FIXED(#REF!,1)="0.0",IF(FIXED(#REF!,2)="0.00",FIXED(#REF!,3),FIXED(#REF!,2)),FIXED(#REF!,1))</f>
        <v>#REF!</v>
      </c>
    </row>
    <row r="49" spans="1:22" ht="21" customHeight="1" x14ac:dyDescent="0.7">
      <c r="A49" s="495" t="s">
        <v>219</v>
      </c>
      <c r="B49" s="496">
        <f>VLOOKUP($A49,'T5_data(ytd)'!$B$3:$F$390,3,FALSE)</f>
        <v>21985.93</v>
      </c>
      <c r="C49" s="496">
        <f>VLOOKUP($A49,'T5_data(mth)'!$B$5:$AX$392,$O$1-1,FALSE)</f>
        <v>2001.3710486396999</v>
      </c>
      <c r="D49" s="496">
        <f>VLOOKUP($A49,'T5_data(mth)'!$B$5:$AX$392,$O$1,FALSE)</f>
        <v>2043.9938170111</v>
      </c>
      <c r="E49" s="496">
        <f>VLOOKUP($A49,'T5_data(ytd)'!$B$3:$F$390,5,FALSE)</f>
        <v>7864.35</v>
      </c>
      <c r="F49" s="497">
        <f>VLOOKUP($A49,'T5_data(ytd)'!$B$392:$F$779,3,FALSE)</f>
        <v>3.53</v>
      </c>
      <c r="G49" s="642">
        <f>VLOOKUP($A49,'T5_data(mth)'!$B$785:$AX$1172,$O$1-1,FALSE)</f>
        <v>31.039242458107893</v>
      </c>
      <c r="H49" s="497">
        <f>VLOOKUP($A49,'T5_data(mth)'!$B$785:$AX$1172,$O$1,FALSE)</f>
        <v>15.148667418569596</v>
      </c>
      <c r="I49" s="497">
        <f>VLOOKUP($A49,'T5_data(ytd)'!$B$392:$F$779,5,FALSE)</f>
        <v>15.78</v>
      </c>
      <c r="J49" s="498">
        <f>VLOOKUP($A49,'T5_data(ytd)'!$B$781:$F$1168,3,FALSE)</f>
        <v>7.17</v>
      </c>
      <c r="K49" s="646">
        <f>VLOOKUP($A49,'T5_data(mth)'!$B$1175:$AX$1562,$O$1-1,FALSE)</f>
        <v>7.0038524135210363</v>
      </c>
      <c r="L49" s="653">
        <f>VLOOKUP($A49,'T5_data(mth)'!$B$1175:$AX$1562,$O$1,FALSE)</f>
        <v>7.0613018248115607</v>
      </c>
      <c r="M49" s="654">
        <f>VLOOKUP($A49,'T5_data(ytd)'!$B$781:$F$1168,5,FALSE)</f>
        <v>7.19</v>
      </c>
      <c r="N49" s="481">
        <v>1</v>
      </c>
      <c r="O49" s="660" t="str">
        <f t="shared" si="2"/>
        <v>3.5</v>
      </c>
      <c r="P49" s="660" t="str">
        <f t="shared" si="3"/>
        <v>31.0</v>
      </c>
      <c r="Q49" s="660" t="str">
        <f t="shared" si="4"/>
        <v>15.1</v>
      </c>
      <c r="R49" s="660" t="str">
        <f t="shared" si="5"/>
        <v>15.8</v>
      </c>
      <c r="S49" s="660" t="str">
        <f t="shared" si="6"/>
        <v>7.2</v>
      </c>
      <c r="T49" s="660" t="str">
        <f t="shared" si="7"/>
        <v>7.0</v>
      </c>
      <c r="U49" s="660" t="str">
        <f t="shared" si="8"/>
        <v>7.1</v>
      </c>
      <c r="V49" s="660" t="str">
        <f>IF(FIXED(M49,1)="0.0",IF(FIXED(M49,2)="0.00",FIXED(M49,3),FIXED(M49,2)),FIXED(M49,1))</f>
        <v>7.2</v>
      </c>
    </row>
    <row r="50" spans="1:22" s="321" customFormat="1" ht="24.6" hidden="1" x14ac:dyDescent="0.45">
      <c r="A50" s="479" t="s">
        <v>220</v>
      </c>
      <c r="B50" s="368">
        <f>VLOOKUP($A50,'T5_data(ytd)'!$B$3:$F$390,3,FALSE)</f>
        <v>311.47000000000003</v>
      </c>
      <c r="C50" s="496" t="e">
        <f>VLOOKUP($A50,'T5_data(mth)'!$B$5:$AL$392,$O$1-1,FALSE)</f>
        <v>#REF!</v>
      </c>
      <c r="D50" s="496" t="e">
        <f>VLOOKUP($A50,'T5_data(mth)'!$B$5:$AL$392,$O$1,FALSE)</f>
        <v>#REF!</v>
      </c>
      <c r="E50" s="368">
        <f>VLOOKUP($A50,'T5_data(ytd)'!$B$3:$F$390,5,FALSE)</f>
        <v>106.62</v>
      </c>
      <c r="F50" s="370">
        <f>VLOOKUP($A50,'T5_data(ytd)'!$B$392:$F$779,3,FALSE)</f>
        <v>-10.17</v>
      </c>
      <c r="G50" s="370" t="e">
        <f>VLOOKUP($A50,'T5_data(mth)'!$B$785:$AL$1172,$O$1-1,FALSE)</f>
        <v>#REF!</v>
      </c>
      <c r="H50" s="370" t="e">
        <f>VLOOKUP($A50,'T5_data(mth)'!$B$785:$AL$1172,$O$1,FALSE)</f>
        <v>#REF!</v>
      </c>
      <c r="I50" s="370">
        <f>VLOOKUP($A50,'T5_data(ytd)'!$B$392:$F$779,5,FALSE)</f>
        <v>18.53</v>
      </c>
      <c r="J50" s="472">
        <f>VLOOKUP($A50,'T5_data(ytd)'!$B$781:$F$1168,3,FALSE)</f>
        <v>0.1</v>
      </c>
      <c r="K50" s="472" t="e">
        <f>VLOOKUP($A50,'T5_data(mth)'!$B$1175:$AL$1562,$O$1-1,FALSE)</f>
        <v>#REF!</v>
      </c>
      <c r="L50" s="472" t="e">
        <f>VLOOKUP($A50,'T5_data(mth)'!$B$1175:$AL$1562,$O$1,FALSE)</f>
        <v>#REF!</v>
      </c>
      <c r="M50" s="498">
        <v>0.7</v>
      </c>
      <c r="O50" s="465" t="str">
        <f t="shared" si="2"/>
        <v>-10.2</v>
      </c>
      <c r="P50" s="465" t="e">
        <f t="shared" si="3"/>
        <v>#REF!</v>
      </c>
      <c r="Q50" s="465" t="e">
        <f t="shared" si="4"/>
        <v>#REF!</v>
      </c>
      <c r="R50" s="465" t="str">
        <f t="shared" si="5"/>
        <v>18.5</v>
      </c>
      <c r="S50" s="465" t="str">
        <f t="shared" si="6"/>
        <v>0.1</v>
      </c>
      <c r="T50" s="465" t="e">
        <f t="shared" si="7"/>
        <v>#REF!</v>
      </c>
      <c r="U50" s="465" t="e">
        <f t="shared" si="8"/>
        <v>#REF!</v>
      </c>
      <c r="V50" s="465" t="e">
        <f>IF(FIXED(#REF!,1)="0.0",IF(FIXED(#REF!,2)="0.00",FIXED(#REF!,3),FIXED(#REF!,2)),FIXED(#REF!,1))</f>
        <v>#REF!</v>
      </c>
    </row>
    <row r="51" spans="1:22" s="321" customFormat="1" ht="24.6" hidden="1" x14ac:dyDescent="0.45">
      <c r="A51" s="367" t="s">
        <v>221</v>
      </c>
      <c r="B51" s="368">
        <f>VLOOKUP($A51,'T5_data(ytd)'!$B$3:$F$390,3,FALSE)</f>
        <v>398.89</v>
      </c>
      <c r="C51" s="496" t="e">
        <f>VLOOKUP($A51,'T5_data(mth)'!$B$5:$AL$392,$O$1-1,FALSE)</f>
        <v>#REF!</v>
      </c>
      <c r="D51" s="496" t="e">
        <f>VLOOKUP($A51,'T5_data(mth)'!$B$5:$AL$392,$O$1,FALSE)</f>
        <v>#REF!</v>
      </c>
      <c r="E51" s="368">
        <f>VLOOKUP($A51,'T5_data(ytd)'!$B$3:$F$390,5,FALSE)</f>
        <v>137.16999999999999</v>
      </c>
      <c r="F51" s="370">
        <f>VLOOKUP($A51,'T5_data(ytd)'!$B$392:$F$779,3,FALSE)</f>
        <v>-5.68</v>
      </c>
      <c r="G51" s="371" t="e">
        <f>VLOOKUP($A51,'T5_data(mth)'!$B$785:$AL$1172,$O$1-1,FALSE)</f>
        <v>#REF!</v>
      </c>
      <c r="H51" s="371" t="e">
        <f>VLOOKUP($A51,'T5_data(mth)'!$B$785:$AL$1172,$O$1,FALSE)</f>
        <v>#REF!</v>
      </c>
      <c r="I51" s="370">
        <f>VLOOKUP($A51,'T5_data(ytd)'!$B$392:$F$779,5,FALSE)</f>
        <v>20.98</v>
      </c>
      <c r="J51" s="372">
        <f>VLOOKUP($A51,'T5_data(ytd)'!$B$781:$F$1168,3,FALSE)</f>
        <v>0.13</v>
      </c>
      <c r="K51" s="372" t="e">
        <f>VLOOKUP($A51,'T5_data(mth)'!$B$1175:$AL$1562,$O$1-1,FALSE)</f>
        <v>#REF!</v>
      </c>
      <c r="L51" s="372" t="e">
        <f>VLOOKUP($A51,'T5_data(mth)'!$B$1175:$AL$1562,$O$1,FALSE)</f>
        <v>#REF!</v>
      </c>
      <c r="M51" s="498">
        <v>2.42</v>
      </c>
      <c r="O51" s="465" t="str">
        <f t="shared" si="2"/>
        <v>-5.7</v>
      </c>
      <c r="P51" s="465" t="e">
        <f t="shared" si="3"/>
        <v>#REF!</v>
      </c>
      <c r="Q51" s="465" t="e">
        <f t="shared" si="4"/>
        <v>#REF!</v>
      </c>
      <c r="R51" s="465" t="str">
        <f t="shared" si="5"/>
        <v>21.0</v>
      </c>
      <c r="S51" s="465" t="str">
        <f t="shared" si="6"/>
        <v>0.1</v>
      </c>
      <c r="T51" s="465" t="e">
        <f t="shared" si="7"/>
        <v>#REF!</v>
      </c>
      <c r="U51" s="465" t="e">
        <f t="shared" si="8"/>
        <v>#REF!</v>
      </c>
      <c r="V51" s="465" t="e">
        <f>IF(FIXED(#REF!,1)="0.0",IF(FIXED(#REF!,2)="0.00",FIXED(#REF!,3),FIXED(#REF!,2)),FIXED(#REF!,1))</f>
        <v>#REF!</v>
      </c>
    </row>
    <row r="52" spans="1:22" s="321" customFormat="1" ht="24.6" hidden="1" x14ac:dyDescent="0.45">
      <c r="A52" s="367" t="s">
        <v>222</v>
      </c>
      <c r="B52" s="368">
        <f>VLOOKUP($A52,'T5_data(ytd)'!$B$3:$F$390,3,FALSE)</f>
        <v>18384.46</v>
      </c>
      <c r="C52" s="492" t="e">
        <f>VLOOKUP($A52,'T5_data(mth)'!$B$5:$AL$392,$O$1-1,FALSE)</f>
        <v>#REF!</v>
      </c>
      <c r="D52" s="496" t="e">
        <f>VLOOKUP($A52,'T5_data(mth)'!$B$5:$AL$392,$O$1,FALSE)</f>
        <v>#REF!</v>
      </c>
      <c r="E52" s="368">
        <f>VLOOKUP($A52,'T5_data(ytd)'!$B$3:$F$390,5,FALSE)</f>
        <v>6526.44</v>
      </c>
      <c r="F52" s="370">
        <f>VLOOKUP($A52,'T5_data(ytd)'!$B$392:$F$779,3,FALSE)</f>
        <v>0.68</v>
      </c>
      <c r="G52" s="371" t="e">
        <f>VLOOKUP($A52,'T5_data(mth)'!$B$785:$AL$1172,$O$1-1,FALSE)</f>
        <v>#REF!</v>
      </c>
      <c r="H52" s="371" t="e">
        <f>VLOOKUP($A52,'T5_data(mth)'!$B$785:$AL$1172,$O$1,FALSE)</f>
        <v>#REF!</v>
      </c>
      <c r="I52" s="370">
        <f>VLOOKUP($A52,'T5_data(ytd)'!$B$392:$F$779,5,FALSE)</f>
        <v>13.12</v>
      </c>
      <c r="J52" s="372">
        <f>VLOOKUP($A52,'T5_data(ytd)'!$B$781:$F$1168,3,FALSE)</f>
        <v>5.99</v>
      </c>
      <c r="K52" s="372" t="e">
        <f>VLOOKUP($A52,'T5_data(mth)'!$B$1175:$AL$1562,$O$1-1,FALSE)</f>
        <v>#REF!</v>
      </c>
      <c r="L52" s="372" t="e">
        <f>VLOOKUP($A52,'T5_data(mth)'!$B$1175:$AL$1562,$O$1,FALSE)</f>
        <v>#REF!</v>
      </c>
      <c r="M52" s="494">
        <v>1.41</v>
      </c>
      <c r="O52" s="465" t="str">
        <f t="shared" si="2"/>
        <v>0.7</v>
      </c>
      <c r="P52" s="465" t="e">
        <f t="shared" si="3"/>
        <v>#REF!</v>
      </c>
      <c r="Q52" s="465" t="e">
        <f t="shared" si="4"/>
        <v>#REF!</v>
      </c>
      <c r="R52" s="465" t="str">
        <f t="shared" si="5"/>
        <v>13.1</v>
      </c>
      <c r="S52" s="465" t="str">
        <f t="shared" si="6"/>
        <v>6.0</v>
      </c>
      <c r="T52" s="465" t="e">
        <f t="shared" si="7"/>
        <v>#REF!</v>
      </c>
      <c r="U52" s="465" t="e">
        <f t="shared" si="8"/>
        <v>#REF!</v>
      </c>
      <c r="V52" s="465" t="e">
        <f>IF(FIXED(#REF!,1)="0.0",IF(FIXED(#REF!,2)="0.00",FIXED(#REF!,3),FIXED(#REF!,2)),FIXED(#REF!,1))</f>
        <v>#REF!</v>
      </c>
    </row>
    <row r="53" spans="1:22" s="321" customFormat="1" ht="24.6" hidden="1" x14ac:dyDescent="0.45">
      <c r="A53" s="367" t="s">
        <v>223</v>
      </c>
      <c r="B53" s="368">
        <f>VLOOKUP($A53,'T5_data(ytd)'!$B$3:$F$390,3,FALSE)</f>
        <v>4219.3100000000004</v>
      </c>
      <c r="C53" s="369" t="e">
        <f>VLOOKUP($A53,'T5_data(mth)'!$B$5:$AL$392,$O$1-1,FALSE)</f>
        <v>#REF!</v>
      </c>
      <c r="D53" s="496" t="e">
        <f>VLOOKUP($A53,'T5_data(mth)'!$B$5:$AL$392,$O$1,FALSE)</f>
        <v>#REF!</v>
      </c>
      <c r="E53" s="368">
        <f>VLOOKUP($A53,'T5_data(ytd)'!$B$3:$F$390,5,FALSE)</f>
        <v>1483.72</v>
      </c>
      <c r="F53" s="370">
        <f>VLOOKUP($A53,'T5_data(ytd)'!$B$392:$F$779,3,FALSE)</f>
        <v>-5.38</v>
      </c>
      <c r="G53" s="371" t="e">
        <f>VLOOKUP($A53,'T5_data(mth)'!$B$785:$AL$1172,$O$1-1,FALSE)</f>
        <v>#REF!</v>
      </c>
      <c r="H53" s="371" t="e">
        <f>VLOOKUP($A53,'T5_data(mth)'!$B$785:$AL$1172,$O$1,FALSE)</f>
        <v>#REF!</v>
      </c>
      <c r="I53" s="370">
        <f>VLOOKUP($A53,'T5_data(ytd)'!$B$392:$F$779,5,FALSE)</f>
        <v>9.32</v>
      </c>
      <c r="J53" s="372">
        <f>VLOOKUP($A53,'T5_data(ytd)'!$B$781:$F$1168,3,FALSE)</f>
        <v>1.38</v>
      </c>
      <c r="K53" s="372" t="e">
        <f>VLOOKUP($A53,'T5_data(mth)'!$B$1175:$AL$1562,$O$1-1,FALSE)</f>
        <v>#REF!</v>
      </c>
      <c r="L53" s="372" t="e">
        <f>VLOOKUP($A53,'T5_data(mth)'!$B$1175:$AL$1562,$O$1,FALSE)</f>
        <v>#REF!</v>
      </c>
      <c r="M53" s="633"/>
      <c r="O53" s="465" t="str">
        <f t="shared" si="2"/>
        <v>-5.4</v>
      </c>
      <c r="P53" s="465" t="e">
        <f t="shared" si="3"/>
        <v>#REF!</v>
      </c>
      <c r="Q53" s="465" t="e">
        <f t="shared" si="4"/>
        <v>#REF!</v>
      </c>
      <c r="R53" s="465" t="str">
        <f t="shared" si="5"/>
        <v>9.3</v>
      </c>
      <c r="S53" s="465" t="str">
        <f t="shared" si="6"/>
        <v>1.4</v>
      </c>
      <c r="T53" s="465" t="e">
        <f t="shared" si="7"/>
        <v>#REF!</v>
      </c>
      <c r="U53" s="465" t="e">
        <f t="shared" si="8"/>
        <v>#REF!</v>
      </c>
      <c r="V53" s="465" t="e">
        <f>IF(FIXED(#REF!,1)="0.0",IF(FIXED(#REF!,2)="0.00",FIXED(#REF!,3),FIXED(#REF!,2)),FIXED(#REF!,1))</f>
        <v>#REF!</v>
      </c>
    </row>
    <row r="54" spans="1:22" s="321" customFormat="1" ht="24.6" hidden="1" x14ac:dyDescent="0.45">
      <c r="A54" s="367" t="s">
        <v>224</v>
      </c>
      <c r="B54" s="368">
        <f>VLOOKUP($A54,'T5_data(ytd)'!$B$3:$F$390,3,FALSE)</f>
        <v>213.94</v>
      </c>
      <c r="C54" s="369" t="e">
        <f>VLOOKUP($A54,'T5_data(mth)'!$B$5:$AL$392,$O$1-1,FALSE)</f>
        <v>#REF!</v>
      </c>
      <c r="D54" s="492" t="e">
        <f>VLOOKUP($A54,'T5_data(mth)'!$B$5:$AL$392,$O$1,FALSE)</f>
        <v>#REF!</v>
      </c>
      <c r="E54" s="368">
        <f>VLOOKUP($A54,'T5_data(ytd)'!$B$3:$F$390,5,FALSE)</f>
        <v>93.46</v>
      </c>
      <c r="F54" s="370">
        <f>VLOOKUP($A54,'T5_data(ytd)'!$B$392:$F$779,3,FALSE)</f>
        <v>-2.56</v>
      </c>
      <c r="G54" s="371" t="e">
        <f>VLOOKUP($A54,'T5_data(mth)'!$B$785:$AL$1172,$O$1-1,FALSE)</f>
        <v>#REF!</v>
      </c>
      <c r="H54" s="371" t="e">
        <f>VLOOKUP($A54,'T5_data(mth)'!$B$785:$AL$1172,$O$1,FALSE)</f>
        <v>#REF!</v>
      </c>
      <c r="I54" s="370">
        <f>VLOOKUP($A54,'T5_data(ytd)'!$B$392:$F$779,5,FALSE)</f>
        <v>40.71</v>
      </c>
      <c r="J54" s="372">
        <f>VLOOKUP($A54,'T5_data(ytd)'!$B$781:$F$1168,3,FALSE)</f>
        <v>7.0000000000000007E-2</v>
      </c>
      <c r="K54" s="372" t="e">
        <f>VLOOKUP($A54,'T5_data(mth)'!$B$1175:$AL$1562,$O$1-1,FALSE)</f>
        <v>#REF!</v>
      </c>
      <c r="L54" s="372" t="e">
        <f>VLOOKUP($A54,'T5_data(mth)'!$B$1175:$AL$1562,$O$1,FALSE)</f>
        <v>#REF!</v>
      </c>
      <c r="M54" s="633"/>
      <c r="O54" s="465" t="str">
        <f t="shared" si="2"/>
        <v>-2.6</v>
      </c>
      <c r="P54" s="465" t="e">
        <f t="shared" si="3"/>
        <v>#REF!</v>
      </c>
      <c r="Q54" s="465" t="e">
        <f t="shared" si="4"/>
        <v>#REF!</v>
      </c>
      <c r="R54" s="465" t="str">
        <f t="shared" si="5"/>
        <v>40.7</v>
      </c>
      <c r="S54" s="465" t="str">
        <f t="shared" si="6"/>
        <v>0.1</v>
      </c>
      <c r="T54" s="465" t="e">
        <f t="shared" si="7"/>
        <v>#REF!</v>
      </c>
      <c r="U54" s="465" t="e">
        <f t="shared" si="8"/>
        <v>#REF!</v>
      </c>
      <c r="V54" s="465" t="e">
        <f>IF(FIXED(#REF!,1)="0.0",IF(FIXED(#REF!,2)="0.00",FIXED(#REF!,3),FIXED(#REF!,2)),FIXED(#REF!,1))</f>
        <v>#REF!</v>
      </c>
    </row>
    <row r="55" spans="1:22" s="321" customFormat="1" ht="24.6" hidden="1" x14ac:dyDescent="0.45">
      <c r="A55" s="367" t="s">
        <v>225</v>
      </c>
      <c r="B55" s="368">
        <f>VLOOKUP($A55,'T5_data(ytd)'!$B$3:$F$390,3,FALSE)</f>
        <v>3081.66</v>
      </c>
      <c r="C55" s="369" t="e">
        <f>VLOOKUP($A55,'T5_data(mth)'!$B$5:$AL$392,$O$1-1,FALSE)</f>
        <v>#REF!</v>
      </c>
      <c r="D55" s="492" t="e">
        <f>VLOOKUP($A55,'T5_data(mth)'!$B$5:$AL$392,$O$1,FALSE)</f>
        <v>#REF!</v>
      </c>
      <c r="E55" s="368">
        <f>VLOOKUP($A55,'T5_data(ytd)'!$B$3:$F$390,5,FALSE)</f>
        <v>1201.48</v>
      </c>
      <c r="F55" s="370">
        <f>VLOOKUP($A55,'T5_data(ytd)'!$B$392:$F$779,3,FALSE)</f>
        <v>6.58</v>
      </c>
      <c r="G55" s="371" t="e">
        <f>VLOOKUP($A55,'T5_data(mth)'!$B$785:$AL$1172,$O$1-1,FALSE)</f>
        <v>#REF!</v>
      </c>
      <c r="H55" s="371" t="e">
        <f>VLOOKUP($A55,'T5_data(mth)'!$B$785:$AL$1172,$O$1,FALSE)</f>
        <v>#REF!</v>
      </c>
      <c r="I55" s="370">
        <f>VLOOKUP($A55,'T5_data(ytd)'!$B$392:$F$779,5,FALSE)</f>
        <v>20.18</v>
      </c>
      <c r="J55" s="372">
        <f>VLOOKUP($A55,'T5_data(ytd)'!$B$781:$F$1168,3,FALSE)</f>
        <v>1</v>
      </c>
      <c r="K55" s="372" t="e">
        <f>VLOOKUP($A55,'T5_data(mth)'!$B$1175:$AL$1562,$O$1-1,FALSE)</f>
        <v>#REF!</v>
      </c>
      <c r="L55" s="372" t="e">
        <f>VLOOKUP($A55,'T5_data(mth)'!$B$1175:$AL$1562,$O$1,FALSE)</f>
        <v>#REF!</v>
      </c>
      <c r="M55" s="633"/>
      <c r="O55" s="465" t="str">
        <f t="shared" si="2"/>
        <v>6.6</v>
      </c>
      <c r="P55" s="465" t="e">
        <f t="shared" si="3"/>
        <v>#REF!</v>
      </c>
      <c r="Q55" s="465" t="e">
        <f t="shared" si="4"/>
        <v>#REF!</v>
      </c>
      <c r="R55" s="465" t="str">
        <f t="shared" si="5"/>
        <v>20.2</v>
      </c>
      <c r="S55" s="465" t="str">
        <f t="shared" si="6"/>
        <v>1.0</v>
      </c>
      <c r="T55" s="465" t="e">
        <f t="shared" si="7"/>
        <v>#REF!</v>
      </c>
      <c r="U55" s="465" t="e">
        <f t="shared" si="8"/>
        <v>#REF!</v>
      </c>
      <c r="V55" s="465" t="e">
        <f>IF(FIXED(#REF!,1)="0.0",IF(FIXED(#REF!,2)="0.00",FIXED(#REF!,3),FIXED(#REF!,2)),FIXED(#REF!,1))</f>
        <v>#REF!</v>
      </c>
    </row>
    <row r="56" spans="1:22" s="321" customFormat="1" ht="24.6" hidden="1" x14ac:dyDescent="0.45">
      <c r="A56" s="367" t="s">
        <v>226</v>
      </c>
      <c r="B56" s="368">
        <f>VLOOKUP($A56,'T5_data(ytd)'!$B$3:$F$390,3,FALSE)</f>
        <v>1242.3800000000001</v>
      </c>
      <c r="C56" s="369" t="e">
        <f>VLOOKUP($A56,'T5_data(mth)'!$B$5:$AL$392,$O$1-1,FALSE)</f>
        <v>#REF!</v>
      </c>
      <c r="D56" s="496" t="e">
        <f>VLOOKUP($A56,'T5_data(mth)'!$B$5:$AL$392,$O$1,FALSE)</f>
        <v>#REF!</v>
      </c>
      <c r="E56" s="368">
        <f>VLOOKUP($A56,'T5_data(ytd)'!$B$3:$F$390,5,FALSE)</f>
        <v>448.19</v>
      </c>
      <c r="F56" s="370">
        <f>VLOOKUP($A56,'T5_data(ytd)'!$B$392:$F$779,3,FALSE)</f>
        <v>17</v>
      </c>
      <c r="G56" s="371" t="e">
        <f>VLOOKUP($A56,'T5_data(mth)'!$B$785:$AL$1172,$O$1-1,FALSE)</f>
        <v>#REF!</v>
      </c>
      <c r="H56" s="371" t="e">
        <f>VLOOKUP($A56,'T5_data(mth)'!$B$785:$AL$1172,$O$1,FALSE)</f>
        <v>#REF!</v>
      </c>
      <c r="I56" s="370">
        <f>VLOOKUP($A56,'T5_data(ytd)'!$B$392:$F$779,5,FALSE)</f>
        <v>14.31</v>
      </c>
      <c r="J56" s="372">
        <f>VLOOKUP($A56,'T5_data(ytd)'!$B$781:$F$1168,3,FALSE)</f>
        <v>0.4</v>
      </c>
      <c r="K56" s="372" t="e">
        <f>VLOOKUP($A56,'T5_data(mth)'!$B$1175:$AL$1562,$O$1-1,FALSE)</f>
        <v>#REF!</v>
      </c>
      <c r="L56" s="372" t="e">
        <f>VLOOKUP($A56,'T5_data(mth)'!$B$1175:$AL$1562,$O$1,FALSE)</f>
        <v>#REF!</v>
      </c>
      <c r="M56" s="633"/>
      <c r="O56" s="465" t="str">
        <f t="shared" si="2"/>
        <v>17.0</v>
      </c>
      <c r="P56" s="465" t="e">
        <f t="shared" si="3"/>
        <v>#REF!</v>
      </c>
      <c r="Q56" s="465" t="e">
        <f t="shared" si="4"/>
        <v>#REF!</v>
      </c>
      <c r="R56" s="465" t="str">
        <f t="shared" si="5"/>
        <v>14.3</v>
      </c>
      <c r="S56" s="465" t="str">
        <f t="shared" si="6"/>
        <v>0.4</v>
      </c>
      <c r="T56" s="465" t="e">
        <f t="shared" si="7"/>
        <v>#REF!</v>
      </c>
      <c r="U56" s="465" t="e">
        <f t="shared" si="8"/>
        <v>#REF!</v>
      </c>
      <c r="V56" s="465" t="e">
        <f>IF(FIXED(#REF!,1)="0.0",IF(FIXED(#REF!,2)="0.00",FIXED(#REF!,3),FIXED(#REF!,2)),FIXED(#REF!,1))</f>
        <v>#REF!</v>
      </c>
    </row>
    <row r="57" spans="1:22" s="321" customFormat="1" ht="24.6" hidden="1" x14ac:dyDescent="0.45">
      <c r="A57" s="367" t="s">
        <v>227</v>
      </c>
      <c r="B57" s="368">
        <f>VLOOKUP($A57,'T5_data(ytd)'!$B$3:$F$390,3,FALSE)</f>
        <v>2088.6799999999998</v>
      </c>
      <c r="C57" s="369" t="e">
        <f>VLOOKUP($A57,'T5_data(mth)'!$B$5:$AL$392,$O$1-1,FALSE)</f>
        <v>#REF!</v>
      </c>
      <c r="D57" s="496" t="e">
        <f>VLOOKUP($A57,'T5_data(mth)'!$B$5:$AL$392,$O$1,FALSE)</f>
        <v>#REF!</v>
      </c>
      <c r="E57" s="368">
        <f>VLOOKUP($A57,'T5_data(ytd)'!$B$3:$F$390,5,FALSE)</f>
        <v>496.16</v>
      </c>
      <c r="F57" s="370">
        <f>VLOOKUP($A57,'T5_data(ytd)'!$B$392:$F$779,3,FALSE)</f>
        <v>-5.01</v>
      </c>
      <c r="G57" s="371" t="e">
        <f>VLOOKUP($A57,'T5_data(mth)'!$B$785:$AL$1172,$O$1-1,FALSE)</f>
        <v>#REF!</v>
      </c>
      <c r="H57" s="371" t="e">
        <f>VLOOKUP($A57,'T5_data(mth)'!$B$785:$AL$1172,$O$1,FALSE)</f>
        <v>#REF!</v>
      </c>
      <c r="I57" s="370">
        <f>VLOOKUP($A57,'T5_data(ytd)'!$B$392:$F$779,5,FALSE)</f>
        <v>-32.770000000000003</v>
      </c>
      <c r="J57" s="372">
        <f>VLOOKUP($A57,'T5_data(ytd)'!$B$781:$F$1168,3,FALSE)</f>
        <v>0.68</v>
      </c>
      <c r="K57" s="372" t="e">
        <f>VLOOKUP($A57,'T5_data(mth)'!$B$1175:$AL$1562,$O$1-1,FALSE)</f>
        <v>#REF!</v>
      </c>
      <c r="L57" s="372" t="e">
        <f>VLOOKUP($A57,'T5_data(mth)'!$B$1175:$AL$1562,$O$1,FALSE)</f>
        <v>#REF!</v>
      </c>
      <c r="M57" s="633"/>
      <c r="O57" s="465" t="str">
        <f t="shared" si="2"/>
        <v>-5.0</v>
      </c>
      <c r="P57" s="465" t="e">
        <f t="shared" si="3"/>
        <v>#REF!</v>
      </c>
      <c r="Q57" s="465" t="e">
        <f t="shared" si="4"/>
        <v>#REF!</v>
      </c>
      <c r="R57" s="465" t="str">
        <f t="shared" si="5"/>
        <v>-32.8</v>
      </c>
      <c r="S57" s="465" t="str">
        <f t="shared" si="6"/>
        <v>0.7</v>
      </c>
      <c r="T57" s="465" t="e">
        <f t="shared" si="7"/>
        <v>#REF!</v>
      </c>
      <c r="U57" s="465" t="e">
        <f t="shared" si="8"/>
        <v>#REF!</v>
      </c>
      <c r="V57" s="465" t="e">
        <f>IF(FIXED(#REF!,1)="0.0",IF(FIXED(#REF!,2)="0.00",FIXED(#REF!,3),FIXED(#REF!,2)),FIXED(#REF!,1))</f>
        <v>#REF!</v>
      </c>
    </row>
    <row r="58" spans="1:22" s="321" customFormat="1" ht="24.6" hidden="1" x14ac:dyDescent="0.45">
      <c r="A58" s="367" t="s">
        <v>228</v>
      </c>
      <c r="B58" s="368">
        <f>VLOOKUP($A58,'T5_data(ytd)'!$B$3:$F$390,3,FALSE)</f>
        <v>700.16</v>
      </c>
      <c r="C58" s="369" t="e">
        <f>VLOOKUP($A58,'T5_data(mth)'!$B$5:$AL$392,$O$1-1,FALSE)</f>
        <v>#REF!</v>
      </c>
      <c r="D58" s="496" t="e">
        <f>VLOOKUP($A58,'T5_data(mth)'!$B$5:$AL$392,$O$1,FALSE)</f>
        <v>#REF!</v>
      </c>
      <c r="E58" s="368">
        <f>VLOOKUP($A58,'T5_data(ytd)'!$B$3:$F$390,5,FALSE)</f>
        <v>234.23</v>
      </c>
      <c r="F58" s="370">
        <f>VLOOKUP($A58,'T5_data(ytd)'!$B$392:$F$779,3,FALSE)</f>
        <v>19.21</v>
      </c>
      <c r="G58" s="371" t="e">
        <f>VLOOKUP($A58,'T5_data(mth)'!$B$785:$AL$1172,$O$1-1,FALSE)</f>
        <v>#REF!</v>
      </c>
      <c r="H58" s="371" t="e">
        <f>VLOOKUP($A58,'T5_data(mth)'!$B$785:$AL$1172,$O$1,FALSE)</f>
        <v>#REF!</v>
      </c>
      <c r="I58" s="370">
        <f>VLOOKUP($A58,'T5_data(ytd)'!$B$392:$F$779,5,FALSE)</f>
        <v>14.43</v>
      </c>
      <c r="J58" s="372">
        <f>VLOOKUP($A58,'T5_data(ytd)'!$B$781:$F$1168,3,FALSE)</f>
        <v>0.23</v>
      </c>
      <c r="K58" s="372" t="e">
        <f>VLOOKUP($A58,'T5_data(mth)'!$B$1175:$AL$1562,$O$1-1,FALSE)</f>
        <v>#REF!</v>
      </c>
      <c r="L58" s="372" t="e">
        <f>VLOOKUP($A58,'T5_data(mth)'!$B$1175:$AL$1562,$O$1,FALSE)</f>
        <v>#REF!</v>
      </c>
      <c r="M58" s="633"/>
      <c r="O58" s="465" t="str">
        <f t="shared" si="2"/>
        <v>19.2</v>
      </c>
      <c r="P58" s="465" t="e">
        <f t="shared" si="3"/>
        <v>#REF!</v>
      </c>
      <c r="Q58" s="465" t="e">
        <f t="shared" si="4"/>
        <v>#REF!</v>
      </c>
      <c r="R58" s="465" t="str">
        <f t="shared" si="5"/>
        <v>14.4</v>
      </c>
      <c r="S58" s="465" t="str">
        <f t="shared" si="6"/>
        <v>0.2</v>
      </c>
      <c r="T58" s="465" t="e">
        <f t="shared" si="7"/>
        <v>#REF!</v>
      </c>
      <c r="U58" s="465" t="e">
        <f t="shared" si="8"/>
        <v>#REF!</v>
      </c>
      <c r="V58" s="465" t="e">
        <f>IF(FIXED(#REF!,1)="0.0",IF(FIXED(#REF!,2)="0.00",FIXED(#REF!,3),FIXED(#REF!,2)),FIXED(#REF!,1))</f>
        <v>#REF!</v>
      </c>
    </row>
    <row r="59" spans="1:22" s="321" customFormat="1" ht="24.6" hidden="1" x14ac:dyDescent="0.45">
      <c r="A59" s="367" t="s">
        <v>229</v>
      </c>
      <c r="B59" s="368">
        <f>VLOOKUP($A59,'T5_data(ytd)'!$B$3:$F$390,3,FALSE)</f>
        <v>2034.92</v>
      </c>
      <c r="C59" s="369" t="e">
        <f>VLOOKUP($A59,'T5_data(mth)'!$B$5:$AL$392,$O$1-1,FALSE)</f>
        <v>#REF!</v>
      </c>
      <c r="D59" s="496" t="e">
        <f>VLOOKUP($A59,'T5_data(mth)'!$B$5:$AL$392,$O$1,FALSE)</f>
        <v>#REF!</v>
      </c>
      <c r="E59" s="368">
        <f>VLOOKUP($A59,'T5_data(ytd)'!$B$3:$F$390,5,FALSE)</f>
        <v>712.73</v>
      </c>
      <c r="F59" s="370">
        <f>VLOOKUP($A59,'T5_data(ytd)'!$B$392:$F$779,3,FALSE)</f>
        <v>9.5</v>
      </c>
      <c r="G59" s="371" t="e">
        <f>VLOOKUP($A59,'T5_data(mth)'!$B$785:$AL$1172,$O$1-1,FALSE)</f>
        <v>#REF!</v>
      </c>
      <c r="H59" s="371" t="e">
        <f>VLOOKUP($A59,'T5_data(mth)'!$B$785:$AL$1172,$O$1,FALSE)</f>
        <v>#REF!</v>
      </c>
      <c r="I59" s="370">
        <f>VLOOKUP($A59,'T5_data(ytd)'!$B$392:$F$779,5,FALSE)</f>
        <v>16.12</v>
      </c>
      <c r="J59" s="372">
        <f>VLOOKUP($A59,'T5_data(ytd)'!$B$781:$F$1168,3,FALSE)</f>
        <v>0.66</v>
      </c>
      <c r="K59" s="372" t="e">
        <f>VLOOKUP($A59,'T5_data(mth)'!$B$1175:$AL$1562,$O$1-1,FALSE)</f>
        <v>#REF!</v>
      </c>
      <c r="L59" s="372" t="e">
        <f>VLOOKUP($A59,'T5_data(mth)'!$B$1175:$AL$1562,$O$1,FALSE)</f>
        <v>#REF!</v>
      </c>
      <c r="M59" s="633"/>
      <c r="O59" s="465" t="str">
        <f t="shared" si="2"/>
        <v>9.5</v>
      </c>
      <c r="P59" s="465" t="e">
        <f t="shared" si="3"/>
        <v>#REF!</v>
      </c>
      <c r="Q59" s="465" t="e">
        <f t="shared" si="4"/>
        <v>#REF!</v>
      </c>
      <c r="R59" s="465" t="str">
        <f t="shared" si="5"/>
        <v>16.1</v>
      </c>
      <c r="S59" s="465" t="str">
        <f t="shared" si="6"/>
        <v>0.7</v>
      </c>
      <c r="T59" s="465" t="e">
        <f t="shared" si="7"/>
        <v>#REF!</v>
      </c>
      <c r="U59" s="465" t="e">
        <f t="shared" si="8"/>
        <v>#REF!</v>
      </c>
      <c r="V59" s="465" t="e">
        <f>IF(FIXED(#REF!,1)="0.0",IF(FIXED(#REF!,2)="0.00",FIXED(#REF!,3),FIXED(#REF!,2)),FIXED(#REF!,1))</f>
        <v>#REF!</v>
      </c>
    </row>
    <row r="60" spans="1:22" s="321" customFormat="1" ht="24.6" hidden="1" x14ac:dyDescent="0.45">
      <c r="A60" s="367" t="s">
        <v>230</v>
      </c>
      <c r="B60" s="368">
        <f>VLOOKUP($A60,'T5_data(ytd)'!$B$3:$F$390,3,FALSE)</f>
        <v>568.30999999999995</v>
      </c>
      <c r="C60" s="369" t="e">
        <f>VLOOKUP($A60,'T5_data(mth)'!$B$5:$AL$392,$O$1-1,FALSE)</f>
        <v>#REF!</v>
      </c>
      <c r="D60" s="496" t="e">
        <f>VLOOKUP($A60,'T5_data(mth)'!$B$5:$AL$392,$O$1,FALSE)</f>
        <v>#REF!</v>
      </c>
      <c r="E60" s="368">
        <f>VLOOKUP($A60,'T5_data(ytd)'!$B$3:$F$390,5,FALSE)</f>
        <v>190.31</v>
      </c>
      <c r="F60" s="370">
        <f>VLOOKUP($A60,'T5_data(ytd)'!$B$392:$F$779,3,FALSE)</f>
        <v>-7.1</v>
      </c>
      <c r="G60" s="371" t="e">
        <f>VLOOKUP($A60,'T5_data(mth)'!$B$785:$AL$1172,$O$1-1,FALSE)</f>
        <v>#REF!</v>
      </c>
      <c r="H60" s="371" t="e">
        <f>VLOOKUP($A60,'T5_data(mth)'!$B$785:$AL$1172,$O$1,FALSE)</f>
        <v>#REF!</v>
      </c>
      <c r="I60" s="370">
        <f>VLOOKUP($A60,'T5_data(ytd)'!$B$392:$F$779,5,FALSE)</f>
        <v>2.25</v>
      </c>
      <c r="J60" s="372">
        <f>VLOOKUP($A60,'T5_data(ytd)'!$B$781:$F$1168,3,FALSE)</f>
        <v>0.19</v>
      </c>
      <c r="K60" s="372" t="e">
        <f>VLOOKUP($A60,'T5_data(mth)'!$B$1175:$AL$1562,$O$1-1,FALSE)</f>
        <v>#REF!</v>
      </c>
      <c r="L60" s="372" t="e">
        <f>VLOOKUP($A60,'T5_data(mth)'!$B$1175:$AL$1562,$O$1,FALSE)</f>
        <v>#REF!</v>
      </c>
      <c r="M60" s="633"/>
      <c r="O60" s="465" t="str">
        <f t="shared" si="2"/>
        <v>-7.1</v>
      </c>
      <c r="P60" s="465" t="e">
        <f t="shared" si="3"/>
        <v>#REF!</v>
      </c>
      <c r="Q60" s="465" t="e">
        <f t="shared" si="4"/>
        <v>#REF!</v>
      </c>
      <c r="R60" s="465" t="str">
        <f t="shared" si="5"/>
        <v>2.3</v>
      </c>
      <c r="S60" s="465" t="str">
        <f t="shared" si="6"/>
        <v>0.2</v>
      </c>
      <c r="T60" s="465" t="e">
        <f t="shared" si="7"/>
        <v>#REF!</v>
      </c>
      <c r="U60" s="465" t="e">
        <f t="shared" si="8"/>
        <v>#REF!</v>
      </c>
      <c r="V60" s="465" t="e">
        <f>IF(FIXED(#REF!,1)="0.0",IF(FIXED(#REF!,2)="0.00",FIXED(#REF!,3),FIXED(#REF!,2)),FIXED(#REF!,1))</f>
        <v>#REF!</v>
      </c>
    </row>
    <row r="61" spans="1:22" s="321" customFormat="1" ht="24.6" hidden="1" x14ac:dyDescent="0.45">
      <c r="A61" s="367" t="s">
        <v>231</v>
      </c>
      <c r="B61" s="368">
        <f>VLOOKUP($A61,'T5_data(ytd)'!$B$3:$F$390,3,FALSE)</f>
        <v>1051.76</v>
      </c>
      <c r="C61" s="369" t="e">
        <f>VLOOKUP($A61,'T5_data(mth)'!$B$5:$AL$392,$O$1-1,FALSE)</f>
        <v>#REF!</v>
      </c>
      <c r="D61" s="492" t="e">
        <f>VLOOKUP($A61,'T5_data(mth)'!$B$5:$AL$392,$O$1,FALSE)</f>
        <v>#REF!</v>
      </c>
      <c r="E61" s="368">
        <f>VLOOKUP($A61,'T5_data(ytd)'!$B$3:$F$390,5,FALSE)</f>
        <v>411.05</v>
      </c>
      <c r="F61" s="370">
        <f>VLOOKUP($A61,'T5_data(ytd)'!$B$392:$F$779,3,FALSE)</f>
        <v>14.88</v>
      </c>
      <c r="G61" s="371" t="e">
        <f>VLOOKUP($A61,'T5_data(mth)'!$B$785:$AL$1172,$O$1-1,FALSE)</f>
        <v>#REF!</v>
      </c>
      <c r="H61" s="371" t="e">
        <f>VLOOKUP($A61,'T5_data(mth)'!$B$785:$AL$1172,$O$1,FALSE)</f>
        <v>#REF!</v>
      </c>
      <c r="I61" s="370">
        <f>VLOOKUP($A61,'T5_data(ytd)'!$B$392:$F$779,5,FALSE)</f>
        <v>39.5</v>
      </c>
      <c r="J61" s="372">
        <f>VLOOKUP($A61,'T5_data(ytd)'!$B$781:$F$1168,3,FALSE)</f>
        <v>0.34</v>
      </c>
      <c r="K61" s="372" t="e">
        <f>VLOOKUP($A61,'T5_data(mth)'!$B$1175:$AL$1562,$O$1-1,FALSE)</f>
        <v>#REF!</v>
      </c>
      <c r="L61" s="372" t="e">
        <f>VLOOKUP($A61,'T5_data(mth)'!$B$1175:$AL$1562,$O$1,FALSE)</f>
        <v>#REF!</v>
      </c>
      <c r="M61" s="633"/>
      <c r="O61" s="465" t="str">
        <f t="shared" si="2"/>
        <v>14.9</v>
      </c>
      <c r="P61" s="465" t="e">
        <f t="shared" si="3"/>
        <v>#REF!</v>
      </c>
      <c r="Q61" s="465" t="e">
        <f t="shared" si="4"/>
        <v>#REF!</v>
      </c>
      <c r="R61" s="465" t="str">
        <f t="shared" si="5"/>
        <v>39.5</v>
      </c>
      <c r="S61" s="465" t="str">
        <f t="shared" si="6"/>
        <v>0.3</v>
      </c>
      <c r="T61" s="465" t="e">
        <f t="shared" si="7"/>
        <v>#REF!</v>
      </c>
      <c r="U61" s="465" t="e">
        <f t="shared" si="8"/>
        <v>#REF!</v>
      </c>
      <c r="V61" s="465" t="e">
        <f>IF(FIXED(#REF!,1)="0.0",IF(FIXED(#REF!,2)="0.00",FIXED(#REF!,3),FIXED(#REF!,2)),FIXED(#REF!,1))</f>
        <v>#REF!</v>
      </c>
    </row>
    <row r="62" spans="1:22" s="321" customFormat="1" ht="24.6" hidden="1" x14ac:dyDescent="0.45">
      <c r="A62" s="367" t="s">
        <v>232</v>
      </c>
      <c r="B62" s="368">
        <f>VLOOKUP($A62,'T5_data(ytd)'!$B$3:$F$390,3,FALSE)</f>
        <v>174.54</v>
      </c>
      <c r="C62" s="369" t="e">
        <f>VLOOKUP($A62,'T5_data(mth)'!$B$5:$AL$392,$O$1-1,FALSE)</f>
        <v>#REF!</v>
      </c>
      <c r="D62" s="492" t="e">
        <f>VLOOKUP($A62,'T5_data(mth)'!$B$5:$AL$392,$O$1,FALSE)</f>
        <v>#REF!</v>
      </c>
      <c r="E62" s="368">
        <f>VLOOKUP($A62,'T5_data(ytd)'!$B$3:$F$390,5,FALSE)</f>
        <v>85.58</v>
      </c>
      <c r="F62" s="370">
        <f>VLOOKUP($A62,'T5_data(ytd)'!$B$392:$F$779,3,FALSE)</f>
        <v>91.7</v>
      </c>
      <c r="G62" s="371" t="e">
        <f>VLOOKUP($A62,'T5_data(mth)'!$B$785:$AL$1172,$O$1-1,FALSE)</f>
        <v>#REF!</v>
      </c>
      <c r="H62" s="371" t="e">
        <f>VLOOKUP($A62,'T5_data(mth)'!$B$785:$AL$1172,$O$1,FALSE)</f>
        <v>#REF!</v>
      </c>
      <c r="I62" s="370">
        <f>VLOOKUP($A62,'T5_data(ytd)'!$B$392:$F$779,5,FALSE)</f>
        <v>140.46</v>
      </c>
      <c r="J62" s="372">
        <f>VLOOKUP($A62,'T5_data(ytd)'!$B$781:$F$1168,3,FALSE)</f>
        <v>0.06</v>
      </c>
      <c r="K62" s="372" t="e">
        <f>VLOOKUP($A62,'T5_data(mth)'!$B$1175:$AL$1562,$O$1-1,FALSE)</f>
        <v>#REF!</v>
      </c>
      <c r="L62" s="372" t="e">
        <f>VLOOKUP($A62,'T5_data(mth)'!$B$1175:$AL$1562,$O$1,FALSE)</f>
        <v>#REF!</v>
      </c>
      <c r="M62" s="633"/>
      <c r="O62" s="465" t="str">
        <f t="shared" si="2"/>
        <v>91.7</v>
      </c>
      <c r="P62" s="465" t="e">
        <f t="shared" si="3"/>
        <v>#REF!</v>
      </c>
      <c r="Q62" s="465" t="e">
        <f t="shared" si="4"/>
        <v>#REF!</v>
      </c>
      <c r="R62" s="465" t="str">
        <f t="shared" si="5"/>
        <v>140.5</v>
      </c>
      <c r="S62" s="465" t="str">
        <f t="shared" si="6"/>
        <v>0.1</v>
      </c>
      <c r="T62" s="465" t="e">
        <f t="shared" si="7"/>
        <v>#REF!</v>
      </c>
      <c r="U62" s="465" t="e">
        <f t="shared" si="8"/>
        <v>#REF!</v>
      </c>
      <c r="V62" s="465" t="e">
        <f>IF(FIXED(#REF!,1)="0.0",IF(FIXED(#REF!,2)="0.00",FIXED(#REF!,3),FIXED(#REF!,2)),FIXED(#REF!,1))</f>
        <v>#REF!</v>
      </c>
    </row>
    <row r="63" spans="1:22" s="321" customFormat="1" ht="24.6" hidden="1" x14ac:dyDescent="0.45">
      <c r="A63" s="367" t="s">
        <v>233</v>
      </c>
      <c r="B63" s="368">
        <f>VLOOKUP($A63,'T5_data(ytd)'!$B$3:$F$390,3,FALSE)</f>
        <v>503.15</v>
      </c>
      <c r="C63" s="369" t="e">
        <f>VLOOKUP($A63,'T5_data(mth)'!$B$5:$AL$392,$O$1-1,FALSE)</f>
        <v>#REF!</v>
      </c>
      <c r="D63" s="496" t="e">
        <f>VLOOKUP($A63,'T5_data(mth)'!$B$5:$AL$392,$O$1,FALSE)</f>
        <v>#REF!</v>
      </c>
      <c r="E63" s="368">
        <f>VLOOKUP($A63,'T5_data(ytd)'!$B$3:$F$390,5,FALSE)</f>
        <v>205.73</v>
      </c>
      <c r="F63" s="370">
        <f>VLOOKUP($A63,'T5_data(ytd)'!$B$392:$F$779,3,FALSE)</f>
        <v>0.27</v>
      </c>
      <c r="G63" s="371" t="e">
        <f>VLOOKUP($A63,'T5_data(mth)'!$B$785:$AL$1172,$O$1-1,FALSE)</f>
        <v>#REF!</v>
      </c>
      <c r="H63" s="371" t="e">
        <f>VLOOKUP($A63,'T5_data(mth)'!$B$785:$AL$1172,$O$1,FALSE)</f>
        <v>#REF!</v>
      </c>
      <c r="I63" s="370">
        <f>VLOOKUP($A63,'T5_data(ytd)'!$B$392:$F$779,5,FALSE)</f>
        <v>54.84</v>
      </c>
      <c r="J63" s="372">
        <f>VLOOKUP($A63,'T5_data(ytd)'!$B$781:$F$1168,3,FALSE)</f>
        <v>0.16</v>
      </c>
      <c r="K63" s="372" t="e">
        <f>VLOOKUP($A63,'T5_data(mth)'!$B$1175:$AL$1562,$O$1-1,FALSE)</f>
        <v>#REF!</v>
      </c>
      <c r="L63" s="372" t="e">
        <f>VLOOKUP($A63,'T5_data(mth)'!$B$1175:$AL$1562,$O$1,FALSE)</f>
        <v>#REF!</v>
      </c>
      <c r="M63" s="633"/>
      <c r="O63" s="465" t="str">
        <f t="shared" si="2"/>
        <v>0.3</v>
      </c>
      <c r="P63" s="465" t="e">
        <f t="shared" si="3"/>
        <v>#REF!</v>
      </c>
      <c r="Q63" s="465" t="e">
        <f t="shared" si="4"/>
        <v>#REF!</v>
      </c>
      <c r="R63" s="465" t="str">
        <f t="shared" si="5"/>
        <v>54.8</v>
      </c>
      <c r="S63" s="465" t="str">
        <f t="shared" si="6"/>
        <v>0.2</v>
      </c>
      <c r="T63" s="465" t="e">
        <f t="shared" si="7"/>
        <v>#REF!</v>
      </c>
      <c r="U63" s="465" t="e">
        <f t="shared" si="8"/>
        <v>#REF!</v>
      </c>
      <c r="V63" s="465" t="e">
        <f>IF(FIXED(#REF!,1)="0.0",IF(FIXED(#REF!,2)="0.00",FIXED(#REF!,3),FIXED(#REF!,2)),FIXED(#REF!,1))</f>
        <v>#REF!</v>
      </c>
    </row>
    <row r="64" spans="1:22" s="321" customFormat="1" ht="24.6" hidden="1" x14ac:dyDescent="0.45">
      <c r="A64" s="367" t="s">
        <v>234</v>
      </c>
      <c r="B64" s="368">
        <f>VLOOKUP($A64,'T5_data(ytd)'!$B$3:$F$390,3,FALSE)</f>
        <v>2505.66</v>
      </c>
      <c r="C64" s="369" t="e">
        <f>VLOOKUP($A64,'T5_data(mth)'!$B$5:$AL$392,$O$1-1,FALSE)</f>
        <v>#REF!</v>
      </c>
      <c r="D64" s="496" t="e">
        <f>VLOOKUP($A64,'T5_data(mth)'!$B$5:$AL$392,$O$1,FALSE)</f>
        <v>#REF!</v>
      </c>
      <c r="E64" s="368">
        <f>VLOOKUP($A64,'T5_data(ytd)'!$B$3:$F$390,5,FALSE)</f>
        <v>963.8</v>
      </c>
      <c r="F64" s="370">
        <f>VLOOKUP($A64,'T5_data(ytd)'!$B$392:$F$779,3,FALSE)</f>
        <v>-12.52</v>
      </c>
      <c r="G64" s="371" t="e">
        <f>VLOOKUP($A64,'T5_data(mth)'!$B$785:$AL$1172,$O$1-1,FALSE)</f>
        <v>#REF!</v>
      </c>
      <c r="H64" s="371" t="e">
        <f>VLOOKUP($A64,'T5_data(mth)'!$B$785:$AL$1172,$O$1,FALSE)</f>
        <v>#REF!</v>
      </c>
      <c r="I64" s="370">
        <f>VLOOKUP($A64,'T5_data(ytd)'!$B$392:$F$779,5,FALSE)</f>
        <v>28.77</v>
      </c>
      <c r="J64" s="372">
        <f>VLOOKUP($A64,'T5_data(ytd)'!$B$781:$F$1168,3,FALSE)</f>
        <v>0.82</v>
      </c>
      <c r="K64" s="372" t="e">
        <f>VLOOKUP($A64,'T5_data(mth)'!$B$1175:$AL$1562,$O$1-1,FALSE)</f>
        <v>#REF!</v>
      </c>
      <c r="L64" s="372" t="e">
        <f>VLOOKUP($A64,'T5_data(mth)'!$B$1175:$AL$1562,$O$1,FALSE)</f>
        <v>#REF!</v>
      </c>
      <c r="M64" s="633"/>
      <c r="O64" s="465" t="str">
        <f t="shared" si="2"/>
        <v>-12.5</v>
      </c>
      <c r="P64" s="465" t="e">
        <f t="shared" si="3"/>
        <v>#REF!</v>
      </c>
      <c r="Q64" s="465" t="e">
        <f t="shared" si="4"/>
        <v>#REF!</v>
      </c>
      <c r="R64" s="465" t="str">
        <f t="shared" si="5"/>
        <v>28.8</v>
      </c>
      <c r="S64" s="465" t="str">
        <f t="shared" si="6"/>
        <v>0.8</v>
      </c>
      <c r="T64" s="465" t="e">
        <f t="shared" si="7"/>
        <v>#REF!</v>
      </c>
      <c r="U64" s="465" t="e">
        <f t="shared" si="8"/>
        <v>#REF!</v>
      </c>
      <c r="V64" s="465" t="e">
        <f>IF(FIXED(#REF!,1)="0.0",IF(FIXED(#REF!,2)="0.00",FIXED(#REF!,3),FIXED(#REF!,2)),FIXED(#REF!,1))</f>
        <v>#REF!</v>
      </c>
    </row>
    <row r="65" spans="1:22" s="321" customFormat="1" ht="24.6" hidden="1" x14ac:dyDescent="0.45">
      <c r="A65" s="474" t="s">
        <v>235</v>
      </c>
      <c r="B65" s="475">
        <f>VLOOKUP($A65,'T5_data(ytd)'!$B$3:$F$390,3,FALSE)</f>
        <v>2891.1</v>
      </c>
      <c r="C65" s="476" t="e">
        <f>VLOOKUP($A65,'T5_data(mth)'!$B$5:$AL$392,$O$1-1,FALSE)</f>
        <v>#REF!</v>
      </c>
      <c r="D65" s="496" t="e">
        <f>VLOOKUP($A65,'T5_data(mth)'!$B$5:$AL$392,$O$1,FALSE)</f>
        <v>#REF!</v>
      </c>
      <c r="E65" s="475">
        <f>VLOOKUP($A65,'T5_data(ytd)'!$B$3:$F$390,5,FALSE)</f>
        <v>1094.1199999999999</v>
      </c>
      <c r="F65" s="466">
        <f>VLOOKUP($A65,'T5_data(ytd)'!$B$392:$F$779,3,FALSE)</f>
        <v>31.1</v>
      </c>
      <c r="G65" s="467" t="e">
        <f>VLOOKUP($A65,'T5_data(mth)'!$B$785:$AL$1172,$O$1-1,FALSE)</f>
        <v>#REF!</v>
      </c>
      <c r="H65" s="467" t="e">
        <f>VLOOKUP($A65,'T5_data(mth)'!$B$785:$AL$1172,$O$1,FALSE)</f>
        <v>#REF!</v>
      </c>
      <c r="I65" s="466">
        <f>VLOOKUP($A65,'T5_data(ytd)'!$B$392:$F$779,5,FALSE)</f>
        <v>33.54</v>
      </c>
      <c r="J65" s="470">
        <f>VLOOKUP($A65,'T5_data(ytd)'!$B$781:$F$1168,3,FALSE)</f>
        <v>0.94</v>
      </c>
      <c r="K65" s="470" t="e">
        <f>VLOOKUP($A65,'T5_data(mth)'!$B$1175:$AL$1562,$O$1-1,FALSE)</f>
        <v>#REF!</v>
      </c>
      <c r="L65" s="470" t="e">
        <f>VLOOKUP($A65,'T5_data(mth)'!$B$1175:$AL$1562,$O$1,FALSE)</f>
        <v>#REF!</v>
      </c>
      <c r="M65" s="633"/>
      <c r="O65" s="465" t="str">
        <f t="shared" si="2"/>
        <v>31.1</v>
      </c>
      <c r="P65" s="465" t="e">
        <f t="shared" si="3"/>
        <v>#REF!</v>
      </c>
      <c r="Q65" s="465" t="e">
        <f t="shared" si="4"/>
        <v>#REF!</v>
      </c>
      <c r="R65" s="465" t="str">
        <f t="shared" si="5"/>
        <v>33.5</v>
      </c>
      <c r="S65" s="465" t="str">
        <f t="shared" si="6"/>
        <v>0.9</v>
      </c>
      <c r="T65" s="465" t="e">
        <f t="shared" si="7"/>
        <v>#REF!</v>
      </c>
      <c r="U65" s="465" t="e">
        <f t="shared" si="8"/>
        <v>#REF!</v>
      </c>
      <c r="V65" s="465" t="e">
        <f>IF(FIXED(#REF!,1)="0.0",IF(FIXED(#REF!,2)="0.00",FIXED(#REF!,3),FIXED(#REF!,2)),FIXED(#REF!,1))</f>
        <v>#REF!</v>
      </c>
    </row>
    <row r="66" spans="1:22" ht="21" customHeight="1" x14ac:dyDescent="0.7">
      <c r="A66" s="495" t="s">
        <v>236</v>
      </c>
      <c r="B66" s="496">
        <f>VLOOKUP($A66,'T5_data(ytd)'!$B$3:$F$390,3,FALSE)</f>
        <v>21715.74</v>
      </c>
      <c r="C66" s="641">
        <f>VLOOKUP($A66,'T5_data(mth)'!$B$5:$AX$392,$O$1-1,FALSE)</f>
        <v>2313.1761054732001</v>
      </c>
      <c r="D66" s="496">
        <f>VLOOKUP($A66,'T5_data(mth)'!$B$5:$AX$392,$O$1,FALSE)</f>
        <v>2604.0769757099001</v>
      </c>
      <c r="E66" s="496">
        <f>VLOOKUP($A66,'T5_data(ytd)'!$B$3:$F$390,5,FALSE)</f>
        <v>8977.94</v>
      </c>
      <c r="F66" s="497">
        <f>VLOOKUP($A66,'T5_data(ytd)'!$B$392:$F$779,3,FALSE)</f>
        <v>0.69</v>
      </c>
      <c r="G66" s="642">
        <f>VLOOKUP($A66,'T5_data(mth)'!$B$785:$AX$1172,$O$1-1,FALSE)</f>
        <v>47.92630287743409</v>
      </c>
      <c r="H66" s="497">
        <f>VLOOKUP($A66,'T5_data(mth)'!$B$785:$AX$1172,$O$1,FALSE)</f>
        <v>55.8311161642484</v>
      </c>
      <c r="I66" s="497">
        <f>VLOOKUP($A66,'T5_data(ytd)'!$B$392:$F$779,5,FALSE)</f>
        <v>36.89</v>
      </c>
      <c r="J66" s="498">
        <f>VLOOKUP($A66,'T5_data(ytd)'!$B$781:$F$1168,3,FALSE)</f>
        <v>7.08</v>
      </c>
      <c r="K66" s="646">
        <f>VLOOKUP($A66,'T5_data(mth)'!$B$1175:$AX$1562,$O$1-1,FALSE)</f>
        <v>8.0950226896853152</v>
      </c>
      <c r="L66" s="653">
        <f>VLOOKUP($A66,'T5_data(mth)'!$B$1175:$AX$1562,$O$1,FALSE)</f>
        <v>8.9961982015282338</v>
      </c>
      <c r="M66" s="654">
        <f>VLOOKUP($A66,'T5_data(ytd)'!$B$781:$F$1168,5,FALSE)</f>
        <v>8.2100000000000009</v>
      </c>
      <c r="N66" s="481">
        <v>1</v>
      </c>
      <c r="O66" s="660" t="str">
        <f t="shared" si="2"/>
        <v>0.7</v>
      </c>
      <c r="P66" s="660" t="str">
        <f t="shared" si="3"/>
        <v>47.9</v>
      </c>
      <c r="Q66" s="660" t="str">
        <f t="shared" si="4"/>
        <v>55.8</v>
      </c>
      <c r="R66" s="660" t="str">
        <f t="shared" si="5"/>
        <v>36.9</v>
      </c>
      <c r="S66" s="660" t="str">
        <f t="shared" si="6"/>
        <v>7.1</v>
      </c>
      <c r="T66" s="660" t="str">
        <f t="shared" si="7"/>
        <v>8.1</v>
      </c>
      <c r="U66" s="660" t="str">
        <f t="shared" si="8"/>
        <v>9.0</v>
      </c>
      <c r="V66" s="660" t="str">
        <f>IF(FIXED(M66,1)="0.0",IF(FIXED(M66,2)="0.00",FIXED(M66,3),FIXED(M66,2)),FIXED(M66,1))</f>
        <v>8.2</v>
      </c>
    </row>
    <row r="67" spans="1:22" s="321" customFormat="1" ht="24.6" hidden="1" x14ac:dyDescent="0.45">
      <c r="A67" s="479" t="s">
        <v>237</v>
      </c>
      <c r="B67" s="368">
        <f>VLOOKUP($A67,'T5_data(ytd)'!$B$3:$F$390,3,FALSE)</f>
        <v>1633.05</v>
      </c>
      <c r="C67" s="368" t="e">
        <f>VLOOKUP($A67,'T5_data(mth)'!$B$5:$AL$392,$O$1-1,FALSE)</f>
        <v>#REF!</v>
      </c>
      <c r="D67" s="496" t="e">
        <f>VLOOKUP($A67,'T5_data(mth)'!$B$5:$AL$392,$O$1,FALSE)</f>
        <v>#REF!</v>
      </c>
      <c r="E67" s="368">
        <f>VLOOKUP($A67,'T5_data(ytd)'!$B$3:$F$390,5,FALSE)</f>
        <v>566.61</v>
      </c>
      <c r="F67" s="370">
        <f>VLOOKUP($A67,'T5_data(ytd)'!$B$392:$F$779,3,FALSE)</f>
        <v>2.4500000000000002</v>
      </c>
      <c r="G67" s="370" t="e">
        <f>VLOOKUP($A67,'T5_data(mth)'!$B$785:$AL$1172,$O$1-1,FALSE)</f>
        <v>#REF!</v>
      </c>
      <c r="H67" s="370" t="e">
        <f>VLOOKUP($A67,'T5_data(mth)'!$B$785:$AL$1172,$O$1,FALSE)</f>
        <v>#REF!</v>
      </c>
      <c r="I67" s="370">
        <f>VLOOKUP($A67,'T5_data(ytd)'!$B$392:$F$779,5,FALSE)</f>
        <v>5.28</v>
      </c>
      <c r="J67" s="472">
        <f>VLOOKUP($A67,'T5_data(ytd)'!$B$781:$F$1168,3,FALSE)</f>
        <v>0.53</v>
      </c>
      <c r="K67" s="472" t="e">
        <f>VLOOKUP($A67,'T5_data(mth)'!$B$1175:$AL$1562,$O$1-1,FALSE)</f>
        <v>#REF!</v>
      </c>
      <c r="L67" s="472" t="e">
        <f>VLOOKUP($A67,'T5_data(mth)'!$B$1175:$AL$1562,$O$1,FALSE)</f>
        <v>#REF!</v>
      </c>
      <c r="M67" s="633"/>
      <c r="O67" s="465" t="str">
        <f t="shared" si="2"/>
        <v>2.5</v>
      </c>
      <c r="P67" s="465" t="e">
        <f t="shared" si="3"/>
        <v>#REF!</v>
      </c>
      <c r="Q67" s="465" t="e">
        <f t="shared" si="4"/>
        <v>#REF!</v>
      </c>
      <c r="R67" s="465" t="str">
        <f t="shared" si="5"/>
        <v>5.3</v>
      </c>
      <c r="S67" s="465" t="str">
        <f t="shared" si="6"/>
        <v>0.5</v>
      </c>
      <c r="T67" s="465" t="e">
        <f t="shared" si="7"/>
        <v>#REF!</v>
      </c>
      <c r="U67" s="465" t="e">
        <f t="shared" si="8"/>
        <v>#REF!</v>
      </c>
      <c r="V67" s="465" t="e">
        <f>IF(FIXED(#REF!,1)="0.0",IF(FIXED(#REF!,2)="0.00",FIXED(#REF!,3),FIXED(#REF!,2)),FIXED(#REF!,1))</f>
        <v>#REF!</v>
      </c>
    </row>
    <row r="68" spans="1:22" s="321" customFormat="1" ht="24.6" hidden="1" x14ac:dyDescent="0.45">
      <c r="A68" s="367" t="s">
        <v>238</v>
      </c>
      <c r="B68" s="368">
        <f>VLOOKUP($A68,'T5_data(ytd)'!$B$3:$F$390,3,FALSE)</f>
        <v>4904.4399999999996</v>
      </c>
      <c r="C68" s="369" t="e">
        <f>VLOOKUP($A68,'T5_data(mth)'!$B$5:$AL$392,$O$1-1,FALSE)</f>
        <v>#REF!</v>
      </c>
      <c r="D68" s="492" t="e">
        <f>VLOOKUP($A68,'T5_data(mth)'!$B$5:$AL$392,$O$1,FALSE)</f>
        <v>#REF!</v>
      </c>
      <c r="E68" s="368">
        <f>VLOOKUP($A68,'T5_data(ytd)'!$B$3:$F$390,5,FALSE)</f>
        <v>2068.9699999999998</v>
      </c>
      <c r="F68" s="370">
        <f>VLOOKUP($A68,'T5_data(ytd)'!$B$392:$F$779,3,FALSE)</f>
        <v>1.75</v>
      </c>
      <c r="G68" s="371" t="e">
        <f>VLOOKUP($A68,'T5_data(mth)'!$B$785:$AL$1172,$O$1-1,FALSE)</f>
        <v>#REF!</v>
      </c>
      <c r="H68" s="371" t="e">
        <f>VLOOKUP($A68,'T5_data(mth)'!$B$785:$AL$1172,$O$1,FALSE)</f>
        <v>#REF!</v>
      </c>
      <c r="I68" s="370">
        <f>VLOOKUP($A68,'T5_data(ytd)'!$B$392:$F$779,5,FALSE)</f>
        <v>49.09</v>
      </c>
      <c r="J68" s="372">
        <f>VLOOKUP($A68,'T5_data(ytd)'!$B$781:$F$1168,3,FALSE)</f>
        <v>1.6</v>
      </c>
      <c r="K68" s="372" t="e">
        <f>VLOOKUP($A68,'T5_data(mth)'!$B$1175:$AL$1562,$O$1-1,FALSE)</f>
        <v>#REF!</v>
      </c>
      <c r="L68" s="372" t="e">
        <f>VLOOKUP($A68,'T5_data(mth)'!$B$1175:$AL$1562,$O$1,FALSE)</f>
        <v>#REF!</v>
      </c>
      <c r="M68" s="633"/>
      <c r="O68" s="465" t="str">
        <f t="shared" si="2"/>
        <v>1.8</v>
      </c>
      <c r="P68" s="465" t="e">
        <f t="shared" si="3"/>
        <v>#REF!</v>
      </c>
      <c r="Q68" s="465" t="e">
        <f t="shared" si="4"/>
        <v>#REF!</v>
      </c>
      <c r="R68" s="465" t="str">
        <f t="shared" si="5"/>
        <v>49.1</v>
      </c>
      <c r="S68" s="465" t="str">
        <f t="shared" si="6"/>
        <v>1.6</v>
      </c>
      <c r="T68" s="465" t="e">
        <f t="shared" si="7"/>
        <v>#REF!</v>
      </c>
      <c r="U68" s="465" t="e">
        <f t="shared" si="8"/>
        <v>#REF!</v>
      </c>
      <c r="V68" s="465" t="e">
        <f>IF(FIXED(#REF!,1)="0.0",IF(FIXED(#REF!,2)="0.00",FIXED(#REF!,3),FIXED(#REF!,2)),FIXED(#REF!,1))</f>
        <v>#REF!</v>
      </c>
    </row>
    <row r="69" spans="1:22" s="321" customFormat="1" ht="24.6" hidden="1" x14ac:dyDescent="0.45">
      <c r="A69" s="367" t="s">
        <v>239</v>
      </c>
      <c r="B69" s="368">
        <f>VLOOKUP($A69,'T5_data(ytd)'!$B$3:$F$390,3,FALSE)</f>
        <v>3019.95</v>
      </c>
      <c r="C69" s="369" t="e">
        <f>VLOOKUP($A69,'T5_data(mth)'!$B$5:$AL$392,$O$1-1,FALSE)</f>
        <v>#REF!</v>
      </c>
      <c r="D69" s="492" t="e">
        <f>VLOOKUP($A69,'T5_data(mth)'!$B$5:$AL$392,$O$1,FALSE)</f>
        <v>#REF!</v>
      </c>
      <c r="E69" s="368">
        <f>VLOOKUP($A69,'T5_data(ytd)'!$B$3:$F$390,5,FALSE)</f>
        <v>1320.37</v>
      </c>
      <c r="F69" s="370">
        <f>VLOOKUP($A69,'T5_data(ytd)'!$B$392:$F$779,3,FALSE)</f>
        <v>-3.62</v>
      </c>
      <c r="G69" s="371" t="e">
        <f>VLOOKUP($A69,'T5_data(mth)'!$B$785:$AL$1172,$O$1-1,FALSE)</f>
        <v>#REF!</v>
      </c>
      <c r="H69" s="371" t="e">
        <f>VLOOKUP($A69,'T5_data(mth)'!$B$785:$AL$1172,$O$1,FALSE)</f>
        <v>#REF!</v>
      </c>
      <c r="I69" s="370">
        <f>VLOOKUP($A69,'T5_data(ytd)'!$B$392:$F$779,5,FALSE)</f>
        <v>57.48</v>
      </c>
      <c r="J69" s="372">
        <f>VLOOKUP($A69,'T5_data(ytd)'!$B$781:$F$1168,3,FALSE)</f>
        <v>0.98</v>
      </c>
      <c r="K69" s="372" t="e">
        <f>VLOOKUP($A69,'T5_data(mth)'!$B$1175:$AL$1562,$O$1-1,FALSE)</f>
        <v>#REF!</v>
      </c>
      <c r="L69" s="372" t="e">
        <f>VLOOKUP($A69,'T5_data(mth)'!$B$1175:$AL$1562,$O$1,FALSE)</f>
        <v>#REF!</v>
      </c>
      <c r="M69" s="633"/>
      <c r="O69" s="465" t="str">
        <f t="shared" si="2"/>
        <v>-3.6</v>
      </c>
      <c r="P69" s="465" t="e">
        <f t="shared" si="3"/>
        <v>#REF!</v>
      </c>
      <c r="Q69" s="465" t="e">
        <f t="shared" si="4"/>
        <v>#REF!</v>
      </c>
      <c r="R69" s="465" t="str">
        <f t="shared" si="5"/>
        <v>57.5</v>
      </c>
      <c r="S69" s="465" t="str">
        <f t="shared" si="6"/>
        <v>1.0</v>
      </c>
      <c r="T69" s="465" t="e">
        <f t="shared" si="7"/>
        <v>#REF!</v>
      </c>
      <c r="U69" s="465" t="e">
        <f t="shared" si="8"/>
        <v>#REF!</v>
      </c>
      <c r="V69" s="465" t="e">
        <f>IF(FIXED(#REF!,1)="0.0",IF(FIXED(#REF!,2)="0.00",FIXED(#REF!,3),FIXED(#REF!,2)),FIXED(#REF!,1))</f>
        <v>#REF!</v>
      </c>
    </row>
    <row r="70" spans="1:22" s="321" customFormat="1" ht="24.6" hidden="1" x14ac:dyDescent="0.45">
      <c r="A70" s="367" t="s">
        <v>240</v>
      </c>
      <c r="B70" s="368">
        <f>VLOOKUP($A70,'T5_data(ytd)'!$B$3:$F$390,3,FALSE)</f>
        <v>0.03</v>
      </c>
      <c r="C70" s="369" t="e">
        <f>VLOOKUP($A70,'T5_data(mth)'!$B$5:$AL$392,$O$1-1,FALSE)</f>
        <v>#REF!</v>
      </c>
      <c r="D70" s="496" t="e">
        <f>VLOOKUP($A70,'T5_data(mth)'!$B$5:$AL$392,$O$1,FALSE)</f>
        <v>#REF!</v>
      </c>
      <c r="E70" s="368">
        <f>VLOOKUP($A70,'T5_data(ytd)'!$B$3:$F$390,5,FALSE)</f>
        <v>0.03</v>
      </c>
      <c r="F70" s="370">
        <f>VLOOKUP($A70,'T5_data(ytd)'!$B$392:$F$779,3,FALSE)</f>
        <v>-76.92</v>
      </c>
      <c r="G70" s="371" t="e">
        <f>VLOOKUP($A70,'T5_data(mth)'!$B$785:$AL$1172,$O$1-1,FALSE)</f>
        <v>#REF!</v>
      </c>
      <c r="H70" s="371" t="e">
        <f>VLOOKUP($A70,'T5_data(mth)'!$B$785:$AL$1172,$O$1,FALSE)</f>
        <v>#REF!</v>
      </c>
      <c r="I70" s="370">
        <f>VLOOKUP($A70,'T5_data(ytd)'!$B$392:$F$779,5,FALSE)</f>
        <v>200</v>
      </c>
      <c r="J70" s="372">
        <f>VLOOKUP($A70,'T5_data(ytd)'!$B$781:$F$1168,3,FALSE)</f>
        <v>0</v>
      </c>
      <c r="K70" s="372" t="e">
        <f>VLOOKUP($A70,'T5_data(mth)'!$B$1175:$AL$1562,$O$1-1,FALSE)</f>
        <v>#REF!</v>
      </c>
      <c r="L70" s="372" t="e">
        <f>VLOOKUP($A70,'T5_data(mth)'!$B$1175:$AL$1562,$O$1,FALSE)</f>
        <v>#REF!</v>
      </c>
      <c r="M70" s="633"/>
      <c r="O70" s="465" t="str">
        <f t="shared" ref="O70:O133" si="10">IF(FIXED(F70,1)="0.0",IF(FIXED(F70,2)="0.00",FIXED(F70,3),FIXED(F70,2)),FIXED(F70,1))</f>
        <v>-76.9</v>
      </c>
      <c r="P70" s="465" t="e">
        <f t="shared" ref="P70:P133" si="11">IF(FIXED(G70,1)="0.0",IF(FIXED(G70,2)="0.00",FIXED(G70,3),FIXED(G70,2)),FIXED(G70,1))</f>
        <v>#REF!</v>
      </c>
      <c r="Q70" s="465" t="e">
        <f t="shared" ref="Q70:Q133" si="12">IF(FIXED(H70,1)="0.0",IF(FIXED(H70,2)="0.00",FIXED(H70,3),FIXED(H70,2)),FIXED(H70,1))</f>
        <v>#REF!</v>
      </c>
      <c r="R70" s="465" t="str">
        <f t="shared" ref="R70:R133" si="13">IF(FIXED(I70,1)="0.0",IF(FIXED(I70,2)="0.00",FIXED(I70,3),FIXED(I70,2)),FIXED(I70,1))</f>
        <v>200.0</v>
      </c>
      <c r="S70" s="465" t="str">
        <f t="shared" ref="S70:S133" si="14">IF(FIXED(J70,1)="0.0",IF(FIXED(J70,2)="0.00",FIXED(J70,3),FIXED(J70,2)),FIXED(J70,1))</f>
        <v>0.000</v>
      </c>
      <c r="T70" s="465" t="e">
        <f t="shared" ref="T70:T133" si="15">IF(FIXED(K70,1)="0.0",IF(FIXED(K70,2)="0.00",FIXED(K70,3),FIXED(K70,2)),FIXED(K70,1))</f>
        <v>#REF!</v>
      </c>
      <c r="U70" s="465" t="e">
        <f t="shared" ref="U70:U133" si="16">IF(FIXED(L70,1)="0.0",IF(FIXED(L70,2)="0.00",FIXED(L70,3),FIXED(L70,2)),FIXED(L70,1))</f>
        <v>#REF!</v>
      </c>
      <c r="V70" s="465" t="e">
        <f>IF(FIXED(#REF!,1)="0.0",IF(FIXED(#REF!,2)="0.00",FIXED(#REF!,3),FIXED(#REF!,2)),FIXED(#REF!,1))</f>
        <v>#REF!</v>
      </c>
    </row>
    <row r="71" spans="1:22" s="321" customFormat="1" ht="24.6" hidden="1" x14ac:dyDescent="0.45">
      <c r="A71" s="367" t="s">
        <v>241</v>
      </c>
      <c r="B71" s="368">
        <f>VLOOKUP($A71,'T5_data(ytd)'!$B$3:$F$390,3,FALSE)</f>
        <v>1884.45</v>
      </c>
      <c r="C71" s="369" t="e">
        <f>VLOOKUP($A71,'T5_data(mth)'!$B$5:$AL$392,$O$1-1,FALSE)</f>
        <v>#REF!</v>
      </c>
      <c r="D71" s="496" t="e">
        <f>VLOOKUP($A71,'T5_data(mth)'!$B$5:$AL$392,$O$1,FALSE)</f>
        <v>#REF!</v>
      </c>
      <c r="E71" s="368">
        <f>VLOOKUP($A71,'T5_data(ytd)'!$B$3:$F$390,5,FALSE)</f>
        <v>748.57</v>
      </c>
      <c r="F71" s="370">
        <f>VLOOKUP($A71,'T5_data(ytd)'!$B$392:$F$779,3,FALSE)</f>
        <v>11.72</v>
      </c>
      <c r="G71" s="371" t="e">
        <f>VLOOKUP($A71,'T5_data(mth)'!$B$785:$AL$1172,$O$1-1,FALSE)</f>
        <v>#REF!</v>
      </c>
      <c r="H71" s="371" t="e">
        <f>VLOOKUP($A71,'T5_data(mth)'!$B$785:$AL$1172,$O$1,FALSE)</f>
        <v>#REF!</v>
      </c>
      <c r="I71" s="370">
        <f>VLOOKUP($A71,'T5_data(ytd)'!$B$392:$F$779,5,FALSE)</f>
        <v>36.29</v>
      </c>
      <c r="J71" s="372">
        <f>VLOOKUP($A71,'T5_data(ytd)'!$B$781:$F$1168,3,FALSE)</f>
        <v>0.61</v>
      </c>
      <c r="K71" s="372" t="e">
        <f>VLOOKUP($A71,'T5_data(mth)'!$B$1175:$AL$1562,$O$1-1,FALSE)</f>
        <v>#REF!</v>
      </c>
      <c r="L71" s="372" t="e">
        <f>VLOOKUP($A71,'T5_data(mth)'!$B$1175:$AL$1562,$O$1,FALSE)</f>
        <v>#REF!</v>
      </c>
      <c r="M71" s="633"/>
      <c r="O71" s="465" t="str">
        <f t="shared" si="10"/>
        <v>11.7</v>
      </c>
      <c r="P71" s="465" t="e">
        <f t="shared" si="11"/>
        <v>#REF!</v>
      </c>
      <c r="Q71" s="465" t="e">
        <f t="shared" si="12"/>
        <v>#REF!</v>
      </c>
      <c r="R71" s="465" t="str">
        <f t="shared" si="13"/>
        <v>36.3</v>
      </c>
      <c r="S71" s="465" t="str">
        <f t="shared" si="14"/>
        <v>0.6</v>
      </c>
      <c r="T71" s="465" t="e">
        <f t="shared" si="15"/>
        <v>#REF!</v>
      </c>
      <c r="U71" s="465" t="e">
        <f t="shared" si="16"/>
        <v>#REF!</v>
      </c>
      <c r="V71" s="465" t="e">
        <f>IF(FIXED(#REF!,1)="0.0",IF(FIXED(#REF!,2)="0.00",FIXED(#REF!,3),FIXED(#REF!,2)),FIXED(#REF!,1))</f>
        <v>#REF!</v>
      </c>
    </row>
    <row r="72" spans="1:22" s="321" customFormat="1" ht="24.6" hidden="1" x14ac:dyDescent="0.45">
      <c r="A72" s="367" t="s">
        <v>242</v>
      </c>
      <c r="B72" s="368">
        <f>VLOOKUP($A72,'T5_data(ytd)'!$B$3:$F$390,3,FALSE)</f>
        <v>5365.35</v>
      </c>
      <c r="C72" s="369" t="e">
        <f>VLOOKUP($A72,'T5_data(mth)'!$B$5:$AL$392,$O$1-1,FALSE)</f>
        <v>#REF!</v>
      </c>
      <c r="D72" s="496" t="e">
        <f>VLOOKUP($A72,'T5_data(mth)'!$B$5:$AL$392,$O$1,FALSE)</f>
        <v>#REF!</v>
      </c>
      <c r="E72" s="368">
        <f>VLOOKUP($A72,'T5_data(ytd)'!$B$3:$F$390,5,FALSE)</f>
        <v>2027.85</v>
      </c>
      <c r="F72" s="370">
        <f>VLOOKUP($A72,'T5_data(ytd)'!$B$392:$F$779,3,FALSE)</f>
        <v>-16.809999999999999</v>
      </c>
      <c r="G72" s="371" t="e">
        <f>VLOOKUP($A72,'T5_data(mth)'!$B$785:$AL$1172,$O$1-1,FALSE)</f>
        <v>#REF!</v>
      </c>
      <c r="H72" s="371" t="e">
        <f>VLOOKUP($A72,'T5_data(mth)'!$B$785:$AL$1172,$O$1,FALSE)</f>
        <v>#REF!</v>
      </c>
      <c r="I72" s="370">
        <f>VLOOKUP($A72,'T5_data(ytd)'!$B$392:$F$779,5,FALSE)</f>
        <v>22.09</v>
      </c>
      <c r="J72" s="372">
        <f>VLOOKUP($A72,'T5_data(ytd)'!$B$781:$F$1168,3,FALSE)</f>
        <v>1.75</v>
      </c>
      <c r="K72" s="372" t="e">
        <f>VLOOKUP($A72,'T5_data(mth)'!$B$1175:$AL$1562,$O$1-1,FALSE)</f>
        <v>#REF!</v>
      </c>
      <c r="L72" s="372" t="e">
        <f>VLOOKUP($A72,'T5_data(mth)'!$B$1175:$AL$1562,$O$1,FALSE)</f>
        <v>#REF!</v>
      </c>
      <c r="M72" s="633"/>
      <c r="O72" s="465" t="str">
        <f t="shared" si="10"/>
        <v>-16.8</v>
      </c>
      <c r="P72" s="465" t="e">
        <f t="shared" si="11"/>
        <v>#REF!</v>
      </c>
      <c r="Q72" s="465" t="e">
        <f t="shared" si="12"/>
        <v>#REF!</v>
      </c>
      <c r="R72" s="465" t="str">
        <f t="shared" si="13"/>
        <v>22.1</v>
      </c>
      <c r="S72" s="465" t="str">
        <f t="shared" si="14"/>
        <v>1.8</v>
      </c>
      <c r="T72" s="465" t="e">
        <f t="shared" si="15"/>
        <v>#REF!</v>
      </c>
      <c r="U72" s="465" t="e">
        <f t="shared" si="16"/>
        <v>#REF!</v>
      </c>
      <c r="V72" s="465" t="e">
        <f>IF(FIXED(#REF!,1)="0.0",IF(FIXED(#REF!,2)="0.00",FIXED(#REF!,3),FIXED(#REF!,2)),FIXED(#REF!,1))</f>
        <v>#REF!</v>
      </c>
    </row>
    <row r="73" spans="1:22" s="321" customFormat="1" ht="24.6" hidden="1" x14ac:dyDescent="0.45">
      <c r="A73" s="367" t="s">
        <v>243</v>
      </c>
      <c r="B73" s="368">
        <f>VLOOKUP($A73,'T5_data(ytd)'!$B$3:$F$390,3,FALSE)</f>
        <v>3441.16</v>
      </c>
      <c r="C73" s="369" t="e">
        <f>VLOOKUP($A73,'T5_data(mth)'!$B$5:$AL$392,$O$1-1,FALSE)</f>
        <v>#REF!</v>
      </c>
      <c r="D73" s="496" t="e">
        <f>VLOOKUP($A73,'T5_data(mth)'!$B$5:$AL$392,$O$1,FALSE)</f>
        <v>#REF!</v>
      </c>
      <c r="E73" s="368">
        <f>VLOOKUP($A73,'T5_data(ytd)'!$B$3:$F$390,5,FALSE)</f>
        <v>1265.28</v>
      </c>
      <c r="F73" s="370">
        <f>VLOOKUP($A73,'T5_data(ytd)'!$B$392:$F$779,3,FALSE)</f>
        <v>13.01</v>
      </c>
      <c r="G73" s="371" t="e">
        <f>VLOOKUP($A73,'T5_data(mth)'!$B$785:$AL$1172,$O$1-1,FALSE)</f>
        <v>#REF!</v>
      </c>
      <c r="H73" s="371" t="e">
        <f>VLOOKUP($A73,'T5_data(mth)'!$B$785:$AL$1172,$O$1,FALSE)</f>
        <v>#REF!</v>
      </c>
      <c r="I73" s="370">
        <f>VLOOKUP($A73,'T5_data(ytd)'!$B$392:$F$779,5,FALSE)</f>
        <v>20.38</v>
      </c>
      <c r="J73" s="372">
        <f>VLOOKUP($A73,'T5_data(ytd)'!$B$781:$F$1168,3,FALSE)</f>
        <v>1.1200000000000001</v>
      </c>
      <c r="K73" s="372" t="e">
        <f>VLOOKUP($A73,'T5_data(mth)'!$B$1175:$AL$1562,$O$1-1,FALSE)</f>
        <v>#REF!</v>
      </c>
      <c r="L73" s="372" t="e">
        <f>VLOOKUP($A73,'T5_data(mth)'!$B$1175:$AL$1562,$O$1,FALSE)</f>
        <v>#REF!</v>
      </c>
      <c r="M73" s="633"/>
      <c r="O73" s="465" t="str">
        <f t="shared" si="10"/>
        <v>13.0</v>
      </c>
      <c r="P73" s="465" t="e">
        <f t="shared" si="11"/>
        <v>#REF!</v>
      </c>
      <c r="Q73" s="465" t="e">
        <f t="shared" si="12"/>
        <v>#REF!</v>
      </c>
      <c r="R73" s="465" t="str">
        <f t="shared" si="13"/>
        <v>20.4</v>
      </c>
      <c r="S73" s="465" t="str">
        <f t="shared" si="14"/>
        <v>1.1</v>
      </c>
      <c r="T73" s="465" t="e">
        <f t="shared" si="15"/>
        <v>#REF!</v>
      </c>
      <c r="U73" s="465" t="e">
        <f t="shared" si="16"/>
        <v>#REF!</v>
      </c>
      <c r="V73" s="465" t="e">
        <f>IF(FIXED(#REF!,1)="0.0",IF(FIXED(#REF!,2)="0.00",FIXED(#REF!,3),FIXED(#REF!,2)),FIXED(#REF!,1))</f>
        <v>#REF!</v>
      </c>
    </row>
    <row r="74" spans="1:22" s="321" customFormat="1" ht="24.6" hidden="1" x14ac:dyDescent="0.45">
      <c r="A74" s="367" t="s">
        <v>244</v>
      </c>
      <c r="B74" s="368">
        <f>VLOOKUP($A74,'T5_data(ytd)'!$B$3:$F$390,3,FALSE)</f>
        <v>125.3</v>
      </c>
      <c r="C74" s="369" t="e">
        <f>VLOOKUP($A74,'T5_data(mth)'!$B$5:$AL$392,$O$1-1,FALSE)</f>
        <v>#REF!</v>
      </c>
      <c r="D74" s="496" t="e">
        <f>VLOOKUP($A74,'T5_data(mth)'!$B$5:$AL$392,$O$1,FALSE)</f>
        <v>#REF!</v>
      </c>
      <c r="E74" s="368">
        <f>VLOOKUP($A74,'T5_data(ytd)'!$B$3:$F$390,5,FALSE)</f>
        <v>73.45</v>
      </c>
      <c r="F74" s="370">
        <f>VLOOKUP($A74,'T5_data(ytd)'!$B$392:$F$779,3,FALSE)</f>
        <v>-19.41</v>
      </c>
      <c r="G74" s="371" t="e">
        <f>VLOOKUP($A74,'T5_data(mth)'!$B$785:$AL$1172,$O$1-1,FALSE)</f>
        <v>#REF!</v>
      </c>
      <c r="H74" s="371" t="e">
        <f>VLOOKUP($A74,'T5_data(mth)'!$B$785:$AL$1172,$O$1,FALSE)</f>
        <v>#REF!</v>
      </c>
      <c r="I74" s="370">
        <f>VLOOKUP($A74,'T5_data(ytd)'!$B$392:$F$779,5,FALSE)</f>
        <v>91.68</v>
      </c>
      <c r="J74" s="372">
        <f>VLOOKUP($A74,'T5_data(ytd)'!$B$781:$F$1168,3,FALSE)</f>
        <v>0.04</v>
      </c>
      <c r="K74" s="372" t="e">
        <f>VLOOKUP($A74,'T5_data(mth)'!$B$1175:$AL$1562,$O$1-1,FALSE)</f>
        <v>#REF!</v>
      </c>
      <c r="L74" s="372" t="e">
        <f>VLOOKUP($A74,'T5_data(mth)'!$B$1175:$AL$1562,$O$1,FALSE)</f>
        <v>#REF!</v>
      </c>
      <c r="M74" s="633"/>
      <c r="O74" s="465" t="str">
        <f t="shared" si="10"/>
        <v>-19.4</v>
      </c>
      <c r="P74" s="465" t="e">
        <f t="shared" si="11"/>
        <v>#REF!</v>
      </c>
      <c r="Q74" s="465" t="e">
        <f t="shared" si="12"/>
        <v>#REF!</v>
      </c>
      <c r="R74" s="465" t="str">
        <f t="shared" si="13"/>
        <v>91.7</v>
      </c>
      <c r="S74" s="465" t="str">
        <f t="shared" si="14"/>
        <v>0.04</v>
      </c>
      <c r="T74" s="465" t="e">
        <f t="shared" si="15"/>
        <v>#REF!</v>
      </c>
      <c r="U74" s="465" t="e">
        <f t="shared" si="16"/>
        <v>#REF!</v>
      </c>
      <c r="V74" s="465" t="e">
        <f>IF(FIXED(#REF!,1)="0.0",IF(FIXED(#REF!,2)="0.00",FIXED(#REF!,3),FIXED(#REF!,2)),FIXED(#REF!,1))</f>
        <v>#REF!</v>
      </c>
    </row>
    <row r="75" spans="1:22" s="321" customFormat="1" ht="24.6" hidden="1" x14ac:dyDescent="0.45">
      <c r="A75" s="367" t="s">
        <v>245</v>
      </c>
      <c r="B75" s="368">
        <f>VLOOKUP($A75,'T5_data(ytd)'!$B$3:$F$390,3,FALSE)</f>
        <v>897.43</v>
      </c>
      <c r="C75" s="369" t="e">
        <f>VLOOKUP($A75,'T5_data(mth)'!$B$5:$AL$392,$O$1-1,FALSE)</f>
        <v>#REF!</v>
      </c>
      <c r="D75" s="492" t="e">
        <f>VLOOKUP($A75,'T5_data(mth)'!$B$5:$AL$392,$O$1,FALSE)</f>
        <v>#REF!</v>
      </c>
      <c r="E75" s="368">
        <f>VLOOKUP($A75,'T5_data(ytd)'!$B$3:$F$390,5,FALSE)</f>
        <v>322.07</v>
      </c>
      <c r="F75" s="370">
        <f>VLOOKUP($A75,'T5_data(ytd)'!$B$392:$F$779,3,FALSE)</f>
        <v>0.32</v>
      </c>
      <c r="G75" s="371" t="e">
        <f>VLOOKUP($A75,'T5_data(mth)'!$B$785:$AL$1172,$O$1-1,FALSE)</f>
        <v>#REF!</v>
      </c>
      <c r="H75" s="371" t="e">
        <f>VLOOKUP($A75,'T5_data(mth)'!$B$785:$AL$1172,$O$1,FALSE)</f>
        <v>#REF!</v>
      </c>
      <c r="I75" s="370">
        <f>VLOOKUP($A75,'T5_data(ytd)'!$B$392:$F$779,5,FALSE)</f>
        <v>18.89</v>
      </c>
      <c r="J75" s="372">
        <f>VLOOKUP($A75,'T5_data(ytd)'!$B$781:$F$1168,3,FALSE)</f>
        <v>0.28999999999999998</v>
      </c>
      <c r="K75" s="372" t="e">
        <f>VLOOKUP($A75,'T5_data(mth)'!$B$1175:$AL$1562,$O$1-1,FALSE)</f>
        <v>#REF!</v>
      </c>
      <c r="L75" s="372" t="e">
        <f>VLOOKUP($A75,'T5_data(mth)'!$B$1175:$AL$1562,$O$1,FALSE)</f>
        <v>#REF!</v>
      </c>
      <c r="M75" s="633"/>
      <c r="O75" s="465" t="str">
        <f t="shared" si="10"/>
        <v>0.3</v>
      </c>
      <c r="P75" s="465" t="e">
        <f t="shared" si="11"/>
        <v>#REF!</v>
      </c>
      <c r="Q75" s="465" t="e">
        <f t="shared" si="12"/>
        <v>#REF!</v>
      </c>
      <c r="R75" s="465" t="str">
        <f t="shared" si="13"/>
        <v>18.9</v>
      </c>
      <c r="S75" s="465" t="str">
        <f t="shared" si="14"/>
        <v>0.3</v>
      </c>
      <c r="T75" s="465" t="e">
        <f t="shared" si="15"/>
        <v>#REF!</v>
      </c>
      <c r="U75" s="465" t="e">
        <f t="shared" si="16"/>
        <v>#REF!</v>
      </c>
      <c r="V75" s="465" t="e">
        <f>IF(FIXED(#REF!,1)="0.0",IF(FIXED(#REF!,2)="0.00",FIXED(#REF!,3),FIXED(#REF!,2)),FIXED(#REF!,1))</f>
        <v>#REF!</v>
      </c>
    </row>
    <row r="76" spans="1:22" s="321" customFormat="1" ht="24.6" hidden="1" x14ac:dyDescent="0.45">
      <c r="A76" s="367" t="s">
        <v>246</v>
      </c>
      <c r="B76" s="368">
        <f>VLOOKUP($A76,'T5_data(ytd)'!$B$3:$F$390,3,FALSE)</f>
        <v>673.69</v>
      </c>
      <c r="C76" s="369" t="e">
        <f>VLOOKUP($A76,'T5_data(mth)'!$B$5:$AL$392,$O$1-1,FALSE)</f>
        <v>#REF!</v>
      </c>
      <c r="D76" s="492" t="e">
        <f>VLOOKUP($A76,'T5_data(mth)'!$B$5:$AL$392,$O$1,FALSE)</f>
        <v>#REF!</v>
      </c>
      <c r="E76" s="368">
        <f>VLOOKUP($A76,'T5_data(ytd)'!$B$3:$F$390,5,FALSE)</f>
        <v>202.03</v>
      </c>
      <c r="F76" s="370">
        <f>VLOOKUP($A76,'T5_data(ytd)'!$B$392:$F$779,3,FALSE)</f>
        <v>3</v>
      </c>
      <c r="G76" s="371" t="e">
        <f>VLOOKUP($A76,'T5_data(mth)'!$B$785:$AL$1172,$O$1-1,FALSE)</f>
        <v>#REF!</v>
      </c>
      <c r="H76" s="371" t="e">
        <f>VLOOKUP($A76,'T5_data(mth)'!$B$785:$AL$1172,$O$1,FALSE)</f>
        <v>#REF!</v>
      </c>
      <c r="I76" s="370">
        <f>VLOOKUP($A76,'T5_data(ytd)'!$B$392:$F$779,5,FALSE)</f>
        <v>-4.12</v>
      </c>
      <c r="J76" s="372">
        <f>VLOOKUP($A76,'T5_data(ytd)'!$B$781:$F$1168,3,FALSE)</f>
        <v>0.22</v>
      </c>
      <c r="K76" s="372" t="e">
        <f>VLOOKUP($A76,'T5_data(mth)'!$B$1175:$AL$1562,$O$1-1,FALSE)</f>
        <v>#REF!</v>
      </c>
      <c r="L76" s="372" t="e">
        <f>VLOOKUP($A76,'T5_data(mth)'!$B$1175:$AL$1562,$O$1,FALSE)</f>
        <v>#REF!</v>
      </c>
      <c r="M76" s="633"/>
      <c r="O76" s="465" t="str">
        <f t="shared" si="10"/>
        <v>3.0</v>
      </c>
      <c r="P76" s="465" t="e">
        <f t="shared" si="11"/>
        <v>#REF!</v>
      </c>
      <c r="Q76" s="465" t="e">
        <f t="shared" si="12"/>
        <v>#REF!</v>
      </c>
      <c r="R76" s="465" t="str">
        <f t="shared" si="13"/>
        <v>-4.1</v>
      </c>
      <c r="S76" s="465" t="str">
        <f t="shared" si="14"/>
        <v>0.2</v>
      </c>
      <c r="T76" s="465" t="e">
        <f t="shared" si="15"/>
        <v>#REF!</v>
      </c>
      <c r="U76" s="465" t="e">
        <f t="shared" si="16"/>
        <v>#REF!</v>
      </c>
      <c r="V76" s="465" t="e">
        <f>IF(FIXED(#REF!,1)="0.0",IF(FIXED(#REF!,2)="0.00",FIXED(#REF!,3),FIXED(#REF!,2)),FIXED(#REF!,1))</f>
        <v>#REF!</v>
      </c>
    </row>
    <row r="77" spans="1:22" s="321" customFormat="1" ht="24.6" hidden="1" x14ac:dyDescent="0.45">
      <c r="A77" s="474" t="s">
        <v>247</v>
      </c>
      <c r="B77" s="475">
        <f>VLOOKUP($A77,'T5_data(ytd)'!$B$3:$F$390,3,FALSE)</f>
        <v>4675.3100000000004</v>
      </c>
      <c r="C77" s="476" t="e">
        <f>VLOOKUP($A77,'T5_data(mth)'!$B$5:$AL$392,$O$1-1,FALSE)</f>
        <v>#REF!</v>
      </c>
      <c r="D77" s="496" t="e">
        <f>VLOOKUP($A77,'T5_data(mth)'!$B$5:$AL$392,$O$1,FALSE)</f>
        <v>#REF!</v>
      </c>
      <c r="E77" s="475">
        <f>VLOOKUP($A77,'T5_data(ytd)'!$B$3:$F$390,5,FALSE)</f>
        <v>2451.69</v>
      </c>
      <c r="F77" s="466">
        <f>VLOOKUP($A77,'T5_data(ytd)'!$B$392:$F$779,3,FALSE)</f>
        <v>18.260000000000002</v>
      </c>
      <c r="G77" s="467" t="e">
        <f>VLOOKUP($A77,'T5_data(mth)'!$B$785:$AL$1172,$O$1-1,FALSE)</f>
        <v>#REF!</v>
      </c>
      <c r="H77" s="467" t="e">
        <f>VLOOKUP($A77,'T5_data(mth)'!$B$785:$AL$1172,$O$1,FALSE)</f>
        <v>#REF!</v>
      </c>
      <c r="I77" s="466">
        <f>VLOOKUP($A77,'T5_data(ytd)'!$B$392:$F$779,5,FALSE)</f>
        <v>75.06</v>
      </c>
      <c r="J77" s="470">
        <f>VLOOKUP($A77,'T5_data(ytd)'!$B$781:$F$1168,3,FALSE)</f>
        <v>1.52</v>
      </c>
      <c r="K77" s="470" t="e">
        <f>VLOOKUP($A77,'T5_data(mth)'!$B$1175:$AL$1562,$O$1-1,FALSE)</f>
        <v>#REF!</v>
      </c>
      <c r="L77" s="470" t="e">
        <f>VLOOKUP($A77,'T5_data(mth)'!$B$1175:$AL$1562,$O$1,FALSE)</f>
        <v>#REF!</v>
      </c>
      <c r="M77" s="633"/>
      <c r="O77" s="465" t="str">
        <f t="shared" si="10"/>
        <v>18.3</v>
      </c>
      <c r="P77" s="465" t="e">
        <f t="shared" si="11"/>
        <v>#REF!</v>
      </c>
      <c r="Q77" s="465" t="e">
        <f t="shared" si="12"/>
        <v>#REF!</v>
      </c>
      <c r="R77" s="465" t="str">
        <f t="shared" si="13"/>
        <v>75.1</v>
      </c>
      <c r="S77" s="465" t="str">
        <f t="shared" si="14"/>
        <v>1.5</v>
      </c>
      <c r="T77" s="465" t="e">
        <f t="shared" si="15"/>
        <v>#REF!</v>
      </c>
      <c r="U77" s="465" t="e">
        <f t="shared" si="16"/>
        <v>#REF!</v>
      </c>
      <c r="V77" s="465" t="e">
        <f>IF(FIXED(#REF!,1)="0.0",IF(FIXED(#REF!,2)="0.00",FIXED(#REF!,3),FIXED(#REF!,2)),FIXED(#REF!,1))</f>
        <v>#REF!</v>
      </c>
    </row>
    <row r="78" spans="1:22" ht="21" customHeight="1" x14ac:dyDescent="0.7">
      <c r="A78" s="495" t="s">
        <v>248</v>
      </c>
      <c r="B78" s="496">
        <f>VLOOKUP($A78,'T5_data(ytd)'!$B$3:$F$390,3,FALSE)</f>
        <v>14955.65</v>
      </c>
      <c r="C78" s="641">
        <f>VLOOKUP($A78,'T5_data(mth)'!$B$5:$AX$392,$O$1-1,FALSE)</f>
        <v>1342.8948909039</v>
      </c>
      <c r="D78" s="496">
        <f>VLOOKUP($A78,'T5_data(mth)'!$B$5:$AX$392,$O$1,FALSE)</f>
        <v>1502.2169701363</v>
      </c>
      <c r="E78" s="496">
        <f>VLOOKUP($A78,'T5_data(ytd)'!$B$3:$F$390,5,FALSE)</f>
        <v>5078.67</v>
      </c>
      <c r="F78" s="497">
        <f>VLOOKUP($A78,'T5_data(ytd)'!$B$392:$F$779,3,FALSE)</f>
        <v>49.91</v>
      </c>
      <c r="G78" s="642">
        <f>VLOOKUP($A78,'T5_data(mth)'!$B$785:$AX$1172,$O$1-1,FALSE)</f>
        <v>-35.864355100641824</v>
      </c>
      <c r="H78" s="497">
        <f>VLOOKUP($A78,'T5_data(mth)'!$B$785:$AX$1172,$O$1,FALSE)</f>
        <v>40.545658260549494</v>
      </c>
      <c r="I78" s="497">
        <f>VLOOKUP($A78,'T5_data(ytd)'!$B$392:$F$779,5,FALSE)</f>
        <v>-12.74</v>
      </c>
      <c r="J78" s="498">
        <f>VLOOKUP($A78,'T5_data(ytd)'!$B$781:$F$1168,3,FALSE)</f>
        <v>4.87</v>
      </c>
      <c r="K78" s="646">
        <f>VLOOKUP($A78,'T5_data(mth)'!$B$1175:$AX$1562,$O$1-1,FALSE)</f>
        <v>4.6994971917651531</v>
      </c>
      <c r="L78" s="653">
        <f>VLOOKUP($A78,'T5_data(mth)'!$B$1175:$AX$1562,$O$1,FALSE)</f>
        <v>5.1896475146865599</v>
      </c>
      <c r="M78" s="654">
        <f>VLOOKUP($A78,'T5_data(ytd)'!$B$781:$F$1168,5,FALSE)</f>
        <v>4.6399999999999997</v>
      </c>
      <c r="N78" s="481">
        <v>1</v>
      </c>
      <c r="O78" s="660" t="str">
        <f t="shared" si="10"/>
        <v>49.9</v>
      </c>
      <c r="P78" s="660" t="str">
        <f t="shared" si="11"/>
        <v>-35.9</v>
      </c>
      <c r="Q78" s="660" t="str">
        <f t="shared" si="12"/>
        <v>40.5</v>
      </c>
      <c r="R78" s="660" t="str">
        <f t="shared" si="13"/>
        <v>-12.7</v>
      </c>
      <c r="S78" s="660" t="str">
        <f t="shared" si="14"/>
        <v>4.9</v>
      </c>
      <c r="T78" s="660" t="str">
        <f t="shared" si="15"/>
        <v>4.7</v>
      </c>
      <c r="U78" s="660" t="str">
        <f t="shared" si="16"/>
        <v>5.2</v>
      </c>
      <c r="V78" s="660" t="str">
        <f>IF(FIXED(M78,1)="0.0",IF(FIXED(M78,2)="0.00",FIXED(M78,3),FIXED(M78,2)),FIXED(M78,1))</f>
        <v>4.6</v>
      </c>
    </row>
    <row r="79" spans="1:22" s="321" customFormat="1" ht="24.6" hidden="1" x14ac:dyDescent="0.45">
      <c r="A79" s="479" t="s">
        <v>249</v>
      </c>
      <c r="B79" s="368">
        <f>VLOOKUP($A79,'T5_data(ytd)'!$B$3:$F$390,3,FALSE)</f>
        <v>8568.1299999999992</v>
      </c>
      <c r="C79" s="368" t="e">
        <f>VLOOKUP($A79,'T5_data(mth)'!$B$5:$AL$392,$O$1-1,FALSE)</f>
        <v>#REF!</v>
      </c>
      <c r="D79" s="496" t="e">
        <f>VLOOKUP($A79,'T5_data(mth)'!$B$5:$AL$392,$O$1,FALSE)</f>
        <v>#REF!</v>
      </c>
      <c r="E79" s="368">
        <f>VLOOKUP($A79,'T5_data(ytd)'!$B$3:$F$390,5,FALSE)</f>
        <v>3035.71</v>
      </c>
      <c r="F79" s="370">
        <f>VLOOKUP($A79,'T5_data(ytd)'!$B$392:$F$779,3,FALSE)</f>
        <v>52.82</v>
      </c>
      <c r="G79" s="370" t="e">
        <f>VLOOKUP($A79,'T5_data(mth)'!$B$785:$AL$1172,$O$1-1,FALSE)</f>
        <v>#REF!</v>
      </c>
      <c r="H79" s="370" t="e">
        <f>VLOOKUP($A79,'T5_data(mth)'!$B$785:$AL$1172,$O$1,FALSE)</f>
        <v>#REF!</v>
      </c>
      <c r="I79" s="370">
        <f>VLOOKUP($A79,'T5_data(ytd)'!$B$392:$F$779,5,FALSE)</f>
        <v>-29.29</v>
      </c>
      <c r="J79" s="472">
        <f>VLOOKUP($A79,'T5_data(ytd)'!$B$781:$F$1168,3,FALSE)</f>
        <v>2.79</v>
      </c>
      <c r="K79" s="472" t="e">
        <f>VLOOKUP($A79,'T5_data(mth)'!$B$1175:$AL$1562,$O$1-1,FALSE)</f>
        <v>#REF!</v>
      </c>
      <c r="L79" s="472" t="e">
        <f>VLOOKUP($A79,'T5_data(mth)'!$B$1175:$AL$1562,$O$1,FALSE)</f>
        <v>#REF!</v>
      </c>
      <c r="M79" s="633"/>
      <c r="O79" s="465" t="str">
        <f t="shared" si="10"/>
        <v>52.8</v>
      </c>
      <c r="P79" s="465" t="e">
        <f t="shared" si="11"/>
        <v>#REF!</v>
      </c>
      <c r="Q79" s="465" t="e">
        <f t="shared" si="12"/>
        <v>#REF!</v>
      </c>
      <c r="R79" s="465" t="str">
        <f t="shared" si="13"/>
        <v>-29.3</v>
      </c>
      <c r="S79" s="465" t="str">
        <f t="shared" si="14"/>
        <v>2.8</v>
      </c>
      <c r="T79" s="465" t="e">
        <f t="shared" si="15"/>
        <v>#REF!</v>
      </c>
      <c r="U79" s="465" t="e">
        <f t="shared" si="16"/>
        <v>#REF!</v>
      </c>
      <c r="V79" s="465" t="e">
        <f>IF(FIXED(#REF!,1)="0.0",IF(FIXED(#REF!,2)="0.00",FIXED(#REF!,3),FIXED(#REF!,2)),FIXED(#REF!,1))</f>
        <v>#REF!</v>
      </c>
    </row>
    <row r="80" spans="1:22" s="321" customFormat="1" ht="24.6" hidden="1" x14ac:dyDescent="0.45">
      <c r="A80" s="367" t="s">
        <v>250</v>
      </c>
      <c r="B80" s="368">
        <f>VLOOKUP($A80,'T5_data(ytd)'!$B$3:$F$390,3,FALSE)</f>
        <v>3875.19</v>
      </c>
      <c r="C80" s="369" t="e">
        <f>VLOOKUP($A80,'T5_data(mth)'!$B$5:$AL$392,$O$1-1,FALSE)</f>
        <v>#REF!</v>
      </c>
      <c r="D80" s="496" t="e">
        <f>VLOOKUP($A80,'T5_data(mth)'!$B$5:$AL$392,$O$1,FALSE)</f>
        <v>#REF!</v>
      </c>
      <c r="E80" s="368">
        <f>VLOOKUP($A80,'T5_data(ytd)'!$B$3:$F$390,5,FALSE)</f>
        <v>1106.0999999999999</v>
      </c>
      <c r="F80" s="370">
        <f>VLOOKUP($A80,'T5_data(ytd)'!$B$392:$F$779,3,FALSE)</f>
        <v>63.28</v>
      </c>
      <c r="G80" s="371" t="e">
        <f>VLOOKUP($A80,'T5_data(mth)'!$B$785:$AL$1172,$O$1-1,FALSE)</f>
        <v>#REF!</v>
      </c>
      <c r="H80" s="371" t="e">
        <f>VLOOKUP($A80,'T5_data(mth)'!$B$785:$AL$1172,$O$1,FALSE)</f>
        <v>#REF!</v>
      </c>
      <c r="I80" s="370">
        <f>VLOOKUP($A80,'T5_data(ytd)'!$B$392:$F$779,5,FALSE)</f>
        <v>40.950000000000003</v>
      </c>
      <c r="J80" s="372">
        <f>VLOOKUP($A80,'T5_data(ytd)'!$B$781:$F$1168,3,FALSE)</f>
        <v>1.26</v>
      </c>
      <c r="K80" s="372" t="e">
        <f>VLOOKUP($A80,'T5_data(mth)'!$B$1175:$AL$1562,$O$1-1,FALSE)</f>
        <v>#REF!</v>
      </c>
      <c r="L80" s="372" t="e">
        <f>VLOOKUP($A80,'T5_data(mth)'!$B$1175:$AL$1562,$O$1,FALSE)</f>
        <v>#REF!</v>
      </c>
      <c r="M80" s="633"/>
      <c r="O80" s="465" t="str">
        <f t="shared" si="10"/>
        <v>63.3</v>
      </c>
      <c r="P80" s="465" t="e">
        <f t="shared" si="11"/>
        <v>#REF!</v>
      </c>
      <c r="Q80" s="465" t="e">
        <f t="shared" si="12"/>
        <v>#REF!</v>
      </c>
      <c r="R80" s="465" t="str">
        <f t="shared" si="13"/>
        <v>41.0</v>
      </c>
      <c r="S80" s="465" t="str">
        <f t="shared" si="14"/>
        <v>1.3</v>
      </c>
      <c r="T80" s="465" t="e">
        <f t="shared" si="15"/>
        <v>#REF!</v>
      </c>
      <c r="U80" s="465" t="e">
        <f t="shared" si="16"/>
        <v>#REF!</v>
      </c>
      <c r="V80" s="465" t="e">
        <f>IF(FIXED(#REF!,1)="0.0",IF(FIXED(#REF!,2)="0.00",FIXED(#REF!,3),FIXED(#REF!,2)),FIXED(#REF!,1))</f>
        <v>#REF!</v>
      </c>
    </row>
    <row r="81" spans="1:22" s="321" customFormat="1" ht="24.6" hidden="1" x14ac:dyDescent="0.45">
      <c r="A81" s="474" t="s">
        <v>251</v>
      </c>
      <c r="B81" s="475">
        <f>VLOOKUP($A81,'T5_data(ytd)'!$B$3:$F$390,3,FALSE)</f>
        <v>2512.33</v>
      </c>
      <c r="C81" s="476" t="e">
        <f>VLOOKUP($A81,'T5_data(mth)'!$B$5:$AL$392,$O$1-1,FALSE)</f>
        <v>#REF!</v>
      </c>
      <c r="D81" s="496" t="e">
        <f>VLOOKUP($A81,'T5_data(mth)'!$B$5:$AL$392,$O$1,FALSE)</f>
        <v>#REF!</v>
      </c>
      <c r="E81" s="475">
        <f>VLOOKUP($A81,'T5_data(ytd)'!$B$3:$F$390,5,FALSE)</f>
        <v>936.87</v>
      </c>
      <c r="F81" s="466">
        <f>VLOOKUP($A81,'T5_data(ytd)'!$B$392:$F$779,3,FALSE)</f>
        <v>25.83</v>
      </c>
      <c r="G81" s="467" t="e">
        <f>VLOOKUP($A81,'T5_data(mth)'!$B$785:$AL$1172,$O$1-1,FALSE)</f>
        <v>#REF!</v>
      </c>
      <c r="H81" s="467" t="e">
        <f>VLOOKUP($A81,'T5_data(mth)'!$B$785:$AL$1172,$O$1,FALSE)</f>
        <v>#REF!</v>
      </c>
      <c r="I81" s="466">
        <f>VLOOKUP($A81,'T5_data(ytd)'!$B$392:$F$779,5,FALSE)</f>
        <v>26.25</v>
      </c>
      <c r="J81" s="470">
        <f>VLOOKUP($A81,'T5_data(ytd)'!$B$781:$F$1168,3,FALSE)</f>
        <v>0.82</v>
      </c>
      <c r="K81" s="470" t="e">
        <f>VLOOKUP($A81,'T5_data(mth)'!$B$1175:$AL$1562,$O$1-1,FALSE)</f>
        <v>#REF!</v>
      </c>
      <c r="L81" s="470" t="e">
        <f>VLOOKUP($A81,'T5_data(mth)'!$B$1175:$AL$1562,$O$1,FALSE)</f>
        <v>#REF!</v>
      </c>
      <c r="M81" s="633"/>
      <c r="O81" s="465" t="str">
        <f t="shared" si="10"/>
        <v>25.8</v>
      </c>
      <c r="P81" s="465" t="e">
        <f t="shared" si="11"/>
        <v>#REF!</v>
      </c>
      <c r="Q81" s="465" t="e">
        <f t="shared" si="12"/>
        <v>#REF!</v>
      </c>
      <c r="R81" s="465" t="str">
        <f t="shared" si="13"/>
        <v>26.3</v>
      </c>
      <c r="S81" s="465" t="str">
        <f t="shared" si="14"/>
        <v>0.8</v>
      </c>
      <c r="T81" s="465" t="e">
        <f t="shared" si="15"/>
        <v>#REF!</v>
      </c>
      <c r="U81" s="465" t="e">
        <f t="shared" si="16"/>
        <v>#REF!</v>
      </c>
      <c r="V81" s="465" t="e">
        <f>IF(FIXED(#REF!,1)="0.0",IF(FIXED(#REF!,2)="0.00",FIXED(#REF!,3),FIXED(#REF!,2)),FIXED(#REF!,1))</f>
        <v>#REF!</v>
      </c>
    </row>
    <row r="82" spans="1:22" ht="21" customHeight="1" x14ac:dyDescent="0.7">
      <c r="A82" s="495" t="s">
        <v>252</v>
      </c>
      <c r="B82" s="496">
        <f>VLOOKUP($A82,'T5_data(ytd)'!$B$3:$F$390,3,FALSE)</f>
        <v>5684.68</v>
      </c>
      <c r="C82" s="641">
        <f>VLOOKUP($A82,'T5_data(mth)'!$B$5:$AX$392,$O$1-1,FALSE)</f>
        <v>627.91950753449999</v>
      </c>
      <c r="D82" s="492">
        <f>VLOOKUP($A82,'T5_data(mth)'!$B$5:$AX$392,$O$1,FALSE)</f>
        <v>570.42738507599995</v>
      </c>
      <c r="E82" s="496">
        <f>VLOOKUP($A82,'T5_data(ytd)'!$B$3:$F$390,5,FALSE)</f>
        <v>2169.73</v>
      </c>
      <c r="F82" s="497">
        <f>VLOOKUP($A82,'T5_data(ytd)'!$B$392:$F$779,3,FALSE)</f>
        <v>1.88</v>
      </c>
      <c r="G82" s="642">
        <f>VLOOKUP($A82,'T5_data(mth)'!$B$785:$AX$1172,$O$1-1,FALSE)</f>
        <v>41.554332119570468</v>
      </c>
      <c r="H82" s="497">
        <f>VLOOKUP($A82,'T5_data(mth)'!$B$785:$AX$1172,$O$1,FALSE)</f>
        <v>32.182647353492072</v>
      </c>
      <c r="I82" s="497">
        <f>VLOOKUP($A82,'T5_data(ytd)'!$B$392:$F$779,5,FALSE)</f>
        <v>23.98</v>
      </c>
      <c r="J82" s="498">
        <f>VLOOKUP($A82,'T5_data(ytd)'!$B$781:$F$1168,3,FALSE)</f>
        <v>1.85</v>
      </c>
      <c r="K82" s="646">
        <f>VLOOKUP($A82,'T5_data(mth)'!$B$1175:$AX$1562,$O$1-1,FALSE)</f>
        <v>2.1974213933651137</v>
      </c>
      <c r="L82" s="653">
        <f>VLOOKUP($A82,'T5_data(mth)'!$B$1175:$AX$1562,$O$1,FALSE)</f>
        <v>1.9706321524248382</v>
      </c>
      <c r="M82" s="654">
        <f>VLOOKUP($A82,'T5_data(ytd)'!$B$781:$F$1168,5,FALSE)</f>
        <v>1.98</v>
      </c>
      <c r="N82" s="481">
        <v>1</v>
      </c>
      <c r="O82" s="660" t="str">
        <f t="shared" si="10"/>
        <v>1.9</v>
      </c>
      <c r="P82" s="660" t="str">
        <f t="shared" si="11"/>
        <v>41.6</v>
      </c>
      <c r="Q82" s="660" t="str">
        <f t="shared" si="12"/>
        <v>32.2</v>
      </c>
      <c r="R82" s="660" t="str">
        <f t="shared" si="13"/>
        <v>24.0</v>
      </c>
      <c r="S82" s="660" t="str">
        <f t="shared" si="14"/>
        <v>1.9</v>
      </c>
      <c r="T82" s="660" t="str">
        <f t="shared" si="15"/>
        <v>2.2</v>
      </c>
      <c r="U82" s="660" t="str">
        <f t="shared" si="16"/>
        <v>2.0</v>
      </c>
      <c r="V82" s="660" t="str">
        <f>IF(FIXED(M82,1)="0.0",IF(FIXED(M82,2)="0.00",FIXED(M82,3),FIXED(M82,2)),FIXED(M82,1))</f>
        <v>2.0</v>
      </c>
    </row>
    <row r="83" spans="1:22" s="321" customFormat="1" ht="24.6" hidden="1" x14ac:dyDescent="0.45">
      <c r="A83" s="479" t="s">
        <v>253</v>
      </c>
      <c r="B83" s="362">
        <f>VLOOKUP($A83,'T5_data(ytd)'!$B80:$F468,3,FALSE)</f>
        <v>1519.63</v>
      </c>
      <c r="C83" s="362" t="e">
        <f>VLOOKUP($A83,'T5_data(mth)'!$B82:$AL470,$O$1-1,FALSE)</f>
        <v>#REF!</v>
      </c>
      <c r="D83" s="492" t="e">
        <f>VLOOKUP($A83,'T5_data(mth)'!$B82:$AL470,$O$1,FALSE)</f>
        <v>#REF!</v>
      </c>
      <c r="E83" s="362">
        <f>VLOOKUP($A83,'T5_data(ytd)'!$B$3:$F$390,5,FALSE)</f>
        <v>525.66999999999996</v>
      </c>
      <c r="F83" s="370">
        <f>VLOOKUP($A83,'T5_data(ytd)'!$B$392:$F$779,3,FALSE)</f>
        <v>9.67</v>
      </c>
      <c r="G83" s="364" t="e">
        <f>VLOOKUP($A83,'T5_data(mth)'!$B864:$AL1252,$O$1-1,FALSE)</f>
        <v>#REF!</v>
      </c>
      <c r="H83" s="364" t="e">
        <f>VLOOKUP($A83,'T5_data(mth)'!$B864:$AL1252,$O$1,FALSE)</f>
        <v>#REF!</v>
      </c>
      <c r="I83" s="364">
        <f>VLOOKUP($A83,'T5_data(ytd)'!$B$392:$F$779,5,FALSE)</f>
        <v>18.37</v>
      </c>
      <c r="J83" s="473" t="e">
        <f>VLOOKUP($A83,'T5_data(ytd)'!$B860:$F1244,3,FALSE)</f>
        <v>#N/A</v>
      </c>
      <c r="K83" s="473" t="e">
        <f>VLOOKUP($A83,'T5_data(mth)'!$B1255:$AL1639,$O$1-1,FALSE)</f>
        <v>#N/A</v>
      </c>
      <c r="L83" s="473" t="e">
        <f>VLOOKUP($A83,'T5_data(mth)'!$B1255:$AL1639,$O$1,FALSE)</f>
        <v>#N/A</v>
      </c>
      <c r="M83" s="634"/>
      <c r="O83" s="465" t="str">
        <f t="shared" si="10"/>
        <v>9.7</v>
      </c>
      <c r="P83" s="465" t="e">
        <f t="shared" si="11"/>
        <v>#REF!</v>
      </c>
      <c r="Q83" s="465" t="e">
        <f t="shared" si="12"/>
        <v>#REF!</v>
      </c>
      <c r="R83" s="465" t="str">
        <f t="shared" si="13"/>
        <v>18.4</v>
      </c>
      <c r="S83" s="465" t="e">
        <f t="shared" si="14"/>
        <v>#N/A</v>
      </c>
      <c r="T83" s="465" t="e">
        <f t="shared" si="15"/>
        <v>#N/A</v>
      </c>
      <c r="U83" s="465" t="e">
        <f t="shared" si="16"/>
        <v>#N/A</v>
      </c>
      <c r="V83" s="465" t="e">
        <f>IF(FIXED(#REF!,1)="0.0",IF(FIXED(#REF!,2)="0.00",FIXED(#REF!,3),FIXED(#REF!,2)),FIXED(#REF!,1))</f>
        <v>#REF!</v>
      </c>
    </row>
    <row r="84" spans="1:22" s="321" customFormat="1" ht="24.6" hidden="1" x14ac:dyDescent="0.45">
      <c r="A84" s="367" t="s">
        <v>254</v>
      </c>
      <c r="B84" s="362">
        <f>VLOOKUP($A84,'T5_data(ytd)'!$B81:$F469,3,FALSE)</f>
        <v>4165.04</v>
      </c>
      <c r="C84" s="363" t="e">
        <f>VLOOKUP($A84,'T5_data(mth)'!$B83:$AL471,$O$1-1,FALSE)</f>
        <v>#REF!</v>
      </c>
      <c r="D84" s="496" t="e">
        <f>VLOOKUP($A84,'T5_data(mth)'!$B83:$AL471,$O$1,FALSE)</f>
        <v>#REF!</v>
      </c>
      <c r="E84" s="362">
        <f>VLOOKUP($A84,'T5_data(ytd)'!$B$3:$F$390,5,FALSE)</f>
        <v>1644.06</v>
      </c>
      <c r="F84" s="370">
        <f>VLOOKUP($A84,'T5_data(ytd)'!$B$392:$F$779,3,FALSE)</f>
        <v>-0.69</v>
      </c>
      <c r="G84" s="365" t="e">
        <f>VLOOKUP($A84,'T5_data(mth)'!$B865:$AL1253,$O$1-1,FALSE)</f>
        <v>#REF!</v>
      </c>
      <c r="H84" s="365" t="e">
        <f>VLOOKUP($A84,'T5_data(mth)'!$B865:$AL1253,$O$1,FALSE)</f>
        <v>#REF!</v>
      </c>
      <c r="I84" s="364">
        <f>VLOOKUP($A84,'T5_data(ytd)'!$B$392:$F$779,5,FALSE)</f>
        <v>25.89</v>
      </c>
      <c r="J84" s="366" t="e">
        <f>VLOOKUP($A84,'T5_data(ytd)'!$B861:$F1245,3,FALSE)</f>
        <v>#N/A</v>
      </c>
      <c r="K84" s="366" t="e">
        <f>VLOOKUP($A84,'T5_data(mth)'!$B1256:$AL1640,$O$1-1,FALSE)</f>
        <v>#N/A</v>
      </c>
      <c r="L84" s="366" t="e">
        <f>VLOOKUP($A84,'T5_data(mth)'!$B1256:$AL1640,$O$1,FALSE)</f>
        <v>#N/A</v>
      </c>
      <c r="M84" s="634"/>
      <c r="O84" s="465" t="str">
        <f t="shared" si="10"/>
        <v>-0.7</v>
      </c>
      <c r="P84" s="465" t="e">
        <f t="shared" si="11"/>
        <v>#REF!</v>
      </c>
      <c r="Q84" s="465" t="e">
        <f t="shared" si="12"/>
        <v>#REF!</v>
      </c>
      <c r="R84" s="465" t="str">
        <f t="shared" si="13"/>
        <v>25.9</v>
      </c>
      <c r="S84" s="465" t="e">
        <f t="shared" si="14"/>
        <v>#N/A</v>
      </c>
      <c r="T84" s="465" t="e">
        <f t="shared" si="15"/>
        <v>#N/A</v>
      </c>
      <c r="U84" s="465" t="e">
        <f t="shared" si="16"/>
        <v>#N/A</v>
      </c>
      <c r="V84" s="465" t="e">
        <f>IF(FIXED(#REF!,1)="0.0",IF(FIXED(#REF!,2)="0.00",FIXED(#REF!,3),FIXED(#REF!,2)),FIXED(#REF!,1))</f>
        <v>#REF!</v>
      </c>
    </row>
    <row r="85" spans="1:22" s="321" customFormat="1" ht="24.6" hidden="1" x14ac:dyDescent="0.45">
      <c r="A85" s="367" t="s">
        <v>255</v>
      </c>
      <c r="B85" s="362">
        <f>VLOOKUP($A85,'T5_data(ytd)'!$B82:$F470,3,FALSE)</f>
        <v>92.53</v>
      </c>
      <c r="C85" s="363" t="e">
        <f>VLOOKUP($A85,'T5_data(mth)'!$B84:$AL472,$O$1-1,FALSE)</f>
        <v>#REF!</v>
      </c>
      <c r="D85" s="496" t="e">
        <f>VLOOKUP($A85,'T5_data(mth)'!$B84:$AL472,$O$1,FALSE)</f>
        <v>#REF!</v>
      </c>
      <c r="E85" s="362">
        <f>VLOOKUP($A85,'T5_data(ytd)'!$B$3:$F$390,5,FALSE)</f>
        <v>30.28</v>
      </c>
      <c r="F85" s="370">
        <f>VLOOKUP($A85,'T5_data(ytd)'!$B$392:$F$779,3,FALSE)</f>
        <v>-2.8</v>
      </c>
      <c r="G85" s="365" t="e">
        <f>VLOOKUP($A85,'T5_data(mth)'!$B866:$AL1254,$O$1-1,FALSE)</f>
        <v>#REF!</v>
      </c>
      <c r="H85" s="365" t="e">
        <f>VLOOKUP($A85,'T5_data(mth)'!$B866:$AL1254,$O$1,FALSE)</f>
        <v>#REF!</v>
      </c>
      <c r="I85" s="364">
        <f>VLOOKUP($A85,'T5_data(ytd)'!$B$392:$F$779,5,FALSE)</f>
        <v>-14.85</v>
      </c>
      <c r="J85" s="366" t="e">
        <f>VLOOKUP($A85,'T5_data(ytd)'!$B862:$F1246,3,FALSE)</f>
        <v>#N/A</v>
      </c>
      <c r="K85" s="366" t="e">
        <f>VLOOKUP($A85,'T5_data(mth)'!$B1257:$AL1641,$O$1-1,FALSE)</f>
        <v>#N/A</v>
      </c>
      <c r="L85" s="366" t="e">
        <f>VLOOKUP($A85,'T5_data(mth)'!$B1257:$AL1641,$O$1,FALSE)</f>
        <v>#N/A</v>
      </c>
      <c r="M85" s="634"/>
      <c r="O85" s="465" t="str">
        <f t="shared" si="10"/>
        <v>-2.8</v>
      </c>
      <c r="P85" s="465" t="e">
        <f t="shared" si="11"/>
        <v>#REF!</v>
      </c>
      <c r="Q85" s="465" t="e">
        <f t="shared" si="12"/>
        <v>#REF!</v>
      </c>
      <c r="R85" s="465" t="str">
        <f t="shared" si="13"/>
        <v>-14.9</v>
      </c>
      <c r="S85" s="465" t="e">
        <f t="shared" si="14"/>
        <v>#N/A</v>
      </c>
      <c r="T85" s="465" t="e">
        <f t="shared" si="15"/>
        <v>#N/A</v>
      </c>
      <c r="U85" s="465" t="e">
        <f t="shared" si="16"/>
        <v>#N/A</v>
      </c>
      <c r="V85" s="465" t="e">
        <f>IF(FIXED(#REF!,1)="0.0",IF(FIXED(#REF!,2)="0.00",FIXED(#REF!,3),FIXED(#REF!,2)),FIXED(#REF!,1))</f>
        <v>#REF!</v>
      </c>
    </row>
    <row r="86" spans="1:22" s="321" customFormat="1" ht="24.6" hidden="1" x14ac:dyDescent="0.45">
      <c r="A86" s="367" t="s">
        <v>256</v>
      </c>
      <c r="B86" s="362">
        <f>VLOOKUP($A86,'T5_data(ytd)'!$B83:$F471,3,FALSE)</f>
        <v>7.41</v>
      </c>
      <c r="C86" s="363" t="e">
        <f>VLOOKUP($A86,'T5_data(mth)'!$B85:$AL473,$O$1-1,FALSE)</f>
        <v>#REF!</v>
      </c>
      <c r="D86" s="496" t="e">
        <f>VLOOKUP($A86,'T5_data(mth)'!$B85:$AL473,$O$1,FALSE)</f>
        <v>#REF!</v>
      </c>
      <c r="E86" s="362">
        <f>VLOOKUP($A86,'T5_data(ytd)'!$B$3:$F$390,5,FALSE)</f>
        <v>3.27</v>
      </c>
      <c r="F86" s="370">
        <f>VLOOKUP($A86,'T5_data(ytd)'!$B$392:$F$779,3,FALSE)</f>
        <v>-4.26</v>
      </c>
      <c r="G86" s="365" t="e">
        <f>VLOOKUP($A86,'T5_data(mth)'!$B867:$AL1255,$O$1-1,FALSE)</f>
        <v>#REF!</v>
      </c>
      <c r="H86" s="365" t="e">
        <f>VLOOKUP($A86,'T5_data(mth)'!$B867:$AL1255,$O$1,FALSE)</f>
        <v>#REF!</v>
      </c>
      <c r="I86" s="364">
        <f>VLOOKUP($A86,'T5_data(ytd)'!$B$392:$F$779,5,FALSE)</f>
        <v>32.93</v>
      </c>
      <c r="J86" s="366" t="e">
        <f>VLOOKUP($A86,'T5_data(ytd)'!$B863:$F1247,3,FALSE)</f>
        <v>#N/A</v>
      </c>
      <c r="K86" s="366" t="e">
        <f>VLOOKUP($A86,'T5_data(mth)'!$B1258:$AL1642,$O$1-1,FALSE)</f>
        <v>#N/A</v>
      </c>
      <c r="L86" s="366" t="e">
        <f>VLOOKUP($A86,'T5_data(mth)'!$B1258:$AL1642,$O$1,FALSE)</f>
        <v>#N/A</v>
      </c>
      <c r="M86" s="634"/>
      <c r="O86" s="465" t="str">
        <f t="shared" si="10"/>
        <v>-4.3</v>
      </c>
      <c r="P86" s="465" t="e">
        <f t="shared" si="11"/>
        <v>#REF!</v>
      </c>
      <c r="Q86" s="465" t="e">
        <f t="shared" si="12"/>
        <v>#REF!</v>
      </c>
      <c r="R86" s="465" t="str">
        <f t="shared" si="13"/>
        <v>32.9</v>
      </c>
      <c r="S86" s="465" t="e">
        <f t="shared" si="14"/>
        <v>#N/A</v>
      </c>
      <c r="T86" s="465" t="e">
        <f t="shared" si="15"/>
        <v>#N/A</v>
      </c>
      <c r="U86" s="465" t="e">
        <f t="shared" si="16"/>
        <v>#N/A</v>
      </c>
      <c r="V86" s="465" t="e">
        <f>IF(FIXED(#REF!,1)="0.0",IF(FIXED(#REF!,2)="0.00",FIXED(#REF!,3),FIXED(#REF!,2)),FIXED(#REF!,1))</f>
        <v>#REF!</v>
      </c>
    </row>
    <row r="87" spans="1:22" s="321" customFormat="1" ht="24.6" hidden="1" x14ac:dyDescent="0.45">
      <c r="A87" s="367" t="s">
        <v>257</v>
      </c>
      <c r="B87" s="362">
        <f>VLOOKUP($A87,'T5_data(ytd)'!$B84:$F472,3,FALSE)</f>
        <v>2896.04</v>
      </c>
      <c r="C87" s="363" t="e">
        <f>VLOOKUP($A87,'T5_data(mth)'!$B86:$AL474,$O$1-1,FALSE)</f>
        <v>#REF!</v>
      </c>
      <c r="D87" s="496" t="e">
        <f>VLOOKUP($A87,'T5_data(mth)'!$B86:$AL474,$O$1,FALSE)</f>
        <v>#REF!</v>
      </c>
      <c r="E87" s="362">
        <f>VLOOKUP($A87,'T5_data(ytd)'!$B$3:$F$390,5,FALSE)</f>
        <v>1133.23</v>
      </c>
      <c r="F87" s="370">
        <f>VLOOKUP($A87,'T5_data(ytd)'!$B$392:$F$779,3,FALSE)</f>
        <v>-0.41</v>
      </c>
      <c r="G87" s="365" t="e">
        <f>VLOOKUP($A87,'T5_data(mth)'!$B868:$AL1256,$O$1-1,FALSE)</f>
        <v>#REF!</v>
      </c>
      <c r="H87" s="365" t="e">
        <f>VLOOKUP($A87,'T5_data(mth)'!$B868:$AL1256,$O$1,FALSE)</f>
        <v>#REF!</v>
      </c>
      <c r="I87" s="364">
        <f>VLOOKUP($A87,'T5_data(ytd)'!$B$392:$F$779,5,FALSE)</f>
        <v>25.32</v>
      </c>
      <c r="J87" s="366" t="e">
        <f>VLOOKUP($A87,'T5_data(ytd)'!$B864:$F1248,3,FALSE)</f>
        <v>#N/A</v>
      </c>
      <c r="K87" s="366" t="e">
        <f>VLOOKUP($A87,'T5_data(mth)'!$B1259:$AL1643,$O$1-1,FALSE)</f>
        <v>#N/A</v>
      </c>
      <c r="L87" s="366" t="e">
        <f>VLOOKUP($A87,'T5_data(mth)'!$B1259:$AL1643,$O$1,FALSE)</f>
        <v>#N/A</v>
      </c>
      <c r="M87" s="634"/>
      <c r="O87" s="465" t="str">
        <f t="shared" si="10"/>
        <v>-0.4</v>
      </c>
      <c r="P87" s="465" t="e">
        <f t="shared" si="11"/>
        <v>#REF!</v>
      </c>
      <c r="Q87" s="465" t="e">
        <f t="shared" si="12"/>
        <v>#REF!</v>
      </c>
      <c r="R87" s="465" t="str">
        <f t="shared" si="13"/>
        <v>25.3</v>
      </c>
      <c r="S87" s="465" t="e">
        <f t="shared" si="14"/>
        <v>#N/A</v>
      </c>
      <c r="T87" s="465" t="e">
        <f t="shared" si="15"/>
        <v>#N/A</v>
      </c>
      <c r="U87" s="465" t="e">
        <f t="shared" si="16"/>
        <v>#N/A</v>
      </c>
      <c r="V87" s="465" t="e">
        <f>IF(FIXED(#REF!,1)="0.0",IF(FIXED(#REF!,2)="0.00",FIXED(#REF!,3),FIXED(#REF!,2)),FIXED(#REF!,1))</f>
        <v>#REF!</v>
      </c>
    </row>
    <row r="88" spans="1:22" s="321" customFormat="1" ht="24.6" hidden="1" x14ac:dyDescent="0.45">
      <c r="A88" s="367" t="s">
        <v>258</v>
      </c>
      <c r="B88" s="362">
        <f>VLOOKUP($A88,'T5_data(ytd)'!$B85:$F473,3,FALSE)</f>
        <v>179.25</v>
      </c>
      <c r="C88" s="363" t="e">
        <f>VLOOKUP($A88,'T5_data(mth)'!$B87:$AL475,$O$1-1,FALSE)</f>
        <v>#REF!</v>
      </c>
      <c r="D88" s="496" t="e">
        <f>VLOOKUP($A88,'T5_data(mth)'!$B87:$AL475,$O$1,FALSE)</f>
        <v>#REF!</v>
      </c>
      <c r="E88" s="362">
        <f>VLOOKUP($A88,'T5_data(ytd)'!$B$3:$F$390,5,FALSE)</f>
        <v>80.06</v>
      </c>
      <c r="F88" s="370">
        <f>VLOOKUP($A88,'T5_data(ytd)'!$B$392:$F$779,3,FALSE)</f>
        <v>6.72</v>
      </c>
      <c r="G88" s="365" t="e">
        <f>VLOOKUP($A88,'T5_data(mth)'!$B869:$AL1257,$O$1-1,FALSE)</f>
        <v>#REF!</v>
      </c>
      <c r="H88" s="365" t="e">
        <f>VLOOKUP($A88,'T5_data(mth)'!$B869:$AL1257,$O$1,FALSE)</f>
        <v>#REF!</v>
      </c>
      <c r="I88" s="364">
        <f>VLOOKUP($A88,'T5_data(ytd)'!$B$392:$F$779,5,FALSE)</f>
        <v>66.239999999999995</v>
      </c>
      <c r="J88" s="366" t="e">
        <f>VLOOKUP($A88,'T5_data(ytd)'!$B865:$F1249,3,FALSE)</f>
        <v>#N/A</v>
      </c>
      <c r="K88" s="366" t="e">
        <f>VLOOKUP($A88,'T5_data(mth)'!$B1260:$AL1644,$O$1-1,FALSE)</f>
        <v>#N/A</v>
      </c>
      <c r="L88" s="366" t="e">
        <f>VLOOKUP($A88,'T5_data(mth)'!$B1260:$AL1644,$O$1,FALSE)</f>
        <v>#N/A</v>
      </c>
      <c r="M88" s="634"/>
      <c r="O88" s="465" t="str">
        <f t="shared" si="10"/>
        <v>6.7</v>
      </c>
      <c r="P88" s="465" t="e">
        <f t="shared" si="11"/>
        <v>#REF!</v>
      </c>
      <c r="Q88" s="465" t="e">
        <f t="shared" si="12"/>
        <v>#REF!</v>
      </c>
      <c r="R88" s="465" t="str">
        <f t="shared" si="13"/>
        <v>66.2</v>
      </c>
      <c r="S88" s="465" t="e">
        <f t="shared" si="14"/>
        <v>#N/A</v>
      </c>
      <c r="T88" s="465" t="e">
        <f t="shared" si="15"/>
        <v>#N/A</v>
      </c>
      <c r="U88" s="465" t="e">
        <f t="shared" si="16"/>
        <v>#N/A</v>
      </c>
      <c r="V88" s="465" t="e">
        <f>IF(FIXED(#REF!,1)="0.0",IF(FIXED(#REF!,2)="0.00",FIXED(#REF!,3),FIXED(#REF!,2)),FIXED(#REF!,1))</f>
        <v>#REF!</v>
      </c>
    </row>
    <row r="89" spans="1:22" s="321" customFormat="1" ht="24.6" hidden="1" x14ac:dyDescent="0.45">
      <c r="A89" s="367" t="s">
        <v>259</v>
      </c>
      <c r="B89" s="362">
        <f>VLOOKUP($A89,'T5_data(ytd)'!$B86:$F474,3,FALSE)</f>
        <v>989.81</v>
      </c>
      <c r="C89" s="363" t="e">
        <f>VLOOKUP($A89,'T5_data(mth)'!$B88:$AL476,$O$1-1,FALSE)</f>
        <v>#REF!</v>
      </c>
      <c r="D89" s="492" t="e">
        <f>VLOOKUP($A89,'T5_data(mth)'!$B88:$AL476,$O$1,FALSE)</f>
        <v>#REF!</v>
      </c>
      <c r="E89" s="362">
        <f>VLOOKUP($A89,'T5_data(ytd)'!$B$3:$F$390,5,FALSE)</f>
        <v>397.21</v>
      </c>
      <c r="F89" s="370">
        <f>VLOOKUP($A89,'T5_data(ytd)'!$B$392:$F$779,3,FALSE)</f>
        <v>-2.4900000000000002</v>
      </c>
      <c r="G89" s="365" t="e">
        <f>VLOOKUP($A89,'T5_data(mth)'!$B870:$AL1258,$O$1-1,FALSE)</f>
        <v>#REF!</v>
      </c>
      <c r="H89" s="365" t="e">
        <f>VLOOKUP($A89,'T5_data(mth)'!$B870:$AL1258,$O$1,FALSE)</f>
        <v>#REF!</v>
      </c>
      <c r="I89" s="364">
        <f>VLOOKUP($A89,'T5_data(ytd)'!$B$392:$F$779,5,FALSE)</f>
        <v>25.91</v>
      </c>
      <c r="J89" s="366" t="e">
        <f>VLOOKUP($A89,'T5_data(ytd)'!$B866:$F1250,3,FALSE)</f>
        <v>#N/A</v>
      </c>
      <c r="K89" s="366" t="e">
        <f>VLOOKUP($A89,'T5_data(mth)'!$B1261:$AL1645,$O$1-1,FALSE)</f>
        <v>#N/A</v>
      </c>
      <c r="L89" s="366" t="e">
        <f>VLOOKUP($A89,'T5_data(mth)'!$B1261:$AL1645,$O$1,FALSE)</f>
        <v>#N/A</v>
      </c>
      <c r="M89" s="634"/>
      <c r="O89" s="465" t="str">
        <f t="shared" si="10"/>
        <v>-2.5</v>
      </c>
      <c r="P89" s="465" t="e">
        <f t="shared" si="11"/>
        <v>#REF!</v>
      </c>
      <c r="Q89" s="465" t="e">
        <f t="shared" si="12"/>
        <v>#REF!</v>
      </c>
      <c r="R89" s="465" t="str">
        <f t="shared" si="13"/>
        <v>25.9</v>
      </c>
      <c r="S89" s="465" t="e">
        <f t="shared" si="14"/>
        <v>#N/A</v>
      </c>
      <c r="T89" s="465" t="e">
        <f t="shared" si="15"/>
        <v>#N/A</v>
      </c>
      <c r="U89" s="465" t="e">
        <f t="shared" si="16"/>
        <v>#N/A</v>
      </c>
      <c r="V89" s="465" t="e">
        <f>IF(FIXED(#REF!,1)="0.0",IF(FIXED(#REF!,2)="0.00",FIXED(#REF!,3),FIXED(#REF!,2)),FIXED(#REF!,1))</f>
        <v>#REF!</v>
      </c>
    </row>
    <row r="90" spans="1:22" s="321" customFormat="1" ht="24.6" hidden="1" x14ac:dyDescent="0.45">
      <c r="A90" s="367" t="s">
        <v>260</v>
      </c>
      <c r="B90" s="362">
        <f>VLOOKUP($A90,'T5_data(ytd)'!$B87:$F475,3,FALSE)</f>
        <v>432.85</v>
      </c>
      <c r="C90" s="363" t="e">
        <f>VLOOKUP($A90,'T5_data(mth)'!$B89:$AL477,$O$1-1,FALSE)</f>
        <v>#REF!</v>
      </c>
      <c r="D90" s="492" t="e">
        <f>VLOOKUP($A90,'T5_data(mth)'!$B89:$AL477,$O$1,FALSE)</f>
        <v>#REF!</v>
      </c>
      <c r="E90" s="362">
        <f>VLOOKUP($A90,'T5_data(ytd)'!$B$3:$F$390,5,FALSE)</f>
        <v>147.77000000000001</v>
      </c>
      <c r="F90" s="370">
        <f>VLOOKUP($A90,'T5_data(ytd)'!$B$392:$F$779,3,FALSE)</f>
        <v>14.38</v>
      </c>
      <c r="G90" s="365" t="e">
        <f>VLOOKUP($A90,'T5_data(mth)'!$B871:$AL1259,$O$1-1,FALSE)</f>
        <v>#REF!</v>
      </c>
      <c r="H90" s="365" t="e">
        <f>VLOOKUP($A90,'T5_data(mth)'!$B871:$AL1259,$O$1,FALSE)</f>
        <v>#REF!</v>
      </c>
      <c r="I90" s="364">
        <f>VLOOKUP($A90,'T5_data(ytd)'!$B$392:$F$779,5,FALSE)</f>
        <v>16.600000000000001</v>
      </c>
      <c r="J90" s="366" t="e">
        <f>VLOOKUP($A90,'T5_data(ytd)'!$B867:$F1251,3,FALSE)</f>
        <v>#N/A</v>
      </c>
      <c r="K90" s="366" t="e">
        <f>VLOOKUP($A90,'T5_data(mth)'!$B1262:$AL1646,$O$1-1,FALSE)</f>
        <v>#N/A</v>
      </c>
      <c r="L90" s="366" t="e">
        <f>VLOOKUP($A90,'T5_data(mth)'!$B1262:$AL1646,$O$1,FALSE)</f>
        <v>#N/A</v>
      </c>
      <c r="M90" s="634"/>
      <c r="O90" s="465" t="str">
        <f t="shared" si="10"/>
        <v>14.4</v>
      </c>
      <c r="P90" s="465" t="e">
        <f t="shared" si="11"/>
        <v>#REF!</v>
      </c>
      <c r="Q90" s="465" t="e">
        <f t="shared" si="12"/>
        <v>#REF!</v>
      </c>
      <c r="R90" s="465" t="str">
        <f t="shared" si="13"/>
        <v>16.6</v>
      </c>
      <c r="S90" s="465" t="e">
        <f t="shared" si="14"/>
        <v>#N/A</v>
      </c>
      <c r="T90" s="465" t="e">
        <f t="shared" si="15"/>
        <v>#N/A</v>
      </c>
      <c r="U90" s="465" t="e">
        <f t="shared" si="16"/>
        <v>#N/A</v>
      </c>
      <c r="V90" s="465" t="e">
        <f>IF(FIXED(#REF!,1)="0.0",IF(FIXED(#REF!,2)="0.00",FIXED(#REF!,3),FIXED(#REF!,2)),FIXED(#REF!,1))</f>
        <v>#REF!</v>
      </c>
    </row>
    <row r="91" spans="1:22" s="321" customFormat="1" ht="24.6" hidden="1" x14ac:dyDescent="0.45">
      <c r="A91" s="367" t="s">
        <v>261</v>
      </c>
      <c r="B91" s="362">
        <f>VLOOKUP($A91,'T5_data(ytd)'!$B88:$F476,3,FALSE)</f>
        <v>24</v>
      </c>
      <c r="C91" s="363" t="e">
        <f>VLOOKUP($A91,'T5_data(mth)'!$B90:$AL478,$O$1-1,FALSE)</f>
        <v>#REF!</v>
      </c>
      <c r="D91" s="496" t="e">
        <f>VLOOKUP($A91,'T5_data(mth)'!$B90:$AL478,$O$1,FALSE)</f>
        <v>#REF!</v>
      </c>
      <c r="E91" s="362">
        <f>VLOOKUP($A91,'T5_data(ytd)'!$B$3:$F$390,5,FALSE)</f>
        <v>8.57</v>
      </c>
      <c r="F91" s="370">
        <f>VLOOKUP($A91,'T5_data(ytd)'!$B$392:$F$779,3,FALSE)</f>
        <v>12.31</v>
      </c>
      <c r="G91" s="365" t="e">
        <f>VLOOKUP($A91,'T5_data(mth)'!$B872:$AL1260,$O$1-1,FALSE)</f>
        <v>#REF!</v>
      </c>
      <c r="H91" s="365" t="e">
        <f>VLOOKUP($A91,'T5_data(mth)'!$B872:$AL1260,$O$1,FALSE)</f>
        <v>#REF!</v>
      </c>
      <c r="I91" s="364">
        <f>VLOOKUP($A91,'T5_data(ytd)'!$B$392:$F$779,5,FALSE)</f>
        <v>31.44</v>
      </c>
      <c r="J91" s="366" t="e">
        <f>VLOOKUP($A91,'T5_data(ytd)'!$B868:$F1252,3,FALSE)</f>
        <v>#N/A</v>
      </c>
      <c r="K91" s="366" t="e">
        <f>VLOOKUP($A91,'T5_data(mth)'!$B1263:$AL1647,$O$1-1,FALSE)</f>
        <v>#N/A</v>
      </c>
      <c r="L91" s="366" t="e">
        <f>VLOOKUP($A91,'T5_data(mth)'!$B1263:$AL1647,$O$1,FALSE)</f>
        <v>#N/A</v>
      </c>
      <c r="M91" s="634"/>
      <c r="O91" s="465" t="str">
        <f t="shared" si="10"/>
        <v>12.3</v>
      </c>
      <c r="P91" s="465" t="e">
        <f t="shared" si="11"/>
        <v>#REF!</v>
      </c>
      <c r="Q91" s="465" t="e">
        <f t="shared" si="12"/>
        <v>#REF!</v>
      </c>
      <c r="R91" s="465" t="str">
        <f t="shared" si="13"/>
        <v>31.4</v>
      </c>
      <c r="S91" s="465" t="e">
        <f t="shared" si="14"/>
        <v>#N/A</v>
      </c>
      <c r="T91" s="465" t="e">
        <f t="shared" si="15"/>
        <v>#N/A</v>
      </c>
      <c r="U91" s="465" t="e">
        <f t="shared" si="16"/>
        <v>#N/A</v>
      </c>
      <c r="V91" s="465" t="e">
        <f>IF(FIXED(#REF!,1)="0.0",IF(FIXED(#REF!,2)="0.00",FIXED(#REF!,3),FIXED(#REF!,2)),FIXED(#REF!,1))</f>
        <v>#REF!</v>
      </c>
    </row>
    <row r="92" spans="1:22" s="321" customFormat="1" ht="24.6" hidden="1" x14ac:dyDescent="0.45">
      <c r="A92" s="367" t="s">
        <v>262</v>
      </c>
      <c r="B92" s="362">
        <f>VLOOKUP($A92,'T5_data(ytd)'!$B89:$F477,3,FALSE)</f>
        <v>393.81</v>
      </c>
      <c r="C92" s="363" t="e">
        <f>VLOOKUP($A92,'T5_data(mth)'!$B91:$AL479,$O$1-1,FALSE)</f>
        <v>#REF!</v>
      </c>
      <c r="D92" s="496" t="e">
        <f>VLOOKUP($A92,'T5_data(mth)'!$B91:$AL479,$O$1,FALSE)</f>
        <v>#REF!</v>
      </c>
      <c r="E92" s="362">
        <f>VLOOKUP($A92,'T5_data(ytd)'!$B$3:$F$390,5,FALSE)</f>
        <v>126.46</v>
      </c>
      <c r="F92" s="370">
        <f>VLOOKUP($A92,'T5_data(ytd)'!$B$392:$F$779,3,FALSE)</f>
        <v>10.87</v>
      </c>
      <c r="G92" s="365" t="e">
        <f>VLOOKUP($A92,'T5_data(mth)'!$B873:$AL1261,$O$1-1,FALSE)</f>
        <v>#REF!</v>
      </c>
      <c r="H92" s="365" t="e">
        <f>VLOOKUP($A92,'T5_data(mth)'!$B873:$AL1261,$O$1,FALSE)</f>
        <v>#REF!</v>
      </c>
      <c r="I92" s="364">
        <f>VLOOKUP($A92,'T5_data(ytd)'!$B$392:$F$779,5,FALSE)</f>
        <v>7.18</v>
      </c>
      <c r="J92" s="366" t="e">
        <f>VLOOKUP($A92,'T5_data(ytd)'!$B869:$F1253,3,FALSE)</f>
        <v>#N/A</v>
      </c>
      <c r="K92" s="366" t="e">
        <f>VLOOKUP($A92,'T5_data(mth)'!$B1264:$AL1648,$O$1-1,FALSE)</f>
        <v>#N/A</v>
      </c>
      <c r="L92" s="366" t="e">
        <f>VLOOKUP($A92,'T5_data(mth)'!$B1264:$AL1648,$O$1,FALSE)</f>
        <v>#N/A</v>
      </c>
      <c r="M92" s="634"/>
      <c r="O92" s="465" t="str">
        <f t="shared" si="10"/>
        <v>10.9</v>
      </c>
      <c r="P92" s="465" t="e">
        <f t="shared" si="11"/>
        <v>#REF!</v>
      </c>
      <c r="Q92" s="465" t="e">
        <f t="shared" si="12"/>
        <v>#REF!</v>
      </c>
      <c r="R92" s="465" t="str">
        <f t="shared" si="13"/>
        <v>7.2</v>
      </c>
      <c r="S92" s="465" t="e">
        <f t="shared" si="14"/>
        <v>#N/A</v>
      </c>
      <c r="T92" s="465" t="e">
        <f t="shared" si="15"/>
        <v>#N/A</v>
      </c>
      <c r="U92" s="465" t="e">
        <f t="shared" si="16"/>
        <v>#N/A</v>
      </c>
      <c r="V92" s="465" t="e">
        <f>IF(FIXED(#REF!,1)="0.0",IF(FIXED(#REF!,2)="0.00",FIXED(#REF!,3),FIXED(#REF!,2)),FIXED(#REF!,1))</f>
        <v>#REF!</v>
      </c>
    </row>
    <row r="93" spans="1:22" s="321" customFormat="1" ht="24.6" hidden="1" x14ac:dyDescent="0.45">
      <c r="A93" s="367" t="s">
        <v>263</v>
      </c>
      <c r="B93" s="362">
        <f>VLOOKUP($A93,'T5_data(ytd)'!$B90:$F478,3,FALSE)</f>
        <v>14.97</v>
      </c>
      <c r="C93" s="363" t="e">
        <f>VLOOKUP($A93,'T5_data(mth)'!$B92:$AL480,$O$1-1,FALSE)</f>
        <v>#REF!</v>
      </c>
      <c r="D93" s="496" t="e">
        <f>VLOOKUP($A93,'T5_data(mth)'!$B92:$AL480,$O$1,FALSE)</f>
        <v>#REF!</v>
      </c>
      <c r="E93" s="362">
        <f>VLOOKUP($A93,'T5_data(ytd)'!$B$3:$F$390,5,FALSE)</f>
        <v>12.71</v>
      </c>
      <c r="F93" s="370">
        <f>VLOOKUP($A93,'T5_data(ytd)'!$B$392:$F$779,3,FALSE)</f>
        <v>755.43</v>
      </c>
      <c r="G93" s="365" t="e">
        <f>VLOOKUP($A93,'T5_data(mth)'!$B874:$AL1262,$O$1-1,FALSE)</f>
        <v>#REF!</v>
      </c>
      <c r="H93" s="365" t="e">
        <f>VLOOKUP($A93,'T5_data(mth)'!$B874:$AL1262,$O$1,FALSE)</f>
        <v>#REF!</v>
      </c>
      <c r="I93" s="364">
        <f>VLOOKUP($A93,'T5_data(ytd)'!$B$392:$F$779,5,FALSE)</f>
        <v>475.11</v>
      </c>
      <c r="J93" s="366" t="e">
        <f>VLOOKUP($A93,'T5_data(ytd)'!$B870:$F1254,3,FALSE)</f>
        <v>#N/A</v>
      </c>
      <c r="K93" s="366" t="e">
        <f>VLOOKUP($A93,'T5_data(mth)'!$B1265:$AL1649,$O$1-1,FALSE)</f>
        <v>#N/A</v>
      </c>
      <c r="L93" s="366" t="e">
        <f>VLOOKUP($A93,'T5_data(mth)'!$B1265:$AL1649,$O$1,FALSE)</f>
        <v>#N/A</v>
      </c>
      <c r="M93" s="634"/>
      <c r="O93" s="465" t="str">
        <f t="shared" si="10"/>
        <v>755.4</v>
      </c>
      <c r="P93" s="465" t="e">
        <f t="shared" si="11"/>
        <v>#REF!</v>
      </c>
      <c r="Q93" s="465" t="e">
        <f t="shared" si="12"/>
        <v>#REF!</v>
      </c>
      <c r="R93" s="465" t="str">
        <f t="shared" si="13"/>
        <v>475.1</v>
      </c>
      <c r="S93" s="465" t="e">
        <f t="shared" si="14"/>
        <v>#N/A</v>
      </c>
      <c r="T93" s="465" t="e">
        <f t="shared" si="15"/>
        <v>#N/A</v>
      </c>
      <c r="U93" s="465" t="e">
        <f t="shared" si="16"/>
        <v>#N/A</v>
      </c>
      <c r="V93" s="465" t="e">
        <f>IF(FIXED(#REF!,1)="0.0",IF(FIXED(#REF!,2)="0.00",FIXED(#REF!,3),FIXED(#REF!,2)),FIXED(#REF!,1))</f>
        <v>#REF!</v>
      </c>
    </row>
    <row r="94" spans="1:22" s="321" customFormat="1" ht="24.6" hidden="1" x14ac:dyDescent="0.45">
      <c r="A94" s="367" t="s">
        <v>264</v>
      </c>
      <c r="B94" s="362">
        <f>VLOOKUP($A94,'T5_data(ytd)'!$B91:$F479,3,FALSE)</f>
        <v>7.0000000000000007E-2</v>
      </c>
      <c r="C94" s="363" t="e">
        <f>VLOOKUP($A94,'T5_data(mth)'!$B93:$AL481,$O$1-1,FALSE)</f>
        <v>#REF!</v>
      </c>
      <c r="D94" s="496" t="e">
        <f>VLOOKUP($A94,'T5_data(mth)'!$B93:$AL481,$O$1,FALSE)</f>
        <v>#REF!</v>
      </c>
      <c r="E94" s="362">
        <f>VLOOKUP($A94,'T5_data(ytd)'!$B$3:$F$390,5,FALSE)</f>
        <v>0.03</v>
      </c>
      <c r="F94" s="370">
        <f>VLOOKUP($A94,'T5_data(ytd)'!$B$392:$F$779,3,FALSE)</f>
        <v>-22.22</v>
      </c>
      <c r="G94" s="365" t="e">
        <f>VLOOKUP($A94,'T5_data(mth)'!$B875:$AL1263,$O$1-1,FALSE)</f>
        <v>#REF!</v>
      </c>
      <c r="H94" s="365" t="e">
        <f>VLOOKUP($A94,'T5_data(mth)'!$B875:$AL1263,$O$1,FALSE)</f>
        <v>#REF!</v>
      </c>
      <c r="I94" s="364">
        <f>VLOOKUP($A94,'T5_data(ytd)'!$B$392:$F$779,5,FALSE)</f>
        <v>200</v>
      </c>
      <c r="J94" s="366" t="e">
        <f>VLOOKUP($A94,'T5_data(ytd)'!$B871:$F1255,3,FALSE)</f>
        <v>#N/A</v>
      </c>
      <c r="K94" s="366" t="e">
        <f>VLOOKUP($A94,'T5_data(mth)'!$B1266:$AL1650,$O$1-1,FALSE)</f>
        <v>#N/A</v>
      </c>
      <c r="L94" s="366" t="e">
        <f>VLOOKUP($A94,'T5_data(mth)'!$B1266:$AL1650,$O$1,FALSE)</f>
        <v>#N/A</v>
      </c>
      <c r="M94" s="634"/>
      <c r="O94" s="465" t="str">
        <f t="shared" si="10"/>
        <v>-22.2</v>
      </c>
      <c r="P94" s="465" t="e">
        <f t="shared" si="11"/>
        <v>#REF!</v>
      </c>
      <c r="Q94" s="465" t="e">
        <f t="shared" si="12"/>
        <v>#REF!</v>
      </c>
      <c r="R94" s="465" t="str">
        <f t="shared" si="13"/>
        <v>200.0</v>
      </c>
      <c r="S94" s="465" t="e">
        <f t="shared" si="14"/>
        <v>#N/A</v>
      </c>
      <c r="T94" s="465" t="e">
        <f t="shared" si="15"/>
        <v>#N/A</v>
      </c>
      <c r="U94" s="465" t="e">
        <f t="shared" si="16"/>
        <v>#N/A</v>
      </c>
      <c r="V94" s="465" t="e">
        <f>IF(FIXED(#REF!,1)="0.0",IF(FIXED(#REF!,2)="0.00",FIXED(#REF!,3),FIXED(#REF!,2)),FIXED(#REF!,1))</f>
        <v>#REF!</v>
      </c>
    </row>
    <row r="95" spans="1:22" s="321" customFormat="1" ht="24.6" hidden="1" x14ac:dyDescent="0.45">
      <c r="A95" s="367" t="s">
        <v>265</v>
      </c>
      <c r="B95" s="362" t="e">
        <f>VLOOKUP($A95,'T5_data(ytd)'!$B92:$F480,3,FALSE)</f>
        <v>#N/A</v>
      </c>
      <c r="C95" s="363" t="e">
        <f>VLOOKUP($A95,'T5_data(mth)'!$B94:$AL482,$O$1-1,FALSE)</f>
        <v>#N/A</v>
      </c>
      <c r="D95" s="496" t="e">
        <f>VLOOKUP($A95,'T5_data(mth)'!$B94:$AL482,$O$1,FALSE)</f>
        <v>#N/A</v>
      </c>
      <c r="E95" s="362" t="e">
        <f>VLOOKUP($A95,'T5_data(ytd)'!$B$3:$F$390,5,FALSE)</f>
        <v>#N/A</v>
      </c>
      <c r="F95" s="370" t="e">
        <f>VLOOKUP($A95,'T5_data(ytd)'!$B$392:$F$779,3,FALSE)</f>
        <v>#N/A</v>
      </c>
      <c r="G95" s="365" t="e">
        <f>VLOOKUP($A95,'T5_data(mth)'!$B876:$AL1264,$O$1-1,FALSE)</f>
        <v>#N/A</v>
      </c>
      <c r="H95" s="365" t="e">
        <f>VLOOKUP($A95,'T5_data(mth)'!$B876:$AL1264,$O$1,FALSE)</f>
        <v>#N/A</v>
      </c>
      <c r="I95" s="364" t="e">
        <f>VLOOKUP($A95,'T5_data(ytd)'!$B$392:$F$779,5,FALSE)</f>
        <v>#N/A</v>
      </c>
      <c r="J95" s="366" t="e">
        <f>VLOOKUP($A95,'T5_data(ytd)'!$B872:$F1256,3,FALSE)</f>
        <v>#N/A</v>
      </c>
      <c r="K95" s="366" t="e">
        <f>VLOOKUP($A95,'T5_data(mth)'!$B1267:$AL1651,$O$1-1,FALSE)</f>
        <v>#N/A</v>
      </c>
      <c r="L95" s="366" t="e">
        <f>VLOOKUP($A95,'T5_data(mth)'!$B1267:$AL1651,$O$1,FALSE)</f>
        <v>#N/A</v>
      </c>
      <c r="M95" s="634"/>
      <c r="O95" s="465" t="e">
        <f t="shared" si="10"/>
        <v>#N/A</v>
      </c>
      <c r="P95" s="465" t="e">
        <f t="shared" si="11"/>
        <v>#N/A</v>
      </c>
      <c r="Q95" s="465" t="e">
        <f t="shared" si="12"/>
        <v>#N/A</v>
      </c>
      <c r="R95" s="465" t="e">
        <f t="shared" si="13"/>
        <v>#N/A</v>
      </c>
      <c r="S95" s="465" t="e">
        <f t="shared" si="14"/>
        <v>#N/A</v>
      </c>
      <c r="T95" s="465" t="e">
        <f t="shared" si="15"/>
        <v>#N/A</v>
      </c>
      <c r="U95" s="465" t="e">
        <f t="shared" si="16"/>
        <v>#N/A</v>
      </c>
      <c r="V95" s="465" t="e">
        <f>IF(FIXED(#REF!,1)="0.0",IF(FIXED(#REF!,2)="0.00",FIXED(#REF!,3),FIXED(#REF!,2)),FIXED(#REF!,1))</f>
        <v>#REF!</v>
      </c>
    </row>
    <row r="96" spans="1:22" s="321" customFormat="1" ht="24.6" hidden="1" x14ac:dyDescent="0.45">
      <c r="A96" s="367" t="s">
        <v>266</v>
      </c>
      <c r="B96" s="362">
        <f>VLOOKUP($A96,'T5_data(ytd)'!$B93:$F481,3,FALSE)</f>
        <v>2263.2399999999998</v>
      </c>
      <c r="C96" s="363" t="e">
        <f>VLOOKUP($A96,'T5_data(mth)'!$B95:$AL483,$O$1-1,FALSE)</f>
        <v>#REF!</v>
      </c>
      <c r="D96" s="492" t="e">
        <f>VLOOKUP($A96,'T5_data(mth)'!$B95:$AL483,$O$1,FALSE)</f>
        <v>#REF!</v>
      </c>
      <c r="E96" s="362">
        <f>VLOOKUP($A96,'T5_data(ytd)'!$B$3:$F$390,5,FALSE)</f>
        <v>474.09</v>
      </c>
      <c r="F96" s="370">
        <f>VLOOKUP($A96,'T5_data(ytd)'!$B$392:$F$779,3,FALSE)</f>
        <v>70.92</v>
      </c>
      <c r="G96" s="365" t="e">
        <f>VLOOKUP($A96,'T5_data(mth)'!$B877:$AL1265,$O$1-1,FALSE)</f>
        <v>#REF!</v>
      </c>
      <c r="H96" s="365" t="e">
        <f>VLOOKUP($A96,'T5_data(mth)'!$B877:$AL1265,$O$1,FALSE)</f>
        <v>#REF!</v>
      </c>
      <c r="I96" s="364">
        <f>VLOOKUP($A96,'T5_data(ytd)'!$B$392:$F$779,5,FALSE)</f>
        <v>-52.05</v>
      </c>
      <c r="J96" s="366" t="e">
        <f>VLOOKUP($A96,'T5_data(ytd)'!$B873:$F1257,3,FALSE)</f>
        <v>#N/A</v>
      </c>
      <c r="K96" s="366" t="e">
        <f>VLOOKUP($A96,'T5_data(mth)'!$B1268:$AL1652,$O$1-1,FALSE)</f>
        <v>#N/A</v>
      </c>
      <c r="L96" s="366" t="e">
        <f>VLOOKUP($A96,'T5_data(mth)'!$B1268:$AL1652,$O$1,FALSE)</f>
        <v>#N/A</v>
      </c>
      <c r="M96" s="634"/>
      <c r="O96" s="465" t="str">
        <f t="shared" si="10"/>
        <v>70.9</v>
      </c>
      <c r="P96" s="465" t="e">
        <f t="shared" si="11"/>
        <v>#REF!</v>
      </c>
      <c r="Q96" s="465" t="e">
        <f t="shared" si="12"/>
        <v>#REF!</v>
      </c>
      <c r="R96" s="465" t="str">
        <f t="shared" si="13"/>
        <v>-52.1</v>
      </c>
      <c r="S96" s="465" t="e">
        <f t="shared" si="14"/>
        <v>#N/A</v>
      </c>
      <c r="T96" s="465" t="e">
        <f t="shared" si="15"/>
        <v>#N/A</v>
      </c>
      <c r="U96" s="465" t="e">
        <f t="shared" si="16"/>
        <v>#N/A</v>
      </c>
      <c r="V96" s="465" t="e">
        <f>IF(FIXED(#REF!,1)="0.0",IF(FIXED(#REF!,2)="0.00",FIXED(#REF!,3),FIXED(#REF!,2)),FIXED(#REF!,1))</f>
        <v>#REF!</v>
      </c>
    </row>
    <row r="97" spans="1:22" s="321" customFormat="1" ht="24.6" hidden="1" x14ac:dyDescent="0.45">
      <c r="A97" s="367" t="s">
        <v>267</v>
      </c>
      <c r="B97" s="362">
        <f>VLOOKUP($A97,'T5_data(ytd)'!$B94:$F482,3,FALSE)</f>
        <v>592.08000000000004</v>
      </c>
      <c r="C97" s="363" t="e">
        <f>VLOOKUP($A97,'T5_data(mth)'!$B96:$AL484,$O$1-1,FALSE)</f>
        <v>#REF!</v>
      </c>
      <c r="D97" s="492" t="e">
        <f>VLOOKUP($A97,'T5_data(mth)'!$B96:$AL484,$O$1,FALSE)</f>
        <v>#REF!</v>
      </c>
      <c r="E97" s="362">
        <f>VLOOKUP($A97,'T5_data(ytd)'!$B$3:$F$390,5,FALSE)</f>
        <v>179.29</v>
      </c>
      <c r="F97" s="370">
        <f>VLOOKUP($A97,'T5_data(ytd)'!$B$392:$F$779,3,FALSE)</f>
        <v>-25.36</v>
      </c>
      <c r="G97" s="365" t="e">
        <f>VLOOKUP($A97,'T5_data(mth)'!$B878:$AL1266,$O$1-1,FALSE)</f>
        <v>#REF!</v>
      </c>
      <c r="H97" s="365" t="e">
        <f>VLOOKUP($A97,'T5_data(mth)'!$B878:$AL1266,$O$1,FALSE)</f>
        <v>#REF!</v>
      </c>
      <c r="I97" s="364">
        <f>VLOOKUP($A97,'T5_data(ytd)'!$B$392:$F$779,5,FALSE)</f>
        <v>-12.08</v>
      </c>
      <c r="J97" s="366" t="e">
        <f>VLOOKUP($A97,'T5_data(ytd)'!$B874:$F1258,3,FALSE)</f>
        <v>#N/A</v>
      </c>
      <c r="K97" s="366" t="e">
        <f>VLOOKUP($A97,'T5_data(mth)'!$B1269:$AL1653,$O$1-1,FALSE)</f>
        <v>#N/A</v>
      </c>
      <c r="L97" s="366" t="e">
        <f>VLOOKUP($A97,'T5_data(mth)'!$B1269:$AL1653,$O$1,FALSE)</f>
        <v>#N/A</v>
      </c>
      <c r="M97" s="634"/>
      <c r="O97" s="465" t="str">
        <f t="shared" si="10"/>
        <v>-25.4</v>
      </c>
      <c r="P97" s="465" t="e">
        <f t="shared" si="11"/>
        <v>#REF!</v>
      </c>
      <c r="Q97" s="465" t="e">
        <f t="shared" si="12"/>
        <v>#REF!</v>
      </c>
      <c r="R97" s="465" t="str">
        <f t="shared" si="13"/>
        <v>-12.1</v>
      </c>
      <c r="S97" s="465" t="e">
        <f t="shared" si="14"/>
        <v>#N/A</v>
      </c>
      <c r="T97" s="465" t="e">
        <f t="shared" si="15"/>
        <v>#N/A</v>
      </c>
      <c r="U97" s="465" t="e">
        <f t="shared" si="16"/>
        <v>#N/A</v>
      </c>
      <c r="V97" s="465" t="e">
        <f>IF(FIXED(#REF!,1)="0.0",IF(FIXED(#REF!,2)="0.00",FIXED(#REF!,3),FIXED(#REF!,2)),FIXED(#REF!,1))</f>
        <v>#REF!</v>
      </c>
    </row>
    <row r="98" spans="1:22" s="321" customFormat="1" ht="24.6" hidden="1" x14ac:dyDescent="0.45">
      <c r="A98" s="367" t="s">
        <v>268</v>
      </c>
      <c r="B98" s="362">
        <f>VLOOKUP($A98,'T5_data(ytd)'!$B95:$F483,3,FALSE)</f>
        <v>2439.7600000000002</v>
      </c>
      <c r="C98" s="363" t="e">
        <f>VLOOKUP($A98,'T5_data(mth)'!$B97:$AL485,$O$1-1,FALSE)</f>
        <v>#REF!</v>
      </c>
      <c r="D98" s="496" t="e">
        <f>VLOOKUP($A98,'T5_data(mth)'!$B97:$AL485,$O$1,FALSE)</f>
        <v>#REF!</v>
      </c>
      <c r="E98" s="362">
        <f>VLOOKUP($A98,'T5_data(ytd)'!$B$3:$F$390,5,FALSE)</f>
        <v>869.83</v>
      </c>
      <c r="F98" s="370">
        <f>VLOOKUP($A98,'T5_data(ytd)'!$B$392:$F$779,3,FALSE)</f>
        <v>62.55</v>
      </c>
      <c r="G98" s="365" t="e">
        <f>VLOOKUP($A98,'T5_data(mth)'!$B879:$AL1267,$O$1-1,FALSE)</f>
        <v>#REF!</v>
      </c>
      <c r="H98" s="365" t="e">
        <f>VLOOKUP($A98,'T5_data(mth)'!$B879:$AL1267,$O$1,FALSE)</f>
        <v>#REF!</v>
      </c>
      <c r="I98" s="364">
        <f>VLOOKUP($A98,'T5_data(ytd)'!$B$392:$F$779,5,FALSE)</f>
        <v>7.38</v>
      </c>
      <c r="J98" s="366" t="e">
        <f>VLOOKUP($A98,'T5_data(ytd)'!$B875:$F1259,3,FALSE)</f>
        <v>#N/A</v>
      </c>
      <c r="K98" s="366" t="e">
        <f>VLOOKUP($A98,'T5_data(mth)'!$B1270:$AL1654,$O$1-1,FALSE)</f>
        <v>#N/A</v>
      </c>
      <c r="L98" s="366" t="e">
        <f>VLOOKUP($A98,'T5_data(mth)'!$B1270:$AL1654,$O$1,FALSE)</f>
        <v>#N/A</v>
      </c>
      <c r="M98" s="634"/>
      <c r="O98" s="465" t="str">
        <f t="shared" si="10"/>
        <v>62.6</v>
      </c>
      <c r="P98" s="465" t="e">
        <f t="shared" si="11"/>
        <v>#REF!</v>
      </c>
      <c r="Q98" s="465" t="e">
        <f t="shared" si="12"/>
        <v>#REF!</v>
      </c>
      <c r="R98" s="465" t="str">
        <f t="shared" si="13"/>
        <v>7.4</v>
      </c>
      <c r="S98" s="465" t="e">
        <f t="shared" si="14"/>
        <v>#N/A</v>
      </c>
      <c r="T98" s="465" t="e">
        <f t="shared" si="15"/>
        <v>#N/A</v>
      </c>
      <c r="U98" s="465" t="e">
        <f t="shared" si="16"/>
        <v>#N/A</v>
      </c>
      <c r="V98" s="465" t="e">
        <f>IF(FIXED(#REF!,1)="0.0",IF(FIXED(#REF!,2)="0.00",FIXED(#REF!,3),FIXED(#REF!,2)),FIXED(#REF!,1))</f>
        <v>#REF!</v>
      </c>
    </row>
    <row r="99" spans="1:22" s="321" customFormat="1" ht="24.6" hidden="1" x14ac:dyDescent="0.45">
      <c r="A99" s="367" t="s">
        <v>269</v>
      </c>
      <c r="B99" s="362">
        <f>VLOOKUP($A99,'T5_data(ytd)'!$B96:$F484,3,FALSE)</f>
        <v>1279.94</v>
      </c>
      <c r="C99" s="363" t="e">
        <f>VLOOKUP($A99,'T5_data(mth)'!$B98:$AL486,$O$1-1,FALSE)</f>
        <v>#REF!</v>
      </c>
      <c r="D99" s="496" t="e">
        <f>VLOOKUP($A99,'T5_data(mth)'!$B98:$AL486,$O$1,FALSE)</f>
        <v>#REF!</v>
      </c>
      <c r="E99" s="362">
        <f>VLOOKUP($A99,'T5_data(ytd)'!$B$3:$F$390,5,FALSE)</f>
        <v>375.94</v>
      </c>
      <c r="F99" s="370">
        <f>VLOOKUP($A99,'T5_data(ytd)'!$B$392:$F$779,3,FALSE)</f>
        <v>78.459999999999994</v>
      </c>
      <c r="G99" s="365" t="e">
        <f>VLOOKUP($A99,'T5_data(mth)'!$B880:$AL1268,$O$1-1,FALSE)</f>
        <v>#REF!</v>
      </c>
      <c r="H99" s="365" t="e">
        <f>VLOOKUP($A99,'T5_data(mth)'!$B880:$AL1268,$O$1,FALSE)</f>
        <v>#REF!</v>
      </c>
      <c r="I99" s="364">
        <f>VLOOKUP($A99,'T5_data(ytd)'!$B$392:$F$779,5,FALSE)</f>
        <v>-11.83</v>
      </c>
      <c r="J99" s="366" t="e">
        <f>VLOOKUP($A99,'T5_data(ytd)'!$B876:$F1260,3,FALSE)</f>
        <v>#N/A</v>
      </c>
      <c r="K99" s="366" t="e">
        <f>VLOOKUP($A99,'T5_data(mth)'!$B1271:$AL1655,$O$1-1,FALSE)</f>
        <v>#N/A</v>
      </c>
      <c r="L99" s="366" t="e">
        <f>VLOOKUP($A99,'T5_data(mth)'!$B1271:$AL1655,$O$1,FALSE)</f>
        <v>#N/A</v>
      </c>
      <c r="M99" s="634"/>
      <c r="O99" s="465" t="str">
        <f t="shared" si="10"/>
        <v>78.5</v>
      </c>
      <c r="P99" s="465" t="e">
        <f t="shared" si="11"/>
        <v>#REF!</v>
      </c>
      <c r="Q99" s="465" t="e">
        <f t="shared" si="12"/>
        <v>#REF!</v>
      </c>
      <c r="R99" s="465" t="str">
        <f t="shared" si="13"/>
        <v>-11.8</v>
      </c>
      <c r="S99" s="465" t="e">
        <f t="shared" si="14"/>
        <v>#N/A</v>
      </c>
      <c r="T99" s="465" t="e">
        <f t="shared" si="15"/>
        <v>#N/A</v>
      </c>
      <c r="U99" s="465" t="e">
        <f t="shared" si="16"/>
        <v>#N/A</v>
      </c>
      <c r="V99" s="465" t="e">
        <f>IF(FIXED(#REF!,1)="0.0",IF(FIXED(#REF!,2)="0.00",FIXED(#REF!,3),FIXED(#REF!,2)),FIXED(#REF!,1))</f>
        <v>#REF!</v>
      </c>
    </row>
    <row r="100" spans="1:22" s="321" customFormat="1" ht="24.6" hidden="1" x14ac:dyDescent="0.45">
      <c r="A100" s="367" t="s">
        <v>270</v>
      </c>
      <c r="B100" s="362">
        <f>VLOOKUP($A100,'T5_data(ytd)'!$B97:$F485,3,FALSE)</f>
        <v>753.87</v>
      </c>
      <c r="C100" s="363" t="e">
        <f>VLOOKUP($A100,'T5_data(mth)'!$B99:$AL487,$O$1-1,FALSE)</f>
        <v>#REF!</v>
      </c>
      <c r="D100" s="496" t="e">
        <f>VLOOKUP($A100,'T5_data(mth)'!$B99:$AL487,$O$1,FALSE)</f>
        <v>#REF!</v>
      </c>
      <c r="E100" s="362">
        <f>VLOOKUP($A100,'T5_data(ytd)'!$B$3:$F$390,5,FALSE)</f>
        <v>220.15</v>
      </c>
      <c r="F100" s="370">
        <f>VLOOKUP($A100,'T5_data(ytd)'!$B$392:$F$779,3,FALSE)</f>
        <v>132.47999999999999</v>
      </c>
      <c r="G100" s="365" t="e">
        <f>VLOOKUP($A100,'T5_data(mth)'!$B881:$AL1269,$O$1-1,FALSE)</f>
        <v>#REF!</v>
      </c>
      <c r="H100" s="365" t="e">
        <f>VLOOKUP($A100,'T5_data(mth)'!$B881:$AL1269,$O$1,FALSE)</f>
        <v>#REF!</v>
      </c>
      <c r="I100" s="364">
        <f>VLOOKUP($A100,'T5_data(ytd)'!$B$392:$F$779,5,FALSE)</f>
        <v>-13.73</v>
      </c>
      <c r="J100" s="366" t="e">
        <f>VLOOKUP($A100,'T5_data(ytd)'!$B877:$F1261,3,FALSE)</f>
        <v>#N/A</v>
      </c>
      <c r="K100" s="366" t="e">
        <f>VLOOKUP($A100,'T5_data(mth)'!$B1272:$AL1656,$O$1-1,FALSE)</f>
        <v>#N/A</v>
      </c>
      <c r="L100" s="366" t="e">
        <f>VLOOKUP($A100,'T5_data(mth)'!$B1272:$AL1656,$O$1,FALSE)</f>
        <v>#N/A</v>
      </c>
      <c r="M100" s="634"/>
      <c r="O100" s="465" t="str">
        <f t="shared" si="10"/>
        <v>132.5</v>
      </c>
      <c r="P100" s="465" t="e">
        <f t="shared" si="11"/>
        <v>#REF!</v>
      </c>
      <c r="Q100" s="465" t="e">
        <f t="shared" si="12"/>
        <v>#REF!</v>
      </c>
      <c r="R100" s="465" t="str">
        <f t="shared" si="13"/>
        <v>-13.7</v>
      </c>
      <c r="S100" s="465" t="e">
        <f t="shared" si="14"/>
        <v>#N/A</v>
      </c>
      <c r="T100" s="465" t="e">
        <f t="shared" si="15"/>
        <v>#N/A</v>
      </c>
      <c r="U100" s="465" t="e">
        <f t="shared" si="16"/>
        <v>#N/A</v>
      </c>
      <c r="V100" s="465" t="e">
        <f>IF(FIXED(#REF!,1)="0.0",IF(FIXED(#REF!,2)="0.00",FIXED(#REF!,3),FIXED(#REF!,2)),FIXED(#REF!,1))</f>
        <v>#REF!</v>
      </c>
    </row>
    <row r="101" spans="1:22" s="321" customFormat="1" ht="24.6" hidden="1" x14ac:dyDescent="0.45">
      <c r="A101" s="367" t="s">
        <v>271</v>
      </c>
      <c r="B101" s="362">
        <f>VLOOKUP($A101,'T5_data(ytd)'!$B98:$F486,3,FALSE)</f>
        <v>526.07000000000005</v>
      </c>
      <c r="C101" s="363" t="e">
        <f>VLOOKUP($A101,'T5_data(mth)'!$B100:$AL488,$O$1-1,FALSE)</f>
        <v>#REF!</v>
      </c>
      <c r="D101" s="496" t="e">
        <f>VLOOKUP($A101,'T5_data(mth)'!$B100:$AL488,$O$1,FALSE)</f>
        <v>#REF!</v>
      </c>
      <c r="E101" s="362">
        <f>VLOOKUP($A101,'T5_data(ytd)'!$B$3:$F$390,5,FALSE)</f>
        <v>155.79</v>
      </c>
      <c r="F101" s="370">
        <f>VLOOKUP($A101,'T5_data(ytd)'!$B$392:$F$779,3,FALSE)</f>
        <v>33.89</v>
      </c>
      <c r="G101" s="365" t="e">
        <f>VLOOKUP($A101,'T5_data(mth)'!$B882:$AL1270,$O$1-1,FALSE)</f>
        <v>#REF!</v>
      </c>
      <c r="H101" s="365" t="e">
        <f>VLOOKUP($A101,'T5_data(mth)'!$B882:$AL1270,$O$1,FALSE)</f>
        <v>#REF!</v>
      </c>
      <c r="I101" s="364">
        <f>VLOOKUP($A101,'T5_data(ytd)'!$B$392:$F$779,5,FALSE)</f>
        <v>-8.99</v>
      </c>
      <c r="J101" s="366" t="e">
        <f>VLOOKUP($A101,'T5_data(ytd)'!$B878:$F1262,3,FALSE)</f>
        <v>#N/A</v>
      </c>
      <c r="K101" s="366" t="e">
        <f>VLOOKUP($A101,'T5_data(mth)'!$B1273:$AL1657,$O$1-1,FALSE)</f>
        <v>#N/A</v>
      </c>
      <c r="L101" s="366" t="e">
        <f>VLOOKUP($A101,'T5_data(mth)'!$B1273:$AL1657,$O$1,FALSE)</f>
        <v>#N/A</v>
      </c>
      <c r="M101" s="634"/>
      <c r="O101" s="465" t="str">
        <f t="shared" si="10"/>
        <v>33.9</v>
      </c>
      <c r="P101" s="465" t="e">
        <f t="shared" si="11"/>
        <v>#REF!</v>
      </c>
      <c r="Q101" s="465" t="e">
        <f t="shared" si="12"/>
        <v>#REF!</v>
      </c>
      <c r="R101" s="465" t="str">
        <f t="shared" si="13"/>
        <v>-9.0</v>
      </c>
      <c r="S101" s="465" t="e">
        <f t="shared" si="14"/>
        <v>#N/A</v>
      </c>
      <c r="T101" s="465" t="e">
        <f t="shared" si="15"/>
        <v>#N/A</v>
      </c>
      <c r="U101" s="465" t="e">
        <f t="shared" si="16"/>
        <v>#N/A</v>
      </c>
      <c r="V101" s="465" t="e">
        <f>IF(FIXED(#REF!,1)="0.0",IF(FIXED(#REF!,2)="0.00",FIXED(#REF!,3),FIXED(#REF!,2)),FIXED(#REF!,1))</f>
        <v>#REF!</v>
      </c>
    </row>
    <row r="102" spans="1:22" s="321" customFormat="1" ht="24.6" hidden="1" x14ac:dyDescent="0.45">
      <c r="A102" s="367" t="s">
        <v>272</v>
      </c>
      <c r="B102" s="362">
        <f>VLOOKUP($A102,'T5_data(ytd)'!$B99:$F487,3,FALSE)</f>
        <v>1159.82</v>
      </c>
      <c r="C102" s="363" t="e">
        <f>VLOOKUP($A102,'T5_data(mth)'!$B101:$AL489,$O$1-1,FALSE)</f>
        <v>#REF!</v>
      </c>
      <c r="D102" s="496" t="e">
        <f>VLOOKUP($A102,'T5_data(mth)'!$B101:$AL489,$O$1,FALSE)</f>
        <v>#REF!</v>
      </c>
      <c r="E102" s="362">
        <f>VLOOKUP($A102,'T5_data(ytd)'!$B$3:$F$390,5,FALSE)</f>
        <v>493.89</v>
      </c>
      <c r="F102" s="370">
        <f>VLOOKUP($A102,'T5_data(ytd)'!$B$392:$F$779,3,FALSE)</f>
        <v>47.99</v>
      </c>
      <c r="G102" s="365" t="e">
        <f>VLOOKUP($A102,'T5_data(mth)'!$B883:$AL1271,$O$1-1,FALSE)</f>
        <v>#REF!</v>
      </c>
      <c r="H102" s="365" t="e">
        <f>VLOOKUP($A102,'T5_data(mth)'!$B883:$AL1271,$O$1,FALSE)</f>
        <v>#REF!</v>
      </c>
      <c r="I102" s="364">
        <f>VLOOKUP($A102,'T5_data(ytd)'!$B$392:$F$779,5,FALSE)</f>
        <v>28.73</v>
      </c>
      <c r="J102" s="366" t="e">
        <f>VLOOKUP($A102,'T5_data(ytd)'!$B879:$F1263,3,FALSE)</f>
        <v>#N/A</v>
      </c>
      <c r="K102" s="366" t="e">
        <f>VLOOKUP($A102,'T5_data(mth)'!$B1274:$AL1658,$O$1-1,FALSE)</f>
        <v>#N/A</v>
      </c>
      <c r="L102" s="366" t="e">
        <f>VLOOKUP($A102,'T5_data(mth)'!$B1274:$AL1658,$O$1,FALSE)</f>
        <v>#N/A</v>
      </c>
      <c r="M102" s="634"/>
      <c r="O102" s="465" t="str">
        <f t="shared" si="10"/>
        <v>48.0</v>
      </c>
      <c r="P102" s="465" t="e">
        <f t="shared" si="11"/>
        <v>#REF!</v>
      </c>
      <c r="Q102" s="465" t="e">
        <f t="shared" si="12"/>
        <v>#REF!</v>
      </c>
      <c r="R102" s="465" t="str">
        <f t="shared" si="13"/>
        <v>28.7</v>
      </c>
      <c r="S102" s="465" t="e">
        <f t="shared" si="14"/>
        <v>#N/A</v>
      </c>
      <c r="T102" s="465" t="e">
        <f t="shared" si="15"/>
        <v>#N/A</v>
      </c>
      <c r="U102" s="465" t="e">
        <f t="shared" si="16"/>
        <v>#N/A</v>
      </c>
      <c r="V102" s="465" t="e">
        <f>IF(FIXED(#REF!,1)="0.0",IF(FIXED(#REF!,2)="0.00",FIXED(#REF!,3),FIXED(#REF!,2)),FIXED(#REF!,1))</f>
        <v>#REF!</v>
      </c>
    </row>
    <row r="103" spans="1:22" s="321" customFormat="1" ht="24.6" hidden="1" x14ac:dyDescent="0.45">
      <c r="A103" s="367" t="s">
        <v>273</v>
      </c>
      <c r="B103" s="362">
        <f>VLOOKUP($A103,'T5_data(ytd)'!$B100:$F488,3,FALSE)</f>
        <v>125.54</v>
      </c>
      <c r="C103" s="363" t="e">
        <f>VLOOKUP($A103,'T5_data(mth)'!$B102:$AL490,$O$1-1,FALSE)</f>
        <v>#REF!</v>
      </c>
      <c r="D103" s="492" t="e">
        <f>VLOOKUP($A103,'T5_data(mth)'!$B102:$AL490,$O$1,FALSE)</f>
        <v>#REF!</v>
      </c>
      <c r="E103" s="362">
        <f>VLOOKUP($A103,'T5_data(ytd)'!$B$3:$F$390,5,FALSE)</f>
        <v>53.69</v>
      </c>
      <c r="F103" s="370">
        <f>VLOOKUP($A103,'T5_data(ytd)'!$B$392:$F$779,3,FALSE)</f>
        <v>10.94</v>
      </c>
      <c r="G103" s="365" t="e">
        <f>VLOOKUP($A103,'T5_data(mth)'!$B884:$AL1272,$O$1-1,FALSE)</f>
        <v>#REF!</v>
      </c>
      <c r="H103" s="365" t="e">
        <f>VLOOKUP($A103,'T5_data(mth)'!$B884:$AL1272,$O$1,FALSE)</f>
        <v>#REF!</v>
      </c>
      <c r="I103" s="364">
        <f>VLOOKUP($A103,'T5_data(ytd)'!$B$392:$F$779,5,FALSE)</f>
        <v>62.89</v>
      </c>
      <c r="J103" s="366" t="e">
        <f>VLOOKUP($A103,'T5_data(ytd)'!$B880:$F1264,3,FALSE)</f>
        <v>#N/A</v>
      </c>
      <c r="K103" s="366" t="e">
        <f>VLOOKUP($A103,'T5_data(mth)'!$B1275:$AL1659,$O$1-1,FALSE)</f>
        <v>#N/A</v>
      </c>
      <c r="L103" s="366" t="e">
        <f>VLOOKUP($A103,'T5_data(mth)'!$B1275:$AL1659,$O$1,FALSE)</f>
        <v>#N/A</v>
      </c>
      <c r="M103" s="634"/>
      <c r="O103" s="465" t="str">
        <f t="shared" si="10"/>
        <v>10.9</v>
      </c>
      <c r="P103" s="465" t="e">
        <f t="shared" si="11"/>
        <v>#REF!</v>
      </c>
      <c r="Q103" s="465" t="e">
        <f t="shared" si="12"/>
        <v>#REF!</v>
      </c>
      <c r="R103" s="465" t="str">
        <f t="shared" si="13"/>
        <v>62.9</v>
      </c>
      <c r="S103" s="465" t="e">
        <f t="shared" si="14"/>
        <v>#N/A</v>
      </c>
      <c r="T103" s="465" t="e">
        <f t="shared" si="15"/>
        <v>#N/A</v>
      </c>
      <c r="U103" s="465" t="e">
        <f t="shared" si="16"/>
        <v>#N/A</v>
      </c>
      <c r="V103" s="465" t="e">
        <f>IF(FIXED(#REF!,1)="0.0",IF(FIXED(#REF!,2)="0.00",FIXED(#REF!,3),FIXED(#REF!,2)),FIXED(#REF!,1))</f>
        <v>#REF!</v>
      </c>
    </row>
    <row r="104" spans="1:22" s="321" customFormat="1" ht="24.6" hidden="1" x14ac:dyDescent="0.45">
      <c r="A104" s="367" t="s">
        <v>274</v>
      </c>
      <c r="B104" s="362">
        <f>VLOOKUP($A104,'T5_data(ytd)'!$B101:$F489,3,FALSE)</f>
        <v>98.12</v>
      </c>
      <c r="C104" s="363" t="e">
        <f>VLOOKUP($A104,'T5_data(mth)'!$B103:$AL491,$O$1-1,FALSE)</f>
        <v>#REF!</v>
      </c>
      <c r="D104" s="492" t="e">
        <f>VLOOKUP($A104,'T5_data(mth)'!$B103:$AL491,$O$1,FALSE)</f>
        <v>#REF!</v>
      </c>
      <c r="E104" s="362">
        <f>VLOOKUP($A104,'T5_data(ytd)'!$B$3:$F$390,5,FALSE)</f>
        <v>42.43</v>
      </c>
      <c r="F104" s="370">
        <f>VLOOKUP($A104,'T5_data(ytd)'!$B$392:$F$779,3,FALSE)</f>
        <v>913.64</v>
      </c>
      <c r="G104" s="365" t="e">
        <f>VLOOKUP($A104,'T5_data(mth)'!$B885:$AL1273,$O$1-1,FALSE)</f>
        <v>#REF!</v>
      </c>
      <c r="H104" s="365" t="e">
        <f>VLOOKUP($A104,'T5_data(mth)'!$B885:$AL1273,$O$1,FALSE)</f>
        <v>#REF!</v>
      </c>
      <c r="I104" s="364">
        <f>VLOOKUP($A104,'T5_data(ytd)'!$B$392:$F$779,5,FALSE)</f>
        <v>68.91</v>
      </c>
      <c r="J104" s="366" t="e">
        <f>VLOOKUP($A104,'T5_data(ytd)'!$B881:$F1265,3,FALSE)</f>
        <v>#N/A</v>
      </c>
      <c r="K104" s="366" t="e">
        <f>VLOOKUP($A104,'T5_data(mth)'!$B1276:$AL1660,$O$1-1,FALSE)</f>
        <v>#N/A</v>
      </c>
      <c r="L104" s="366" t="e">
        <f>VLOOKUP($A104,'T5_data(mth)'!$B1276:$AL1660,$O$1,FALSE)</f>
        <v>#N/A</v>
      </c>
      <c r="M104" s="634"/>
      <c r="O104" s="465" t="str">
        <f t="shared" si="10"/>
        <v>913.6</v>
      </c>
      <c r="P104" s="465" t="e">
        <f t="shared" si="11"/>
        <v>#REF!</v>
      </c>
      <c r="Q104" s="465" t="e">
        <f t="shared" si="12"/>
        <v>#REF!</v>
      </c>
      <c r="R104" s="465" t="str">
        <f t="shared" si="13"/>
        <v>68.9</v>
      </c>
      <c r="S104" s="465" t="e">
        <f t="shared" si="14"/>
        <v>#N/A</v>
      </c>
      <c r="T104" s="465" t="e">
        <f t="shared" si="15"/>
        <v>#N/A</v>
      </c>
      <c r="U104" s="465" t="e">
        <f t="shared" si="16"/>
        <v>#N/A</v>
      </c>
      <c r="V104" s="465" t="e">
        <f>IF(FIXED(#REF!,1)="0.0",IF(FIXED(#REF!,2)="0.00",FIXED(#REF!,3),FIXED(#REF!,2)),FIXED(#REF!,1))</f>
        <v>#REF!</v>
      </c>
    </row>
    <row r="105" spans="1:22" s="321" customFormat="1" ht="24.6" hidden="1" x14ac:dyDescent="0.45">
      <c r="A105" s="367" t="s">
        <v>275</v>
      </c>
      <c r="B105" s="362">
        <f>VLOOKUP($A105,'T5_data(ytd)'!$B102:$F490,3,FALSE)</f>
        <v>27.43</v>
      </c>
      <c r="C105" s="363" t="e">
        <f>VLOOKUP($A105,'T5_data(mth)'!$B104:$AL492,$O$1-1,FALSE)</f>
        <v>#REF!</v>
      </c>
      <c r="D105" s="496" t="e">
        <f>VLOOKUP($A105,'T5_data(mth)'!$B104:$AL492,$O$1,FALSE)</f>
        <v>#REF!</v>
      </c>
      <c r="E105" s="362">
        <f>VLOOKUP($A105,'T5_data(ytd)'!$B$3:$F$390,5,FALSE)</f>
        <v>11.25</v>
      </c>
      <c r="F105" s="370">
        <f>VLOOKUP($A105,'T5_data(ytd)'!$B$392:$F$779,3,FALSE)</f>
        <v>-73.489999999999995</v>
      </c>
      <c r="G105" s="365" t="e">
        <f>VLOOKUP($A105,'T5_data(mth)'!$B886:$AL1274,$O$1-1,FALSE)</f>
        <v>#REF!</v>
      </c>
      <c r="H105" s="365" t="e">
        <f>VLOOKUP($A105,'T5_data(mth)'!$B886:$AL1274,$O$1,FALSE)</f>
        <v>#REF!</v>
      </c>
      <c r="I105" s="364">
        <f>VLOOKUP($A105,'T5_data(ytd)'!$B$392:$F$779,5,FALSE)</f>
        <v>43.49</v>
      </c>
      <c r="J105" s="366" t="e">
        <f>VLOOKUP($A105,'T5_data(ytd)'!$B882:$F1266,3,FALSE)</f>
        <v>#N/A</v>
      </c>
      <c r="K105" s="366" t="e">
        <f>VLOOKUP($A105,'T5_data(mth)'!$B1277:$AL1661,$O$1-1,FALSE)</f>
        <v>#N/A</v>
      </c>
      <c r="L105" s="366" t="e">
        <f>VLOOKUP($A105,'T5_data(mth)'!$B1277:$AL1661,$O$1,FALSE)</f>
        <v>#N/A</v>
      </c>
      <c r="M105" s="634"/>
      <c r="O105" s="465" t="str">
        <f t="shared" si="10"/>
        <v>-73.5</v>
      </c>
      <c r="P105" s="465" t="e">
        <f t="shared" si="11"/>
        <v>#REF!</v>
      </c>
      <c r="Q105" s="465" t="e">
        <f t="shared" si="12"/>
        <v>#REF!</v>
      </c>
      <c r="R105" s="465" t="str">
        <f t="shared" si="13"/>
        <v>43.5</v>
      </c>
      <c r="S105" s="465" t="e">
        <f t="shared" si="14"/>
        <v>#N/A</v>
      </c>
      <c r="T105" s="465" t="e">
        <f t="shared" si="15"/>
        <v>#N/A</v>
      </c>
      <c r="U105" s="465" t="e">
        <f t="shared" si="16"/>
        <v>#N/A</v>
      </c>
      <c r="V105" s="465" t="e">
        <f>IF(FIXED(#REF!,1)="0.0",IF(FIXED(#REF!,2)="0.00",FIXED(#REF!,3),FIXED(#REF!,2)),FIXED(#REF!,1))</f>
        <v>#REF!</v>
      </c>
    </row>
    <row r="106" spans="1:22" s="321" customFormat="1" ht="24.6" hidden="1" x14ac:dyDescent="0.45">
      <c r="A106" s="474" t="s">
        <v>276</v>
      </c>
      <c r="B106" s="477">
        <f>VLOOKUP($A106,'T5_data(ytd)'!$B103:$F491,3,FALSE)</f>
        <v>1676.07</v>
      </c>
      <c r="C106" s="478" t="e">
        <f>VLOOKUP($A106,'T5_data(mth)'!$B105:$AL493,$O$1-1,FALSE)</f>
        <v>#REF!</v>
      </c>
      <c r="D106" s="496" t="e">
        <f>VLOOKUP($A106,'T5_data(mth)'!$B105:$AL493,$O$1,FALSE)</f>
        <v>#REF!</v>
      </c>
      <c r="E106" s="477">
        <f>VLOOKUP($A106,'T5_data(ytd)'!$B$3:$F$390,5,FALSE)</f>
        <v>571.62</v>
      </c>
      <c r="F106" s="466">
        <f>VLOOKUP($A106,'T5_data(ytd)'!$B$392:$F$779,3,FALSE)</f>
        <v>4.5</v>
      </c>
      <c r="G106" s="469" t="e">
        <f>VLOOKUP($A106,'T5_data(mth)'!$B887:$AL1275,$O$1-1,FALSE)</f>
        <v>#REF!</v>
      </c>
      <c r="H106" s="469" t="e">
        <f>VLOOKUP($A106,'T5_data(mth)'!$B887:$AL1275,$O$1,FALSE)</f>
        <v>#REF!</v>
      </c>
      <c r="I106" s="468">
        <f>VLOOKUP($A106,'T5_data(ytd)'!$B$392:$F$779,5,FALSE)</f>
        <v>7.23</v>
      </c>
      <c r="J106" s="471" t="e">
        <f>VLOOKUP($A106,'T5_data(ytd)'!$B883:$F1267,3,FALSE)</f>
        <v>#N/A</v>
      </c>
      <c r="K106" s="471" t="e">
        <f>VLOOKUP($A106,'T5_data(mth)'!$B1278:$AL1662,$O$1-1,FALSE)</f>
        <v>#N/A</v>
      </c>
      <c r="L106" s="471" t="e">
        <f>VLOOKUP($A106,'T5_data(mth)'!$B1278:$AL1662,$O$1,FALSE)</f>
        <v>#N/A</v>
      </c>
      <c r="M106" s="634"/>
      <c r="O106" s="465" t="str">
        <f t="shared" si="10"/>
        <v>4.5</v>
      </c>
      <c r="P106" s="465" t="e">
        <f t="shared" si="11"/>
        <v>#REF!</v>
      </c>
      <c r="Q106" s="465" t="e">
        <f t="shared" si="12"/>
        <v>#REF!</v>
      </c>
      <c r="R106" s="465" t="str">
        <f t="shared" si="13"/>
        <v>7.2</v>
      </c>
      <c r="S106" s="465" t="e">
        <f t="shared" si="14"/>
        <v>#N/A</v>
      </c>
      <c r="T106" s="465" t="e">
        <f t="shared" si="15"/>
        <v>#N/A</v>
      </c>
      <c r="U106" s="465" t="e">
        <f t="shared" si="16"/>
        <v>#N/A</v>
      </c>
      <c r="V106" s="465" t="e">
        <f>IF(FIXED(#REF!,1)="0.0",IF(FIXED(#REF!,2)="0.00",FIXED(#REF!,3),FIXED(#REF!,2)),FIXED(#REF!,1))</f>
        <v>#REF!</v>
      </c>
    </row>
    <row r="107" spans="1:22" ht="21" customHeight="1" x14ac:dyDescent="0.7">
      <c r="A107" s="491" t="s">
        <v>277</v>
      </c>
      <c r="B107" s="492">
        <f>VLOOKUP($A107,'T5_data(ytd)'!$B$3:$F$390,3,FALSE)</f>
        <v>127581.84</v>
      </c>
      <c r="C107" s="488">
        <f>VLOOKUP($A107,'T5_data(mth)'!$B$5:$AX$392,$O$1-1,FALSE)</f>
        <v>11434.7150151514</v>
      </c>
      <c r="D107" s="492">
        <f>VLOOKUP($A107,'T5_data(mth)'!$B$5:$AX$392,$O$1,FALSE)</f>
        <v>12696.823627976601</v>
      </c>
      <c r="E107" s="492">
        <f>VLOOKUP($A107,'T5_data(ytd)'!$B$3:$F$390,5,FALSE)</f>
        <v>45476.86</v>
      </c>
      <c r="F107" s="493">
        <f>VLOOKUP($A107,'T5_data(ytd)'!$B$392:$F$779,3,FALSE)</f>
        <v>12.28</v>
      </c>
      <c r="G107" s="489">
        <f>VLOOKUP($A107,'T5_data(mth)'!$B$785:$AX$1172,$O$1-1,FALSE)</f>
        <v>9.5432389230904029</v>
      </c>
      <c r="H107" s="493">
        <f>VLOOKUP($A107,'T5_data(mth)'!$B$785:$AX$1172,$O$1,FALSE)</f>
        <v>17.410289629114377</v>
      </c>
      <c r="I107" s="493">
        <f>VLOOKUP($A107,'T5_data(ytd)'!$B$392:$F$779,5,FALSE)</f>
        <v>10.96</v>
      </c>
      <c r="J107" s="494">
        <f>VLOOKUP($A107,'T5_data(ytd)'!$B$781:$F$1168,3,FALSE)</f>
        <v>41.58</v>
      </c>
      <c r="K107" s="645">
        <f>VLOOKUP($A107,'T5_data(mth)'!$B$1175:$AX$1562,$O$1-1,FALSE)</f>
        <v>40.016096171285817</v>
      </c>
      <c r="L107" s="655">
        <f>VLOOKUP($A107,'T5_data(mth)'!$B$1175:$AX$1562,$O$1,FALSE)</f>
        <v>43.863197191390931</v>
      </c>
      <c r="M107" s="652">
        <f>VLOOKUP($A107,'T5_data(ytd)'!$B$781:$F$1168,5,FALSE)</f>
        <v>41.57</v>
      </c>
      <c r="N107" s="481">
        <v>1</v>
      </c>
      <c r="O107" s="660" t="str">
        <f t="shared" si="10"/>
        <v>12.3</v>
      </c>
      <c r="P107" s="660" t="str">
        <f t="shared" si="11"/>
        <v>9.5</v>
      </c>
      <c r="Q107" s="660" t="str">
        <f t="shared" si="12"/>
        <v>17.4</v>
      </c>
      <c r="R107" s="660" t="str">
        <f t="shared" si="13"/>
        <v>11.0</v>
      </c>
      <c r="S107" s="660" t="str">
        <f t="shared" si="14"/>
        <v>41.6</v>
      </c>
      <c r="T107" s="660" t="str">
        <f t="shared" si="15"/>
        <v>40.0</v>
      </c>
      <c r="U107" s="660" t="str">
        <f t="shared" si="16"/>
        <v>43.9</v>
      </c>
      <c r="V107" s="660" t="str">
        <f t="shared" ref="V107:V108" si="17">IF(FIXED(M107,1)="0.0",IF(FIXED(M107,2)="0.00",FIXED(M107,3),FIXED(M107,2)),FIXED(M107,1))</f>
        <v>41.6</v>
      </c>
    </row>
    <row r="108" spans="1:22" ht="21" customHeight="1" x14ac:dyDescent="0.7">
      <c r="A108" s="495" t="s">
        <v>278</v>
      </c>
      <c r="B108" s="496">
        <f>VLOOKUP($A108,'T5_data(ytd)'!$B$3:$F$390,3,FALSE)</f>
        <v>2965.64</v>
      </c>
      <c r="C108" s="641">
        <f>VLOOKUP($A108,'T5_data(mth)'!$B$5:$AX$392,$O$1-1,FALSE)</f>
        <v>286.01022630519998</v>
      </c>
      <c r="D108" s="496">
        <f>VLOOKUP($A108,'T5_data(mth)'!$B$5:$AX$392,$O$1,FALSE)</f>
        <v>261.66796878449998</v>
      </c>
      <c r="E108" s="496">
        <f>VLOOKUP($A108,'T5_data(ytd)'!$B$3:$F$390,5,FALSE)</f>
        <v>1115.4100000000001</v>
      </c>
      <c r="F108" s="497">
        <f>VLOOKUP($A108,'T5_data(ytd)'!$B$392:$F$779,3,FALSE)</f>
        <v>-3.91</v>
      </c>
      <c r="G108" s="642">
        <f>VLOOKUP($A108,'T5_data(mth)'!$B$785:$AX$1172,$O$1-1,FALSE)</f>
        <v>12.783615884589281</v>
      </c>
      <c r="H108" s="497">
        <f>VLOOKUP($A108,'T5_data(mth)'!$B$785:$AX$1172,$O$1,FALSE)</f>
        <v>32.464243533671102</v>
      </c>
      <c r="I108" s="497">
        <f>VLOOKUP($A108,'T5_data(ytd)'!$B$392:$F$779,5,FALSE)</f>
        <v>17.28</v>
      </c>
      <c r="J108" s="498">
        <f>VLOOKUP($A108,'T5_data(ytd)'!$B$781:$F$1168,3,FALSE)</f>
        <v>0.97</v>
      </c>
      <c r="K108" s="646">
        <f>VLOOKUP($A108,'T5_data(mth)'!$B$1175:$AX$1562,$O$1-1,FALSE)</f>
        <v>1.0009005652204761</v>
      </c>
      <c r="L108" s="653">
        <f>VLOOKUP($A108,'T5_data(mth)'!$B$1175:$AX$1562,$O$1,FALSE)</f>
        <v>0.9039736275595055</v>
      </c>
      <c r="M108" s="654">
        <f>VLOOKUP($A108,'T5_data(ytd)'!$B$781:$F$1168,5,FALSE)</f>
        <v>1.02</v>
      </c>
      <c r="N108" s="481">
        <v>1</v>
      </c>
      <c r="O108" s="660" t="str">
        <f t="shared" si="10"/>
        <v>-3.9</v>
      </c>
      <c r="P108" s="660" t="str">
        <f t="shared" si="11"/>
        <v>12.8</v>
      </c>
      <c r="Q108" s="660" t="str">
        <f t="shared" si="12"/>
        <v>32.5</v>
      </c>
      <c r="R108" s="660" t="str">
        <f t="shared" si="13"/>
        <v>17.3</v>
      </c>
      <c r="S108" s="660" t="str">
        <f t="shared" si="14"/>
        <v>1.0</v>
      </c>
      <c r="T108" s="660" t="str">
        <f t="shared" si="15"/>
        <v>1.0</v>
      </c>
      <c r="U108" s="660" t="str">
        <f t="shared" si="16"/>
        <v>0.9</v>
      </c>
      <c r="V108" s="660" t="str">
        <f t="shared" si="17"/>
        <v>1.0</v>
      </c>
    </row>
    <row r="109" spans="1:22" s="321" customFormat="1" ht="24.6" hidden="1" x14ac:dyDescent="0.45">
      <c r="A109" s="479" t="s">
        <v>279</v>
      </c>
      <c r="B109" s="368">
        <f>VLOOKUP($A109,'T5_data(ytd)'!$B$3:$F$390,3,FALSE)</f>
        <v>1370.15</v>
      </c>
      <c r="C109" s="368" t="e">
        <f>VLOOKUP($A109,'T5_data(mth)'!$B$5:$AL$392,$O$1-1,FALSE)</f>
        <v>#REF!</v>
      </c>
      <c r="D109" s="496" t="e">
        <f>VLOOKUP($A109,'T5_data(mth)'!$B$5:$AL$392,$O$1,FALSE)</f>
        <v>#REF!</v>
      </c>
      <c r="E109" s="368">
        <f>VLOOKUP($A109,'T5_data(ytd)'!$B$3:$F$390,5,FALSE)</f>
        <v>439.91</v>
      </c>
      <c r="F109" s="370">
        <f>VLOOKUP($A109,'T5_data(ytd)'!$B$392:$F$779,3,FALSE)</f>
        <v>5.08</v>
      </c>
      <c r="G109" s="370" t="e">
        <f>VLOOKUP($A109,'T5_data(mth)'!$B$785:$AL$1172,$O$1-1,FALSE)</f>
        <v>#REF!</v>
      </c>
      <c r="H109" s="370" t="e">
        <f>VLOOKUP($A109,'T5_data(mth)'!$B$785:$AL$1172,$O$1,FALSE)</f>
        <v>#REF!</v>
      </c>
      <c r="I109" s="370">
        <f>VLOOKUP($A109,'T5_data(ytd)'!$B$392:$F$779,5,FALSE)</f>
        <v>-7.05</v>
      </c>
      <c r="J109" s="472">
        <f>VLOOKUP($A109,'T5_data(ytd)'!$B$781:$F$1168,3,FALSE)</f>
        <v>0.45</v>
      </c>
      <c r="K109" s="472" t="e">
        <f>VLOOKUP($A109,'T5_data(mth)'!$B$1175:$AL$1562,$O$1-1,FALSE)</f>
        <v>#REF!</v>
      </c>
      <c r="L109" s="472" t="e">
        <f>VLOOKUP($A109,'T5_data(mth)'!$B$1175:$AL$1562,$O$1,FALSE)</f>
        <v>#REF!</v>
      </c>
      <c r="M109" s="633"/>
      <c r="O109" s="465" t="str">
        <f t="shared" si="10"/>
        <v>5.1</v>
      </c>
      <c r="P109" s="465" t="e">
        <f t="shared" si="11"/>
        <v>#REF!</v>
      </c>
      <c r="Q109" s="465" t="e">
        <f t="shared" si="12"/>
        <v>#REF!</v>
      </c>
      <c r="R109" s="465" t="str">
        <f t="shared" si="13"/>
        <v>-7.1</v>
      </c>
      <c r="S109" s="465" t="str">
        <f t="shared" si="14"/>
        <v>0.5</v>
      </c>
      <c r="T109" s="465" t="e">
        <f t="shared" si="15"/>
        <v>#REF!</v>
      </c>
      <c r="U109" s="465" t="e">
        <f t="shared" si="16"/>
        <v>#REF!</v>
      </c>
      <c r="V109" s="465" t="e">
        <f>IF(FIXED(#REF!,1)="0.0",IF(FIXED(#REF!,2)="0.00",FIXED(#REF!,3),FIXED(#REF!,2)),FIXED(#REF!,1))</f>
        <v>#REF!</v>
      </c>
    </row>
    <row r="110" spans="1:22" s="321" customFormat="1" ht="24.6" hidden="1" x14ac:dyDescent="0.45">
      <c r="A110" s="367" t="s">
        <v>280</v>
      </c>
      <c r="B110" s="368">
        <f>VLOOKUP($A110,'T5_data(ytd)'!$B$3:$F$390,3,FALSE)</f>
        <v>243.16</v>
      </c>
      <c r="C110" s="369" t="e">
        <f>VLOOKUP($A110,'T5_data(mth)'!$B$5:$AL$392,$O$1-1,FALSE)</f>
        <v>#REF!</v>
      </c>
      <c r="D110" s="496" t="e">
        <f>VLOOKUP($A110,'T5_data(mth)'!$B$5:$AL$392,$O$1,FALSE)</f>
        <v>#REF!</v>
      </c>
      <c r="E110" s="368">
        <f>VLOOKUP($A110,'T5_data(ytd)'!$B$3:$F$390,5,FALSE)</f>
        <v>105.71</v>
      </c>
      <c r="F110" s="370">
        <f>VLOOKUP($A110,'T5_data(ytd)'!$B$392:$F$779,3,FALSE)</f>
        <v>-17.96</v>
      </c>
      <c r="G110" s="371" t="e">
        <f>VLOOKUP($A110,'T5_data(mth)'!$B$785:$AL$1172,$O$1-1,FALSE)</f>
        <v>#REF!</v>
      </c>
      <c r="H110" s="371" t="e">
        <f>VLOOKUP($A110,'T5_data(mth)'!$B$785:$AL$1172,$O$1,FALSE)</f>
        <v>#REF!</v>
      </c>
      <c r="I110" s="370">
        <f>VLOOKUP($A110,'T5_data(ytd)'!$B$392:$F$779,5,FALSE)</f>
        <v>35.32</v>
      </c>
      <c r="J110" s="372">
        <f>VLOOKUP($A110,'T5_data(ytd)'!$B$781:$F$1168,3,FALSE)</f>
        <v>0.08</v>
      </c>
      <c r="K110" s="372" t="e">
        <f>VLOOKUP($A110,'T5_data(mth)'!$B$1175:$AL$1562,$O$1-1,FALSE)</f>
        <v>#REF!</v>
      </c>
      <c r="L110" s="372" t="e">
        <f>VLOOKUP($A110,'T5_data(mth)'!$B$1175:$AL$1562,$O$1,FALSE)</f>
        <v>#REF!</v>
      </c>
      <c r="M110" s="633"/>
      <c r="O110" s="465" t="str">
        <f t="shared" si="10"/>
        <v>-18.0</v>
      </c>
      <c r="P110" s="465" t="e">
        <f t="shared" si="11"/>
        <v>#REF!</v>
      </c>
      <c r="Q110" s="465" t="e">
        <f t="shared" si="12"/>
        <v>#REF!</v>
      </c>
      <c r="R110" s="465" t="str">
        <f t="shared" si="13"/>
        <v>35.3</v>
      </c>
      <c r="S110" s="465" t="str">
        <f t="shared" si="14"/>
        <v>0.1</v>
      </c>
      <c r="T110" s="465" t="e">
        <f t="shared" si="15"/>
        <v>#REF!</v>
      </c>
      <c r="U110" s="465" t="e">
        <f t="shared" si="16"/>
        <v>#REF!</v>
      </c>
      <c r="V110" s="465" t="e">
        <f>IF(FIXED(#REF!,1)="0.0",IF(FIXED(#REF!,2)="0.00",FIXED(#REF!,3),FIXED(#REF!,2)),FIXED(#REF!,1))</f>
        <v>#REF!</v>
      </c>
    </row>
    <row r="111" spans="1:22" s="321" customFormat="1" ht="24.6" hidden="1" x14ac:dyDescent="0.45">
      <c r="A111" s="367" t="s">
        <v>281</v>
      </c>
      <c r="B111" s="368">
        <f>VLOOKUP($A111,'T5_data(ytd)'!$B$3:$F$390,3,FALSE)</f>
        <v>94.89</v>
      </c>
      <c r="C111" s="369" t="e">
        <f>VLOOKUP($A111,'T5_data(mth)'!$B$5:$AL$392,$O$1-1,FALSE)</f>
        <v>#REF!</v>
      </c>
      <c r="D111" s="496" t="e">
        <f>VLOOKUP($A111,'T5_data(mth)'!$B$5:$AL$392,$O$1,FALSE)</f>
        <v>#REF!</v>
      </c>
      <c r="E111" s="368">
        <f>VLOOKUP($A111,'T5_data(ytd)'!$B$3:$F$390,5,FALSE)</f>
        <v>52.3</v>
      </c>
      <c r="F111" s="370">
        <f>VLOOKUP($A111,'T5_data(ytd)'!$B$392:$F$779,3,FALSE)</f>
        <v>-48.57</v>
      </c>
      <c r="G111" s="371" t="e">
        <f>VLOOKUP($A111,'T5_data(mth)'!$B$785:$AL$1172,$O$1-1,FALSE)</f>
        <v>#REF!</v>
      </c>
      <c r="H111" s="371" t="e">
        <f>VLOOKUP($A111,'T5_data(mth)'!$B$785:$AL$1172,$O$1,FALSE)</f>
        <v>#REF!</v>
      </c>
      <c r="I111" s="370">
        <f>VLOOKUP($A111,'T5_data(ytd)'!$B$392:$F$779,5,FALSE)</f>
        <v>59.69</v>
      </c>
      <c r="J111" s="372">
        <f>VLOOKUP($A111,'T5_data(ytd)'!$B$781:$F$1168,3,FALSE)</f>
        <v>0.03</v>
      </c>
      <c r="K111" s="372" t="e">
        <f>VLOOKUP($A111,'T5_data(mth)'!$B$1175:$AL$1562,$O$1-1,FALSE)</f>
        <v>#REF!</v>
      </c>
      <c r="L111" s="372" t="e">
        <f>VLOOKUP($A111,'T5_data(mth)'!$B$1175:$AL$1562,$O$1,FALSE)</f>
        <v>#REF!</v>
      </c>
      <c r="M111" s="633"/>
      <c r="O111" s="465" t="str">
        <f t="shared" si="10"/>
        <v>-48.6</v>
      </c>
      <c r="P111" s="465" t="e">
        <f t="shared" si="11"/>
        <v>#REF!</v>
      </c>
      <c r="Q111" s="465" t="e">
        <f t="shared" si="12"/>
        <v>#REF!</v>
      </c>
      <c r="R111" s="465" t="str">
        <f t="shared" si="13"/>
        <v>59.7</v>
      </c>
      <c r="S111" s="465" t="str">
        <f t="shared" si="14"/>
        <v>0.03</v>
      </c>
      <c r="T111" s="465" t="e">
        <f t="shared" si="15"/>
        <v>#REF!</v>
      </c>
      <c r="U111" s="465" t="e">
        <f t="shared" si="16"/>
        <v>#REF!</v>
      </c>
      <c r="V111" s="465" t="e">
        <f>IF(FIXED(#REF!,1)="0.0",IF(FIXED(#REF!,2)="0.00",FIXED(#REF!,3),FIXED(#REF!,2)),FIXED(#REF!,1))</f>
        <v>#REF!</v>
      </c>
    </row>
    <row r="112" spans="1:22" s="321" customFormat="1" ht="24.6" hidden="1" x14ac:dyDescent="0.45">
      <c r="A112" s="367" t="s">
        <v>282</v>
      </c>
      <c r="B112" s="368">
        <f>VLOOKUP($A112,'T5_data(ytd)'!$B$3:$F$390,3,FALSE)</f>
        <v>361.78</v>
      </c>
      <c r="C112" s="369" t="e">
        <f>VLOOKUP($A112,'T5_data(mth)'!$B$5:$AL$392,$O$1-1,FALSE)</f>
        <v>#REF!</v>
      </c>
      <c r="D112" s="496" t="e">
        <f>VLOOKUP($A112,'T5_data(mth)'!$B$5:$AL$392,$O$1,FALSE)</f>
        <v>#REF!</v>
      </c>
      <c r="E112" s="368">
        <f>VLOOKUP($A112,'T5_data(ytd)'!$B$3:$F$390,5,FALSE)</f>
        <v>170.97</v>
      </c>
      <c r="F112" s="370">
        <f>VLOOKUP($A112,'T5_data(ytd)'!$B$392:$F$779,3,FALSE)</f>
        <v>-24.34</v>
      </c>
      <c r="G112" s="371" t="e">
        <f>VLOOKUP($A112,'T5_data(mth)'!$B$785:$AL$1172,$O$1-1,FALSE)</f>
        <v>#REF!</v>
      </c>
      <c r="H112" s="371" t="e">
        <f>VLOOKUP($A112,'T5_data(mth)'!$B$785:$AL$1172,$O$1,FALSE)</f>
        <v>#REF!</v>
      </c>
      <c r="I112" s="370">
        <f>VLOOKUP($A112,'T5_data(ytd)'!$B$392:$F$779,5,FALSE)</f>
        <v>52.19</v>
      </c>
      <c r="J112" s="372">
        <f>VLOOKUP($A112,'T5_data(ytd)'!$B$781:$F$1168,3,FALSE)</f>
        <v>0.12</v>
      </c>
      <c r="K112" s="372" t="e">
        <f>VLOOKUP($A112,'T5_data(mth)'!$B$1175:$AL$1562,$O$1-1,FALSE)</f>
        <v>#REF!</v>
      </c>
      <c r="L112" s="372" t="e">
        <f>VLOOKUP($A112,'T5_data(mth)'!$B$1175:$AL$1562,$O$1,FALSE)</f>
        <v>#REF!</v>
      </c>
      <c r="M112" s="633"/>
      <c r="O112" s="465" t="str">
        <f t="shared" si="10"/>
        <v>-24.3</v>
      </c>
      <c r="P112" s="465" t="e">
        <f t="shared" si="11"/>
        <v>#REF!</v>
      </c>
      <c r="Q112" s="465" t="e">
        <f t="shared" si="12"/>
        <v>#REF!</v>
      </c>
      <c r="R112" s="465" t="str">
        <f t="shared" si="13"/>
        <v>52.2</v>
      </c>
      <c r="S112" s="465" t="str">
        <f t="shared" si="14"/>
        <v>0.1</v>
      </c>
      <c r="T112" s="465" t="e">
        <f t="shared" si="15"/>
        <v>#REF!</v>
      </c>
      <c r="U112" s="465" t="e">
        <f t="shared" si="16"/>
        <v>#REF!</v>
      </c>
      <c r="V112" s="465" t="e">
        <f>IF(FIXED(#REF!,1)="0.0",IF(FIXED(#REF!,2)="0.00",FIXED(#REF!,3),FIXED(#REF!,2)),FIXED(#REF!,1))</f>
        <v>#REF!</v>
      </c>
    </row>
    <row r="113" spans="1:22" s="321" customFormat="1" ht="24.6" hidden="1" x14ac:dyDescent="0.45">
      <c r="A113" s="367" t="s">
        <v>283</v>
      </c>
      <c r="B113" s="368">
        <f>VLOOKUP($A113,'T5_data(ytd)'!$B$3:$F$390,3,FALSE)</f>
        <v>52.72</v>
      </c>
      <c r="C113" s="369" t="e">
        <f>VLOOKUP($A113,'T5_data(mth)'!$B$5:$AL$392,$O$1-1,FALSE)</f>
        <v>#REF!</v>
      </c>
      <c r="D113" s="496" t="e">
        <f>VLOOKUP($A113,'T5_data(mth)'!$B$5:$AL$392,$O$1,FALSE)</f>
        <v>#REF!</v>
      </c>
      <c r="E113" s="368">
        <f>VLOOKUP($A113,'T5_data(ytd)'!$B$3:$F$390,5,FALSE)</f>
        <v>15.14</v>
      </c>
      <c r="F113" s="370">
        <f>VLOOKUP($A113,'T5_data(ytd)'!$B$392:$F$779,3,FALSE)</f>
        <v>5.5</v>
      </c>
      <c r="G113" s="371" t="e">
        <f>VLOOKUP($A113,'T5_data(mth)'!$B$785:$AL$1172,$O$1-1,FALSE)</f>
        <v>#REF!</v>
      </c>
      <c r="H113" s="371" t="e">
        <f>VLOOKUP($A113,'T5_data(mth)'!$B$785:$AL$1172,$O$1,FALSE)</f>
        <v>#REF!</v>
      </c>
      <c r="I113" s="370">
        <f>VLOOKUP($A113,'T5_data(ytd)'!$B$392:$F$779,5,FALSE)</f>
        <v>-11.87</v>
      </c>
      <c r="J113" s="372">
        <f>VLOOKUP($A113,'T5_data(ytd)'!$B$781:$F$1168,3,FALSE)</f>
        <v>0.02</v>
      </c>
      <c r="K113" s="372" t="e">
        <f>VLOOKUP($A113,'T5_data(mth)'!$B$1175:$AL$1562,$O$1-1,FALSE)</f>
        <v>#REF!</v>
      </c>
      <c r="L113" s="372" t="e">
        <f>VLOOKUP($A113,'T5_data(mth)'!$B$1175:$AL$1562,$O$1,FALSE)</f>
        <v>#REF!</v>
      </c>
      <c r="M113" s="633"/>
      <c r="O113" s="465" t="str">
        <f t="shared" si="10"/>
        <v>5.5</v>
      </c>
      <c r="P113" s="465" t="e">
        <f t="shared" si="11"/>
        <v>#REF!</v>
      </c>
      <c r="Q113" s="465" t="e">
        <f t="shared" si="12"/>
        <v>#REF!</v>
      </c>
      <c r="R113" s="465" t="str">
        <f t="shared" si="13"/>
        <v>-11.9</v>
      </c>
      <c r="S113" s="465" t="str">
        <f t="shared" si="14"/>
        <v>0.02</v>
      </c>
      <c r="T113" s="465" t="e">
        <f t="shared" si="15"/>
        <v>#REF!</v>
      </c>
      <c r="U113" s="465" t="e">
        <f t="shared" si="16"/>
        <v>#REF!</v>
      </c>
      <c r="V113" s="465" t="e">
        <f>IF(FIXED(#REF!,1)="0.0",IF(FIXED(#REF!,2)="0.00",FIXED(#REF!,3),FIXED(#REF!,2)),FIXED(#REF!,1))</f>
        <v>#REF!</v>
      </c>
    </row>
    <row r="114" spans="1:22" s="321" customFormat="1" ht="24.6" hidden="1" x14ac:dyDescent="0.45">
      <c r="A114" s="474" t="s">
        <v>284</v>
      </c>
      <c r="B114" s="475">
        <f>VLOOKUP($A114,'T5_data(ytd)'!$B$3:$F$390,3,FALSE)</f>
        <v>842.93</v>
      </c>
      <c r="C114" s="476" t="e">
        <f>VLOOKUP($A114,'T5_data(mth)'!$B$5:$AL$392,$O$1-1,FALSE)</f>
        <v>#REF!</v>
      </c>
      <c r="D114" s="496" t="e">
        <f>VLOOKUP($A114,'T5_data(mth)'!$B$5:$AL$392,$O$1,FALSE)</f>
        <v>#REF!</v>
      </c>
      <c r="E114" s="475">
        <f>VLOOKUP($A114,'T5_data(ytd)'!$B$3:$F$390,5,FALSE)</f>
        <v>331.39</v>
      </c>
      <c r="F114" s="466">
        <f>VLOOKUP($A114,'T5_data(ytd)'!$B$392:$F$779,3,FALSE)</f>
        <v>9.01</v>
      </c>
      <c r="G114" s="467" t="e">
        <f>VLOOKUP($A114,'T5_data(mth)'!$B$785:$AL$1172,$O$1-1,FALSE)</f>
        <v>#REF!</v>
      </c>
      <c r="H114" s="467" t="e">
        <f>VLOOKUP($A114,'T5_data(mth)'!$B$785:$AL$1172,$O$1,FALSE)</f>
        <v>#REF!</v>
      </c>
      <c r="I114" s="466">
        <f>VLOOKUP($A114,'T5_data(ytd)'!$B$392:$F$779,5,FALSE)</f>
        <v>39.57</v>
      </c>
      <c r="J114" s="470">
        <f>VLOOKUP($A114,'T5_data(ytd)'!$B$781:$F$1168,3,FALSE)</f>
        <v>0.27</v>
      </c>
      <c r="K114" s="470" t="e">
        <f>VLOOKUP($A114,'T5_data(mth)'!$B$1175:$AL$1562,$O$1-1,FALSE)</f>
        <v>#REF!</v>
      </c>
      <c r="L114" s="470" t="e">
        <f>VLOOKUP($A114,'T5_data(mth)'!$B$1175:$AL$1562,$O$1,FALSE)</f>
        <v>#REF!</v>
      </c>
      <c r="M114" s="633"/>
      <c r="O114" s="465" t="str">
        <f t="shared" si="10"/>
        <v>9.0</v>
      </c>
      <c r="P114" s="465" t="e">
        <f t="shared" si="11"/>
        <v>#REF!</v>
      </c>
      <c r="Q114" s="465" t="e">
        <f t="shared" si="12"/>
        <v>#REF!</v>
      </c>
      <c r="R114" s="465" t="str">
        <f t="shared" si="13"/>
        <v>39.6</v>
      </c>
      <c r="S114" s="465" t="str">
        <f t="shared" si="14"/>
        <v>0.3</v>
      </c>
      <c r="T114" s="465" t="e">
        <f t="shared" si="15"/>
        <v>#REF!</v>
      </c>
      <c r="U114" s="465" t="e">
        <f t="shared" si="16"/>
        <v>#REF!</v>
      </c>
      <c r="V114" s="465" t="e">
        <f>IF(FIXED(#REF!,1)="0.0",IF(FIXED(#REF!,2)="0.00",FIXED(#REF!,3),FIXED(#REF!,2)),FIXED(#REF!,1))</f>
        <v>#REF!</v>
      </c>
    </row>
    <row r="115" spans="1:22" ht="21" customHeight="1" x14ac:dyDescent="0.7">
      <c r="A115" s="495" t="s">
        <v>285</v>
      </c>
      <c r="B115" s="496">
        <f>VLOOKUP($A115,'T5_data(ytd)'!$B$3:$F$390,3,FALSE)</f>
        <v>9388.5</v>
      </c>
      <c r="C115" s="641">
        <f>VLOOKUP($A115,'T5_data(mth)'!$B$5:$AX$392,$O$1-1,FALSE)</f>
        <v>809.02010385580002</v>
      </c>
      <c r="D115" s="496">
        <f>VLOOKUP($A115,'T5_data(mth)'!$B$5:$AX$392,$O$1,FALSE)</f>
        <v>762.87120068410002</v>
      </c>
      <c r="E115" s="496">
        <f>VLOOKUP($A115,'T5_data(ytd)'!$B$3:$F$390,5,FALSE)</f>
        <v>3202.63</v>
      </c>
      <c r="F115" s="497">
        <f>VLOOKUP($A115,'T5_data(ytd)'!$B$392:$F$779,3,FALSE)</f>
        <v>-3.88</v>
      </c>
      <c r="G115" s="642">
        <f>VLOOKUP($A115,'T5_data(mth)'!$B$785:$AX$1172,$O$1-1,FALSE)</f>
        <v>7.4809379327347729</v>
      </c>
      <c r="H115" s="497">
        <f>VLOOKUP($A115,'T5_data(mth)'!$B$785:$AX$1172,$O$1,FALSE)</f>
        <v>-0.60733380455676012</v>
      </c>
      <c r="I115" s="497">
        <f>VLOOKUP($A115,'T5_data(ytd)'!$B$392:$F$779,5,FALSE)</f>
        <v>9.31</v>
      </c>
      <c r="J115" s="498">
        <f>VLOOKUP($A115,'T5_data(ytd)'!$B$781:$F$1168,3,FALSE)</f>
        <v>3.06</v>
      </c>
      <c r="K115" s="646">
        <f>VLOOKUP($A115,'T5_data(mth)'!$B$1175:$AX$1562,$O$1-1,FALSE)</f>
        <v>2.8311878553598291</v>
      </c>
      <c r="L115" s="653">
        <f>VLOOKUP($A115,'T5_data(mth)'!$B$1175:$AX$1562,$O$1,FALSE)</f>
        <v>2.6354599297976096</v>
      </c>
      <c r="M115" s="654">
        <f>VLOOKUP($A115,'T5_data(ytd)'!$B$781:$F$1168,5,FALSE)</f>
        <v>2.93</v>
      </c>
      <c r="N115" s="481">
        <v>1</v>
      </c>
      <c r="O115" s="660" t="str">
        <f t="shared" si="10"/>
        <v>-3.9</v>
      </c>
      <c r="P115" s="660" t="str">
        <f t="shared" si="11"/>
        <v>7.5</v>
      </c>
      <c r="Q115" s="660" t="str">
        <f t="shared" si="12"/>
        <v>-0.6</v>
      </c>
      <c r="R115" s="660" t="str">
        <f t="shared" si="13"/>
        <v>9.3</v>
      </c>
      <c r="S115" s="660" t="str">
        <f t="shared" si="14"/>
        <v>3.1</v>
      </c>
      <c r="T115" s="660" t="str">
        <f t="shared" si="15"/>
        <v>2.8</v>
      </c>
      <c r="U115" s="660" t="str">
        <f t="shared" si="16"/>
        <v>2.6</v>
      </c>
      <c r="V115" s="660" t="str">
        <f>IF(FIXED(M115,1)="0.0",IF(FIXED(M115,2)="0.00",FIXED(M115,3),FIXED(M115,2)),FIXED(M115,1))</f>
        <v>2.9</v>
      </c>
    </row>
    <row r="116" spans="1:22" s="321" customFormat="1" ht="24.6" hidden="1" x14ac:dyDescent="0.45">
      <c r="A116" s="479" t="s">
        <v>286</v>
      </c>
      <c r="B116" s="368">
        <f>VLOOKUP($A116,'T5_data(ytd)'!$B$3:$F$390,3,FALSE)</f>
        <v>1871.08</v>
      </c>
      <c r="C116" s="368" t="e">
        <f>VLOOKUP($A116,'T5_data(mth)'!$B$5:$AL$392,$O$1-1,FALSE)</f>
        <v>#REF!</v>
      </c>
      <c r="D116" s="496" t="e">
        <f>VLOOKUP($A116,'T5_data(mth)'!$B$5:$AL$392,$O$1,FALSE)</f>
        <v>#REF!</v>
      </c>
      <c r="E116" s="368">
        <f>VLOOKUP($A116,'T5_data(ytd)'!$B$3:$F$390,5,FALSE)</f>
        <v>727.74</v>
      </c>
      <c r="F116" s="370">
        <f>VLOOKUP($A116,'T5_data(ytd)'!$B$392:$F$779,3,FALSE)</f>
        <v>-14.04</v>
      </c>
      <c r="G116" s="370" t="e">
        <f>VLOOKUP($A116,'T5_data(mth)'!$B$785:$AL$1172,$O$1-1,FALSE)</f>
        <v>#REF!</v>
      </c>
      <c r="H116" s="370" t="e">
        <f>VLOOKUP($A116,'T5_data(mth)'!$B$785:$AL$1172,$O$1,FALSE)</f>
        <v>#REF!</v>
      </c>
      <c r="I116" s="370">
        <f>VLOOKUP($A116,'T5_data(ytd)'!$B$392:$F$779,5,FALSE)</f>
        <v>27.62</v>
      </c>
      <c r="J116" s="472">
        <f>VLOOKUP($A116,'T5_data(ytd)'!$B$781:$F$1168,3,FALSE)</f>
        <v>0.61</v>
      </c>
      <c r="K116" s="472" t="e">
        <f>VLOOKUP($A116,'T5_data(mth)'!$B$1175:$AL$1562,$O$1-1,FALSE)</f>
        <v>#REF!</v>
      </c>
      <c r="L116" s="472" t="e">
        <f>VLOOKUP($A116,'T5_data(mth)'!$B$1175:$AL$1562,$O$1,FALSE)</f>
        <v>#REF!</v>
      </c>
      <c r="M116" s="633"/>
      <c r="O116" s="465" t="str">
        <f t="shared" si="10"/>
        <v>-14.0</v>
      </c>
      <c r="P116" s="465" t="e">
        <f t="shared" si="11"/>
        <v>#REF!</v>
      </c>
      <c r="Q116" s="465" t="e">
        <f t="shared" si="12"/>
        <v>#REF!</v>
      </c>
      <c r="R116" s="465" t="str">
        <f t="shared" si="13"/>
        <v>27.6</v>
      </c>
      <c r="S116" s="465" t="str">
        <f t="shared" si="14"/>
        <v>0.6</v>
      </c>
      <c r="T116" s="465" t="e">
        <f t="shared" si="15"/>
        <v>#REF!</v>
      </c>
      <c r="U116" s="465" t="e">
        <f t="shared" si="16"/>
        <v>#REF!</v>
      </c>
      <c r="V116" s="465" t="e">
        <f>IF(FIXED(#REF!,1)="0.0",IF(FIXED(#REF!,2)="0.00",FIXED(#REF!,3),FIXED(#REF!,2)),FIXED(#REF!,1))</f>
        <v>#REF!</v>
      </c>
    </row>
    <row r="117" spans="1:22" s="321" customFormat="1" ht="24.6" hidden="1" x14ac:dyDescent="0.45">
      <c r="A117" s="367" t="s">
        <v>287</v>
      </c>
      <c r="B117" s="368">
        <f>VLOOKUP($A117,'T5_data(ytd)'!$B$3:$F$390,3,FALSE)</f>
        <v>223.24</v>
      </c>
      <c r="C117" s="369" t="e">
        <f>VLOOKUP($A117,'T5_data(mth)'!$B$5:$AL$392,$O$1-1,FALSE)</f>
        <v>#REF!</v>
      </c>
      <c r="D117" s="496" t="e">
        <f>VLOOKUP($A117,'T5_data(mth)'!$B$5:$AL$392,$O$1,FALSE)</f>
        <v>#REF!</v>
      </c>
      <c r="E117" s="368">
        <f>VLOOKUP($A117,'T5_data(ytd)'!$B$3:$F$390,5,FALSE)</f>
        <v>84.8</v>
      </c>
      <c r="F117" s="370">
        <f>VLOOKUP($A117,'T5_data(ytd)'!$B$392:$F$779,3,FALSE)</f>
        <v>-20.02</v>
      </c>
      <c r="G117" s="371" t="e">
        <f>VLOOKUP($A117,'T5_data(mth)'!$B$785:$AL$1172,$O$1-1,FALSE)</f>
        <v>#REF!</v>
      </c>
      <c r="H117" s="371" t="e">
        <f>VLOOKUP($A117,'T5_data(mth)'!$B$785:$AL$1172,$O$1,FALSE)</f>
        <v>#REF!</v>
      </c>
      <c r="I117" s="370">
        <f>VLOOKUP($A117,'T5_data(ytd)'!$B$392:$F$779,5,FALSE)</f>
        <v>17.34</v>
      </c>
      <c r="J117" s="372">
        <f>VLOOKUP($A117,'T5_data(ytd)'!$B$781:$F$1168,3,FALSE)</f>
        <v>7.0000000000000007E-2</v>
      </c>
      <c r="K117" s="372" t="e">
        <f>VLOOKUP($A117,'T5_data(mth)'!$B$1175:$AL$1562,$O$1-1,FALSE)</f>
        <v>#REF!</v>
      </c>
      <c r="L117" s="372" t="e">
        <f>VLOOKUP($A117,'T5_data(mth)'!$B$1175:$AL$1562,$O$1,FALSE)</f>
        <v>#REF!</v>
      </c>
      <c r="M117" s="633"/>
      <c r="O117" s="465" t="str">
        <f t="shared" si="10"/>
        <v>-20.0</v>
      </c>
      <c r="P117" s="465" t="e">
        <f t="shared" si="11"/>
        <v>#REF!</v>
      </c>
      <c r="Q117" s="465" t="e">
        <f t="shared" si="12"/>
        <v>#REF!</v>
      </c>
      <c r="R117" s="465" t="str">
        <f t="shared" si="13"/>
        <v>17.3</v>
      </c>
      <c r="S117" s="465" t="str">
        <f t="shared" si="14"/>
        <v>0.1</v>
      </c>
      <c r="T117" s="465" t="e">
        <f t="shared" si="15"/>
        <v>#REF!</v>
      </c>
      <c r="U117" s="465" t="e">
        <f t="shared" si="16"/>
        <v>#REF!</v>
      </c>
      <c r="V117" s="465" t="e">
        <f>IF(FIXED(#REF!,1)="0.0",IF(FIXED(#REF!,2)="0.00",FIXED(#REF!,3),FIXED(#REF!,2)),FIXED(#REF!,1))</f>
        <v>#REF!</v>
      </c>
    </row>
    <row r="118" spans="1:22" s="321" customFormat="1" ht="24.6" hidden="1" x14ac:dyDescent="0.45">
      <c r="A118" s="367" t="s">
        <v>288</v>
      </c>
      <c r="B118" s="368">
        <f>VLOOKUP($A118,'T5_data(ytd)'!$B$3:$F$390,3,FALSE)</f>
        <v>3936.14</v>
      </c>
      <c r="C118" s="369" t="e">
        <f>VLOOKUP($A118,'T5_data(mth)'!$B$5:$AL$392,$O$1-1,FALSE)</f>
        <v>#REF!</v>
      </c>
      <c r="D118" s="496" t="e">
        <f>VLOOKUP($A118,'T5_data(mth)'!$B$5:$AL$392,$O$1,FALSE)</f>
        <v>#REF!</v>
      </c>
      <c r="E118" s="368">
        <f>VLOOKUP($A118,'T5_data(ytd)'!$B$3:$F$390,5,FALSE)</f>
        <v>1189.24</v>
      </c>
      <c r="F118" s="370">
        <f>VLOOKUP($A118,'T5_data(ytd)'!$B$392:$F$779,3,FALSE)</f>
        <v>-11.63</v>
      </c>
      <c r="G118" s="371" t="e">
        <f>VLOOKUP($A118,'T5_data(mth)'!$B$785:$AL$1172,$O$1-1,FALSE)</f>
        <v>#REF!</v>
      </c>
      <c r="H118" s="371" t="e">
        <f>VLOOKUP($A118,'T5_data(mth)'!$B$785:$AL$1172,$O$1,FALSE)</f>
        <v>#REF!</v>
      </c>
      <c r="I118" s="370">
        <f>VLOOKUP($A118,'T5_data(ytd)'!$B$392:$F$779,5,FALSE)</f>
        <v>-7.36</v>
      </c>
      <c r="J118" s="372">
        <f>VLOOKUP($A118,'T5_data(ytd)'!$B$781:$F$1168,3,FALSE)</f>
        <v>1.28</v>
      </c>
      <c r="K118" s="372" t="e">
        <f>VLOOKUP($A118,'T5_data(mth)'!$B$1175:$AL$1562,$O$1-1,FALSE)</f>
        <v>#REF!</v>
      </c>
      <c r="L118" s="372" t="e">
        <f>VLOOKUP($A118,'T5_data(mth)'!$B$1175:$AL$1562,$O$1,FALSE)</f>
        <v>#REF!</v>
      </c>
      <c r="M118" s="633"/>
      <c r="O118" s="465" t="str">
        <f t="shared" si="10"/>
        <v>-11.6</v>
      </c>
      <c r="P118" s="465" t="e">
        <f t="shared" si="11"/>
        <v>#REF!</v>
      </c>
      <c r="Q118" s="465" t="e">
        <f t="shared" si="12"/>
        <v>#REF!</v>
      </c>
      <c r="R118" s="465" t="str">
        <f t="shared" si="13"/>
        <v>-7.4</v>
      </c>
      <c r="S118" s="465" t="str">
        <f t="shared" si="14"/>
        <v>1.3</v>
      </c>
      <c r="T118" s="465" t="e">
        <f t="shared" si="15"/>
        <v>#REF!</v>
      </c>
      <c r="U118" s="465" t="e">
        <f t="shared" si="16"/>
        <v>#REF!</v>
      </c>
      <c r="V118" s="465" t="e">
        <f>IF(FIXED(#REF!,1)="0.0",IF(FIXED(#REF!,2)="0.00",FIXED(#REF!,3),FIXED(#REF!,2)),FIXED(#REF!,1))</f>
        <v>#REF!</v>
      </c>
    </row>
    <row r="119" spans="1:22" s="321" customFormat="1" ht="24.6" hidden="1" x14ac:dyDescent="0.45">
      <c r="A119" s="367" t="s">
        <v>289</v>
      </c>
      <c r="B119" s="368">
        <f>VLOOKUP($A119,'T5_data(ytd)'!$B$3:$F$390,3,FALSE)</f>
        <v>2031.95</v>
      </c>
      <c r="C119" s="369" t="e">
        <f>VLOOKUP($A119,'T5_data(mth)'!$B$5:$AL$392,$O$1-1,FALSE)</f>
        <v>#REF!</v>
      </c>
      <c r="D119" s="496" t="e">
        <f>VLOOKUP($A119,'T5_data(mth)'!$B$5:$AL$392,$O$1,FALSE)</f>
        <v>#REF!</v>
      </c>
      <c r="E119" s="368">
        <f>VLOOKUP($A119,'T5_data(ytd)'!$B$3:$F$390,5,FALSE)</f>
        <v>624.88</v>
      </c>
      <c r="F119" s="370">
        <f>VLOOKUP($A119,'T5_data(ytd)'!$B$392:$F$779,3,FALSE)</f>
        <v>-4.57</v>
      </c>
      <c r="G119" s="371" t="e">
        <f>VLOOKUP($A119,'T5_data(mth)'!$B$785:$AL$1172,$O$1-1,FALSE)</f>
        <v>#REF!</v>
      </c>
      <c r="H119" s="371" t="e">
        <f>VLOOKUP($A119,'T5_data(mth)'!$B$785:$AL$1172,$O$1,FALSE)</f>
        <v>#REF!</v>
      </c>
      <c r="I119" s="370">
        <f>VLOOKUP($A119,'T5_data(ytd)'!$B$392:$F$779,5,FALSE)</f>
        <v>-9.6</v>
      </c>
      <c r="J119" s="372">
        <f>VLOOKUP($A119,'T5_data(ytd)'!$B$781:$F$1168,3,FALSE)</f>
        <v>0.66</v>
      </c>
      <c r="K119" s="372" t="e">
        <f>VLOOKUP($A119,'T5_data(mth)'!$B$1175:$AL$1562,$O$1-1,FALSE)</f>
        <v>#REF!</v>
      </c>
      <c r="L119" s="372" t="e">
        <f>VLOOKUP($A119,'T5_data(mth)'!$B$1175:$AL$1562,$O$1,FALSE)</f>
        <v>#REF!</v>
      </c>
      <c r="M119" s="633"/>
      <c r="O119" s="465" t="str">
        <f t="shared" si="10"/>
        <v>-4.6</v>
      </c>
      <c r="P119" s="465" t="e">
        <f t="shared" si="11"/>
        <v>#REF!</v>
      </c>
      <c r="Q119" s="465" t="e">
        <f t="shared" si="12"/>
        <v>#REF!</v>
      </c>
      <c r="R119" s="465" t="str">
        <f t="shared" si="13"/>
        <v>-9.6</v>
      </c>
      <c r="S119" s="465" t="str">
        <f t="shared" si="14"/>
        <v>0.7</v>
      </c>
      <c r="T119" s="465" t="e">
        <f t="shared" si="15"/>
        <v>#REF!</v>
      </c>
      <c r="U119" s="465" t="e">
        <f t="shared" si="16"/>
        <v>#REF!</v>
      </c>
      <c r="V119" s="465" t="e">
        <f>IF(FIXED(#REF!,1)="0.0",IF(FIXED(#REF!,2)="0.00",FIXED(#REF!,3),FIXED(#REF!,2)),FIXED(#REF!,1))</f>
        <v>#REF!</v>
      </c>
    </row>
    <row r="120" spans="1:22" s="321" customFormat="1" ht="24.6" hidden="1" x14ac:dyDescent="0.45">
      <c r="A120" s="367" t="s">
        <v>290</v>
      </c>
      <c r="B120" s="368">
        <f>VLOOKUP($A120,'T5_data(ytd)'!$B$3:$F$390,3,FALSE)</f>
        <v>349.53</v>
      </c>
      <c r="C120" s="369" t="e">
        <f>VLOOKUP($A120,'T5_data(mth)'!$B$5:$AL$392,$O$1-1,FALSE)</f>
        <v>#REF!</v>
      </c>
      <c r="D120" s="496" t="e">
        <f>VLOOKUP($A120,'T5_data(mth)'!$B$5:$AL$392,$O$1,FALSE)</f>
        <v>#REF!</v>
      </c>
      <c r="E120" s="368">
        <f>VLOOKUP($A120,'T5_data(ytd)'!$B$3:$F$390,5,FALSE)</f>
        <v>150.31</v>
      </c>
      <c r="F120" s="370">
        <f>VLOOKUP($A120,'T5_data(ytd)'!$B$392:$F$779,3,FALSE)</f>
        <v>11.1</v>
      </c>
      <c r="G120" s="371" t="e">
        <f>VLOOKUP($A120,'T5_data(mth)'!$B$785:$AL$1172,$O$1-1,FALSE)</f>
        <v>#REF!</v>
      </c>
      <c r="H120" s="371" t="e">
        <f>VLOOKUP($A120,'T5_data(mth)'!$B$785:$AL$1172,$O$1,FALSE)</f>
        <v>#REF!</v>
      </c>
      <c r="I120" s="370">
        <f>VLOOKUP($A120,'T5_data(ytd)'!$B$392:$F$779,5,FALSE)</f>
        <v>40.659999999999997</v>
      </c>
      <c r="J120" s="372">
        <f>VLOOKUP($A120,'T5_data(ytd)'!$B$781:$F$1168,3,FALSE)</f>
        <v>0.11</v>
      </c>
      <c r="K120" s="372" t="e">
        <f>VLOOKUP($A120,'T5_data(mth)'!$B$1175:$AL$1562,$O$1-1,FALSE)</f>
        <v>#REF!</v>
      </c>
      <c r="L120" s="372" t="e">
        <f>VLOOKUP($A120,'T5_data(mth)'!$B$1175:$AL$1562,$O$1,FALSE)</f>
        <v>#REF!</v>
      </c>
      <c r="M120" s="633"/>
      <c r="O120" s="465" t="str">
        <f t="shared" si="10"/>
        <v>11.1</v>
      </c>
      <c r="P120" s="465" t="e">
        <f t="shared" si="11"/>
        <v>#REF!</v>
      </c>
      <c r="Q120" s="465" t="e">
        <f t="shared" si="12"/>
        <v>#REF!</v>
      </c>
      <c r="R120" s="465" t="str">
        <f t="shared" si="13"/>
        <v>40.7</v>
      </c>
      <c r="S120" s="465" t="str">
        <f t="shared" si="14"/>
        <v>0.1</v>
      </c>
      <c r="T120" s="465" t="e">
        <f t="shared" si="15"/>
        <v>#REF!</v>
      </c>
      <c r="U120" s="465" t="e">
        <f t="shared" si="16"/>
        <v>#REF!</v>
      </c>
      <c r="V120" s="465" t="e">
        <f>IF(FIXED(#REF!,1)="0.0",IF(FIXED(#REF!,2)="0.00",FIXED(#REF!,3),FIXED(#REF!,2)),FIXED(#REF!,1))</f>
        <v>#REF!</v>
      </c>
    </row>
    <row r="121" spans="1:22" s="321" customFormat="1" ht="24.6" hidden="1" x14ac:dyDescent="0.45">
      <c r="A121" s="367" t="s">
        <v>291</v>
      </c>
      <c r="B121" s="368">
        <f>VLOOKUP($A121,'T5_data(ytd)'!$B$3:$F$390,3,FALSE)</f>
        <v>1554.66</v>
      </c>
      <c r="C121" s="369" t="e">
        <f>VLOOKUP($A121,'T5_data(mth)'!$B$5:$AL$392,$O$1-1,FALSE)</f>
        <v>#REF!</v>
      </c>
      <c r="D121" s="496" t="e">
        <f>VLOOKUP($A121,'T5_data(mth)'!$B$5:$AL$392,$O$1,FALSE)</f>
        <v>#REF!</v>
      </c>
      <c r="E121" s="368">
        <f>VLOOKUP($A121,'T5_data(ytd)'!$B$3:$F$390,5,FALSE)</f>
        <v>414.05</v>
      </c>
      <c r="F121" s="370">
        <f>VLOOKUP($A121,'T5_data(ytd)'!$B$392:$F$779,3,FALSE)</f>
        <v>-22.66</v>
      </c>
      <c r="G121" s="371" t="e">
        <f>VLOOKUP($A121,'T5_data(mth)'!$B$785:$AL$1172,$O$1-1,FALSE)</f>
        <v>#REF!</v>
      </c>
      <c r="H121" s="371" t="e">
        <f>VLOOKUP($A121,'T5_data(mth)'!$B$785:$AL$1172,$O$1,FALSE)</f>
        <v>#REF!</v>
      </c>
      <c r="I121" s="370">
        <f>VLOOKUP($A121,'T5_data(ytd)'!$B$392:$F$779,5,FALSE)</f>
        <v>-14.73</v>
      </c>
      <c r="J121" s="372">
        <f>VLOOKUP($A121,'T5_data(ytd)'!$B$781:$F$1168,3,FALSE)</f>
        <v>0.51</v>
      </c>
      <c r="K121" s="372" t="e">
        <f>VLOOKUP($A121,'T5_data(mth)'!$B$1175:$AL$1562,$O$1-1,FALSE)</f>
        <v>#REF!</v>
      </c>
      <c r="L121" s="372" t="e">
        <f>VLOOKUP($A121,'T5_data(mth)'!$B$1175:$AL$1562,$O$1,FALSE)</f>
        <v>#REF!</v>
      </c>
      <c r="M121" s="633"/>
      <c r="O121" s="465" t="str">
        <f t="shared" si="10"/>
        <v>-22.7</v>
      </c>
      <c r="P121" s="465" t="e">
        <f t="shared" si="11"/>
        <v>#REF!</v>
      </c>
      <c r="Q121" s="465" t="e">
        <f t="shared" si="12"/>
        <v>#REF!</v>
      </c>
      <c r="R121" s="465" t="str">
        <f t="shared" si="13"/>
        <v>-14.7</v>
      </c>
      <c r="S121" s="465" t="str">
        <f t="shared" si="14"/>
        <v>0.5</v>
      </c>
      <c r="T121" s="465" t="e">
        <f t="shared" si="15"/>
        <v>#REF!</v>
      </c>
      <c r="U121" s="465" t="e">
        <f t="shared" si="16"/>
        <v>#REF!</v>
      </c>
      <c r="V121" s="465" t="e">
        <f>IF(FIXED(#REF!,1)="0.0",IF(FIXED(#REF!,2)="0.00",FIXED(#REF!,3),FIXED(#REF!,2)),FIXED(#REF!,1))</f>
        <v>#REF!</v>
      </c>
    </row>
    <row r="122" spans="1:22" s="321" customFormat="1" ht="24.6" hidden="1" x14ac:dyDescent="0.45">
      <c r="A122" s="367" t="s">
        <v>292</v>
      </c>
      <c r="B122" s="368">
        <f>VLOOKUP($A122,'T5_data(ytd)'!$B$3:$F$390,3,FALSE)</f>
        <v>1392.95</v>
      </c>
      <c r="C122" s="369" t="e">
        <f>VLOOKUP($A122,'T5_data(mth)'!$B$5:$AL$392,$O$1-1,FALSE)</f>
        <v>#REF!</v>
      </c>
      <c r="D122" s="496" t="e">
        <f>VLOOKUP($A122,'T5_data(mth)'!$B$5:$AL$392,$O$1,FALSE)</f>
        <v>#REF!</v>
      </c>
      <c r="E122" s="368">
        <f>VLOOKUP($A122,'T5_data(ytd)'!$B$3:$F$390,5,FALSE)</f>
        <v>523.52</v>
      </c>
      <c r="F122" s="370">
        <f>VLOOKUP($A122,'T5_data(ytd)'!$B$392:$F$779,3,FALSE)</f>
        <v>16.2</v>
      </c>
      <c r="G122" s="371" t="e">
        <f>VLOOKUP($A122,'T5_data(mth)'!$B$785:$AL$1172,$O$1-1,FALSE)</f>
        <v>#REF!</v>
      </c>
      <c r="H122" s="371" t="e">
        <f>VLOOKUP($A122,'T5_data(mth)'!$B$785:$AL$1172,$O$1,FALSE)</f>
        <v>#REF!</v>
      </c>
      <c r="I122" s="370">
        <f>VLOOKUP($A122,'T5_data(ytd)'!$B$392:$F$779,5,FALSE)</f>
        <v>23.32</v>
      </c>
      <c r="J122" s="372">
        <f>VLOOKUP($A122,'T5_data(ytd)'!$B$781:$F$1168,3,FALSE)</f>
        <v>0.45</v>
      </c>
      <c r="K122" s="372" t="e">
        <f>VLOOKUP($A122,'T5_data(mth)'!$B$1175:$AL$1562,$O$1-1,FALSE)</f>
        <v>#REF!</v>
      </c>
      <c r="L122" s="372" t="e">
        <f>VLOOKUP($A122,'T5_data(mth)'!$B$1175:$AL$1562,$O$1,FALSE)</f>
        <v>#REF!</v>
      </c>
      <c r="M122" s="633"/>
      <c r="O122" s="465" t="str">
        <f t="shared" si="10"/>
        <v>16.2</v>
      </c>
      <c r="P122" s="465" t="e">
        <f t="shared" si="11"/>
        <v>#REF!</v>
      </c>
      <c r="Q122" s="465" t="e">
        <f t="shared" si="12"/>
        <v>#REF!</v>
      </c>
      <c r="R122" s="465" t="str">
        <f t="shared" si="13"/>
        <v>23.3</v>
      </c>
      <c r="S122" s="465" t="str">
        <f t="shared" si="14"/>
        <v>0.5</v>
      </c>
      <c r="T122" s="465" t="e">
        <f t="shared" si="15"/>
        <v>#REF!</v>
      </c>
      <c r="U122" s="465" t="e">
        <f t="shared" si="16"/>
        <v>#REF!</v>
      </c>
      <c r="V122" s="465" t="e">
        <f>IF(FIXED(#REF!,1)="0.0",IF(FIXED(#REF!,2)="0.00",FIXED(#REF!,3),FIXED(#REF!,2)),FIXED(#REF!,1))</f>
        <v>#REF!</v>
      </c>
    </row>
    <row r="123" spans="1:22" s="321" customFormat="1" ht="24.6" hidden="1" x14ac:dyDescent="0.45">
      <c r="A123" s="367" t="s">
        <v>293</v>
      </c>
      <c r="B123" s="368">
        <f>VLOOKUP($A123,'T5_data(ytd)'!$B$3:$F$390,3,FALSE)</f>
        <v>15.12</v>
      </c>
      <c r="C123" s="369" t="e">
        <f>VLOOKUP($A123,'T5_data(mth)'!$B$5:$AL$392,$O$1-1,FALSE)</f>
        <v>#REF!</v>
      </c>
      <c r="D123" s="496" t="e">
        <f>VLOOKUP($A123,'T5_data(mth)'!$B$5:$AL$392,$O$1,FALSE)</f>
        <v>#REF!</v>
      </c>
      <c r="E123" s="368">
        <f>VLOOKUP($A123,'T5_data(ytd)'!$B$3:$F$390,5,FALSE)</f>
        <v>1.02</v>
      </c>
      <c r="F123" s="370">
        <f>VLOOKUP($A123,'T5_data(ytd)'!$B$392:$F$779,3,FALSE)</f>
        <v>355.42</v>
      </c>
      <c r="G123" s="371" t="e">
        <f>VLOOKUP($A123,'T5_data(mth)'!$B$785:$AL$1172,$O$1-1,FALSE)</f>
        <v>#REF!</v>
      </c>
      <c r="H123" s="371" t="e">
        <f>VLOOKUP($A123,'T5_data(mth)'!$B$785:$AL$1172,$O$1,FALSE)</f>
        <v>#REF!</v>
      </c>
      <c r="I123" s="370">
        <f>VLOOKUP($A123,'T5_data(ytd)'!$B$392:$F$779,5,FALSE)</f>
        <v>-30.14</v>
      </c>
      <c r="J123" s="372">
        <f>VLOOKUP($A123,'T5_data(ytd)'!$B$781:$F$1168,3,FALSE)</f>
        <v>0</v>
      </c>
      <c r="K123" s="372" t="e">
        <f>VLOOKUP($A123,'T5_data(mth)'!$B$1175:$AL$1562,$O$1-1,FALSE)</f>
        <v>#REF!</v>
      </c>
      <c r="L123" s="372" t="e">
        <f>VLOOKUP($A123,'T5_data(mth)'!$B$1175:$AL$1562,$O$1,FALSE)</f>
        <v>#REF!</v>
      </c>
      <c r="M123" s="633"/>
      <c r="O123" s="465" t="str">
        <f t="shared" si="10"/>
        <v>355.4</v>
      </c>
      <c r="P123" s="465" t="e">
        <f t="shared" si="11"/>
        <v>#REF!</v>
      </c>
      <c r="Q123" s="465" t="e">
        <f t="shared" si="12"/>
        <v>#REF!</v>
      </c>
      <c r="R123" s="465" t="str">
        <f t="shared" si="13"/>
        <v>-30.1</v>
      </c>
      <c r="S123" s="465" t="str">
        <f t="shared" si="14"/>
        <v>0.000</v>
      </c>
      <c r="T123" s="465" t="e">
        <f t="shared" si="15"/>
        <v>#REF!</v>
      </c>
      <c r="U123" s="465" t="e">
        <f t="shared" si="16"/>
        <v>#REF!</v>
      </c>
      <c r="V123" s="465" t="e">
        <f>IF(FIXED(#REF!,1)="0.0",IF(FIXED(#REF!,2)="0.00",FIXED(#REF!,3),FIXED(#REF!,2)),FIXED(#REF!,1))</f>
        <v>#REF!</v>
      </c>
    </row>
    <row r="124" spans="1:22" s="321" customFormat="1" ht="24.6" hidden="1" x14ac:dyDescent="0.45">
      <c r="A124" s="367" t="s">
        <v>294</v>
      </c>
      <c r="B124" s="368">
        <f>VLOOKUP($A124,'T5_data(ytd)'!$B$3:$F$390,3,FALSE)</f>
        <v>1354.47</v>
      </c>
      <c r="C124" s="369" t="e">
        <f>VLOOKUP($A124,'T5_data(mth)'!$B$5:$AL$392,$O$1-1,FALSE)</f>
        <v>#REF!</v>
      </c>
      <c r="D124" s="496" t="e">
        <f>VLOOKUP($A124,'T5_data(mth)'!$B$5:$AL$392,$O$1,FALSE)</f>
        <v>#REF!</v>
      </c>
      <c r="E124" s="368">
        <f>VLOOKUP($A124,'T5_data(ytd)'!$B$3:$F$390,5,FALSE)</f>
        <v>514.29</v>
      </c>
      <c r="F124" s="370">
        <f>VLOOKUP($A124,'T5_data(ytd)'!$B$392:$F$779,3,FALSE)</f>
        <v>15.27</v>
      </c>
      <c r="G124" s="371" t="e">
        <f>VLOOKUP($A124,'T5_data(mth)'!$B$785:$AL$1172,$O$1-1,FALSE)</f>
        <v>#REF!</v>
      </c>
      <c r="H124" s="371" t="e">
        <f>VLOOKUP($A124,'T5_data(mth)'!$B$785:$AL$1172,$O$1,FALSE)</f>
        <v>#REF!</v>
      </c>
      <c r="I124" s="370">
        <f>VLOOKUP($A124,'T5_data(ytd)'!$B$392:$F$779,5,FALSE)</f>
        <v>23.68</v>
      </c>
      <c r="J124" s="372">
        <f>VLOOKUP($A124,'T5_data(ytd)'!$B$781:$F$1168,3,FALSE)</f>
        <v>0.44</v>
      </c>
      <c r="K124" s="372" t="e">
        <f>VLOOKUP($A124,'T5_data(mth)'!$B$1175:$AL$1562,$O$1-1,FALSE)</f>
        <v>#REF!</v>
      </c>
      <c r="L124" s="372" t="e">
        <f>VLOOKUP($A124,'T5_data(mth)'!$B$1175:$AL$1562,$O$1,FALSE)</f>
        <v>#REF!</v>
      </c>
      <c r="M124" s="633"/>
      <c r="O124" s="465" t="str">
        <f t="shared" si="10"/>
        <v>15.3</v>
      </c>
      <c r="P124" s="465" t="e">
        <f t="shared" si="11"/>
        <v>#REF!</v>
      </c>
      <c r="Q124" s="465" t="e">
        <f t="shared" si="12"/>
        <v>#REF!</v>
      </c>
      <c r="R124" s="465" t="str">
        <f t="shared" si="13"/>
        <v>23.7</v>
      </c>
      <c r="S124" s="465" t="str">
        <f t="shared" si="14"/>
        <v>0.4</v>
      </c>
      <c r="T124" s="465" t="e">
        <f t="shared" si="15"/>
        <v>#REF!</v>
      </c>
      <c r="U124" s="465" t="e">
        <f t="shared" si="16"/>
        <v>#REF!</v>
      </c>
      <c r="V124" s="465" t="e">
        <f>IF(FIXED(#REF!,1)="0.0",IF(FIXED(#REF!,2)="0.00",FIXED(#REF!,3),FIXED(#REF!,2)),FIXED(#REF!,1))</f>
        <v>#REF!</v>
      </c>
    </row>
    <row r="125" spans="1:22" s="321" customFormat="1" ht="24.6" hidden="1" x14ac:dyDescent="0.45">
      <c r="A125" s="367" t="s">
        <v>295</v>
      </c>
      <c r="B125" s="368">
        <f>VLOOKUP($A125,'T5_data(ytd)'!$B$3:$F$390,3,FALSE)</f>
        <v>23.36</v>
      </c>
      <c r="C125" s="369" t="e">
        <f>VLOOKUP($A125,'T5_data(mth)'!$B$5:$AL$392,$O$1-1,FALSE)</f>
        <v>#REF!</v>
      </c>
      <c r="D125" s="496" t="e">
        <f>VLOOKUP($A125,'T5_data(mth)'!$B$5:$AL$392,$O$1,FALSE)</f>
        <v>#REF!</v>
      </c>
      <c r="E125" s="368">
        <f>VLOOKUP($A125,'T5_data(ytd)'!$B$3:$F$390,5,FALSE)</f>
        <v>8.1999999999999993</v>
      </c>
      <c r="F125" s="370">
        <f>VLOOKUP($A125,'T5_data(ytd)'!$B$392:$F$779,3,FALSE)</f>
        <v>14.45</v>
      </c>
      <c r="G125" s="371" t="e">
        <f>VLOOKUP($A125,'T5_data(mth)'!$B$785:$AL$1172,$O$1-1,FALSE)</f>
        <v>#REF!</v>
      </c>
      <c r="H125" s="371" t="e">
        <f>VLOOKUP($A125,'T5_data(mth)'!$B$785:$AL$1172,$O$1,FALSE)</f>
        <v>#REF!</v>
      </c>
      <c r="I125" s="370">
        <f>VLOOKUP($A125,'T5_data(ytd)'!$B$392:$F$779,5,FALSE)</f>
        <v>13.42</v>
      </c>
      <c r="J125" s="372">
        <f>VLOOKUP($A125,'T5_data(ytd)'!$B$781:$F$1168,3,FALSE)</f>
        <v>0.01</v>
      </c>
      <c r="K125" s="372" t="e">
        <f>VLOOKUP($A125,'T5_data(mth)'!$B$1175:$AL$1562,$O$1-1,FALSE)</f>
        <v>#REF!</v>
      </c>
      <c r="L125" s="372" t="e">
        <f>VLOOKUP($A125,'T5_data(mth)'!$B$1175:$AL$1562,$O$1,FALSE)</f>
        <v>#REF!</v>
      </c>
      <c r="M125" s="633"/>
      <c r="O125" s="465" t="str">
        <f t="shared" si="10"/>
        <v>14.5</v>
      </c>
      <c r="P125" s="465" t="e">
        <f t="shared" si="11"/>
        <v>#REF!</v>
      </c>
      <c r="Q125" s="465" t="e">
        <f t="shared" si="12"/>
        <v>#REF!</v>
      </c>
      <c r="R125" s="465" t="str">
        <f t="shared" si="13"/>
        <v>13.4</v>
      </c>
      <c r="S125" s="465" t="str">
        <f t="shared" si="14"/>
        <v>0.01</v>
      </c>
      <c r="T125" s="465" t="e">
        <f t="shared" si="15"/>
        <v>#REF!</v>
      </c>
      <c r="U125" s="465" t="e">
        <f t="shared" si="16"/>
        <v>#REF!</v>
      </c>
      <c r="V125" s="465" t="e">
        <f>IF(FIXED(#REF!,1)="0.0",IF(FIXED(#REF!,2)="0.00",FIXED(#REF!,3),FIXED(#REF!,2)),FIXED(#REF!,1))</f>
        <v>#REF!</v>
      </c>
    </row>
    <row r="126" spans="1:22" s="321" customFormat="1" ht="24.6" hidden="1" x14ac:dyDescent="0.45">
      <c r="A126" s="367" t="s">
        <v>296</v>
      </c>
      <c r="B126" s="368">
        <f>VLOOKUP($A126,'T5_data(ytd)'!$B$3:$F$390,3,FALSE)</f>
        <v>110.58</v>
      </c>
      <c r="C126" s="369" t="e">
        <f>VLOOKUP($A126,'T5_data(mth)'!$B$5:$AL$392,$O$1-1,FALSE)</f>
        <v>#REF!</v>
      </c>
      <c r="D126" s="496" t="e">
        <f>VLOOKUP($A126,'T5_data(mth)'!$B$5:$AL$392,$O$1,FALSE)</f>
        <v>#REF!</v>
      </c>
      <c r="E126" s="368">
        <f>VLOOKUP($A126,'T5_data(ytd)'!$B$3:$F$390,5,FALSE)</f>
        <v>70.38</v>
      </c>
      <c r="F126" s="370">
        <f>VLOOKUP($A126,'T5_data(ytd)'!$B$392:$F$779,3,FALSE)</f>
        <v>44.06</v>
      </c>
      <c r="G126" s="371" t="e">
        <f>VLOOKUP($A126,'T5_data(mth)'!$B$785:$AL$1172,$O$1-1,FALSE)</f>
        <v>#REF!</v>
      </c>
      <c r="H126" s="371" t="e">
        <f>VLOOKUP($A126,'T5_data(mth)'!$B$785:$AL$1172,$O$1,FALSE)</f>
        <v>#REF!</v>
      </c>
      <c r="I126" s="370">
        <f>VLOOKUP($A126,'T5_data(ytd)'!$B$392:$F$779,5,FALSE)</f>
        <v>167.81</v>
      </c>
      <c r="J126" s="372">
        <f>VLOOKUP($A126,'T5_data(ytd)'!$B$781:$F$1168,3,FALSE)</f>
        <v>0.04</v>
      </c>
      <c r="K126" s="372" t="e">
        <f>VLOOKUP($A126,'T5_data(mth)'!$B$1175:$AL$1562,$O$1-1,FALSE)</f>
        <v>#REF!</v>
      </c>
      <c r="L126" s="372" t="e">
        <f>VLOOKUP($A126,'T5_data(mth)'!$B$1175:$AL$1562,$O$1,FALSE)</f>
        <v>#REF!</v>
      </c>
      <c r="M126" s="633"/>
      <c r="O126" s="465" t="str">
        <f t="shared" si="10"/>
        <v>44.1</v>
      </c>
      <c r="P126" s="465" t="e">
        <f t="shared" si="11"/>
        <v>#REF!</v>
      </c>
      <c r="Q126" s="465" t="e">
        <f t="shared" si="12"/>
        <v>#REF!</v>
      </c>
      <c r="R126" s="465" t="str">
        <f t="shared" si="13"/>
        <v>167.8</v>
      </c>
      <c r="S126" s="465" t="str">
        <f t="shared" si="14"/>
        <v>0.04</v>
      </c>
      <c r="T126" s="465" t="e">
        <f t="shared" si="15"/>
        <v>#REF!</v>
      </c>
      <c r="U126" s="465" t="e">
        <f t="shared" si="16"/>
        <v>#REF!</v>
      </c>
      <c r="V126" s="465" t="e">
        <f>IF(FIXED(#REF!,1)="0.0",IF(FIXED(#REF!,2)="0.00",FIXED(#REF!,3),FIXED(#REF!,2)),FIXED(#REF!,1))</f>
        <v>#REF!</v>
      </c>
    </row>
    <row r="127" spans="1:22" s="321" customFormat="1" ht="24.6" hidden="1" x14ac:dyDescent="0.45">
      <c r="A127" s="367" t="s">
        <v>297</v>
      </c>
      <c r="B127" s="368">
        <f>VLOOKUP($A127,'T5_data(ytd)'!$B$3:$F$390,3,FALSE)</f>
        <v>840.66</v>
      </c>
      <c r="C127" s="369" t="e">
        <f>VLOOKUP($A127,'T5_data(mth)'!$B$5:$AL$392,$O$1-1,FALSE)</f>
        <v>#REF!</v>
      </c>
      <c r="D127" s="496" t="e">
        <f>VLOOKUP($A127,'T5_data(mth)'!$B$5:$AL$392,$O$1,FALSE)</f>
        <v>#REF!</v>
      </c>
      <c r="E127" s="368">
        <f>VLOOKUP($A127,'T5_data(ytd)'!$B$3:$F$390,5,FALSE)</f>
        <v>284.5</v>
      </c>
      <c r="F127" s="370">
        <f>VLOOKUP($A127,'T5_data(ytd)'!$B$392:$F$779,3,FALSE)</f>
        <v>12.55</v>
      </c>
      <c r="G127" s="371" t="e">
        <f>VLOOKUP($A127,'T5_data(mth)'!$B$785:$AL$1172,$O$1-1,FALSE)</f>
        <v>#REF!</v>
      </c>
      <c r="H127" s="371" t="e">
        <f>VLOOKUP($A127,'T5_data(mth)'!$B$785:$AL$1172,$O$1,FALSE)</f>
        <v>#REF!</v>
      </c>
      <c r="I127" s="370">
        <f>VLOOKUP($A127,'T5_data(ytd)'!$B$392:$F$779,5,FALSE)</f>
        <v>4.25</v>
      </c>
      <c r="J127" s="372">
        <f>VLOOKUP($A127,'T5_data(ytd)'!$B$781:$F$1168,3,FALSE)</f>
        <v>0.27</v>
      </c>
      <c r="K127" s="372" t="e">
        <f>VLOOKUP($A127,'T5_data(mth)'!$B$1175:$AL$1562,$O$1-1,FALSE)</f>
        <v>#REF!</v>
      </c>
      <c r="L127" s="372" t="e">
        <f>VLOOKUP($A127,'T5_data(mth)'!$B$1175:$AL$1562,$O$1,FALSE)</f>
        <v>#REF!</v>
      </c>
      <c r="M127" s="633"/>
      <c r="O127" s="465" t="str">
        <f t="shared" si="10"/>
        <v>12.6</v>
      </c>
      <c r="P127" s="465" t="e">
        <f t="shared" si="11"/>
        <v>#REF!</v>
      </c>
      <c r="Q127" s="465" t="e">
        <f t="shared" si="12"/>
        <v>#REF!</v>
      </c>
      <c r="R127" s="465" t="str">
        <f t="shared" si="13"/>
        <v>4.3</v>
      </c>
      <c r="S127" s="465" t="str">
        <f t="shared" si="14"/>
        <v>0.3</v>
      </c>
      <c r="T127" s="465" t="e">
        <f t="shared" si="15"/>
        <v>#REF!</v>
      </c>
      <c r="U127" s="465" t="e">
        <f t="shared" si="16"/>
        <v>#REF!</v>
      </c>
      <c r="V127" s="465" t="e">
        <f>IF(FIXED(#REF!,1)="0.0",IF(FIXED(#REF!,2)="0.00",FIXED(#REF!,3),FIXED(#REF!,2)),FIXED(#REF!,1))</f>
        <v>#REF!</v>
      </c>
    </row>
    <row r="128" spans="1:22" s="321" customFormat="1" ht="24.6" hidden="1" x14ac:dyDescent="0.45">
      <c r="A128" s="367" t="s">
        <v>298</v>
      </c>
      <c r="B128" s="368">
        <f>VLOOKUP($A128,'T5_data(ytd)'!$B$3:$F$390,3,FALSE)</f>
        <v>12.5</v>
      </c>
      <c r="C128" s="369" t="e">
        <f>VLOOKUP($A128,'T5_data(mth)'!$B$5:$AL$392,$O$1-1,FALSE)</f>
        <v>#REF!</v>
      </c>
      <c r="D128" s="496" t="e">
        <f>VLOOKUP($A128,'T5_data(mth)'!$B$5:$AL$392,$O$1,FALSE)</f>
        <v>#REF!</v>
      </c>
      <c r="E128" s="368">
        <f>VLOOKUP($A128,'T5_data(ytd)'!$B$3:$F$390,5,FALSE)</f>
        <v>2.12</v>
      </c>
      <c r="F128" s="370">
        <f>VLOOKUP($A128,'T5_data(ytd)'!$B$392:$F$779,3,FALSE)</f>
        <v>29.13</v>
      </c>
      <c r="G128" s="371" t="e">
        <f>VLOOKUP($A128,'T5_data(mth)'!$B$785:$AL$1172,$O$1-1,FALSE)</f>
        <v>#REF!</v>
      </c>
      <c r="H128" s="371" t="e">
        <f>VLOOKUP($A128,'T5_data(mth)'!$B$785:$AL$1172,$O$1,FALSE)</f>
        <v>#REF!</v>
      </c>
      <c r="I128" s="370">
        <f>VLOOKUP($A128,'T5_data(ytd)'!$B$392:$F$779,5,FALSE)</f>
        <v>138.19999999999999</v>
      </c>
      <c r="J128" s="372">
        <f>VLOOKUP($A128,'T5_data(ytd)'!$B$781:$F$1168,3,FALSE)</f>
        <v>0</v>
      </c>
      <c r="K128" s="372" t="e">
        <f>VLOOKUP($A128,'T5_data(mth)'!$B$1175:$AL$1562,$O$1-1,FALSE)</f>
        <v>#REF!</v>
      </c>
      <c r="L128" s="372" t="e">
        <f>VLOOKUP($A128,'T5_data(mth)'!$B$1175:$AL$1562,$O$1,FALSE)</f>
        <v>#REF!</v>
      </c>
      <c r="M128" s="633"/>
      <c r="O128" s="465" t="str">
        <f t="shared" si="10"/>
        <v>29.1</v>
      </c>
      <c r="P128" s="465" t="e">
        <f t="shared" si="11"/>
        <v>#REF!</v>
      </c>
      <c r="Q128" s="465" t="e">
        <f t="shared" si="12"/>
        <v>#REF!</v>
      </c>
      <c r="R128" s="465" t="str">
        <f t="shared" si="13"/>
        <v>138.2</v>
      </c>
      <c r="S128" s="465" t="str">
        <f t="shared" si="14"/>
        <v>0.000</v>
      </c>
      <c r="T128" s="465" t="e">
        <f t="shared" si="15"/>
        <v>#REF!</v>
      </c>
      <c r="U128" s="465" t="e">
        <f t="shared" si="16"/>
        <v>#REF!</v>
      </c>
      <c r="V128" s="465" t="e">
        <f>IF(FIXED(#REF!,1)="0.0",IF(FIXED(#REF!,2)="0.00",FIXED(#REF!,3),FIXED(#REF!,2)),FIXED(#REF!,1))</f>
        <v>#REF!</v>
      </c>
    </row>
    <row r="129" spans="1:22" s="321" customFormat="1" ht="24.6" hidden="1" x14ac:dyDescent="0.45">
      <c r="A129" s="367" t="s">
        <v>299</v>
      </c>
      <c r="B129" s="368">
        <f>VLOOKUP($A129,'T5_data(ytd)'!$B$3:$F$390,3,FALSE)</f>
        <v>1001.35</v>
      </c>
      <c r="C129" s="369" t="e">
        <f>VLOOKUP($A129,'T5_data(mth)'!$B$5:$AL$392,$O$1-1,FALSE)</f>
        <v>#REF!</v>
      </c>
      <c r="D129" s="496" t="e">
        <f>VLOOKUP($A129,'T5_data(mth)'!$B$5:$AL$392,$O$1,FALSE)</f>
        <v>#REF!</v>
      </c>
      <c r="E129" s="368">
        <f>VLOOKUP($A129,'T5_data(ytd)'!$B$3:$F$390,5,FALSE)</f>
        <v>320.33999999999997</v>
      </c>
      <c r="F129" s="370">
        <f>VLOOKUP($A129,'T5_data(ytd)'!$B$392:$F$779,3,FALSE)</f>
        <v>21.25</v>
      </c>
      <c r="G129" s="371" t="e">
        <f>VLOOKUP($A129,'T5_data(mth)'!$B$785:$AL$1172,$O$1-1,FALSE)</f>
        <v>#REF!</v>
      </c>
      <c r="H129" s="371" t="e">
        <f>VLOOKUP($A129,'T5_data(mth)'!$B$785:$AL$1172,$O$1,FALSE)</f>
        <v>#REF!</v>
      </c>
      <c r="I129" s="370">
        <f>VLOOKUP($A129,'T5_data(ytd)'!$B$392:$F$779,5,FALSE)</f>
        <v>14.75</v>
      </c>
      <c r="J129" s="372">
        <f>VLOOKUP($A129,'T5_data(ytd)'!$B$781:$F$1168,3,FALSE)</f>
        <v>0.33</v>
      </c>
      <c r="K129" s="372" t="e">
        <f>VLOOKUP($A129,'T5_data(mth)'!$B$1175:$AL$1562,$O$1-1,FALSE)</f>
        <v>#REF!</v>
      </c>
      <c r="L129" s="372" t="e">
        <f>VLOOKUP($A129,'T5_data(mth)'!$B$1175:$AL$1562,$O$1,FALSE)</f>
        <v>#REF!</v>
      </c>
      <c r="M129" s="633"/>
      <c r="O129" s="465" t="str">
        <f t="shared" si="10"/>
        <v>21.3</v>
      </c>
      <c r="P129" s="465" t="e">
        <f t="shared" si="11"/>
        <v>#REF!</v>
      </c>
      <c r="Q129" s="465" t="e">
        <f t="shared" si="12"/>
        <v>#REF!</v>
      </c>
      <c r="R129" s="465" t="str">
        <f t="shared" si="13"/>
        <v>14.8</v>
      </c>
      <c r="S129" s="465" t="str">
        <f t="shared" si="14"/>
        <v>0.3</v>
      </c>
      <c r="T129" s="465" t="e">
        <f t="shared" si="15"/>
        <v>#REF!</v>
      </c>
      <c r="U129" s="465" t="e">
        <f t="shared" si="16"/>
        <v>#REF!</v>
      </c>
      <c r="V129" s="465" t="e">
        <f>IF(FIXED(#REF!,1)="0.0",IF(FIXED(#REF!,2)="0.00",FIXED(#REF!,3),FIXED(#REF!,2)),FIXED(#REF!,1))</f>
        <v>#REF!</v>
      </c>
    </row>
    <row r="130" spans="1:22" s="321" customFormat="1" ht="24.6" hidden="1" x14ac:dyDescent="0.45">
      <c r="A130" s="367" t="s">
        <v>300</v>
      </c>
      <c r="B130" s="368">
        <f>VLOOKUP($A130,'T5_data(ytd)'!$B$3:$F$390,3,FALSE)</f>
        <v>1189.6199999999999</v>
      </c>
      <c r="C130" s="369" t="e">
        <f>VLOOKUP($A130,'T5_data(mth)'!$B$5:$AL$392,$O$1-1,FALSE)</f>
        <v>#REF!</v>
      </c>
      <c r="D130" s="496" t="e">
        <f>VLOOKUP($A130,'T5_data(mth)'!$B$5:$AL$392,$O$1,FALSE)</f>
        <v>#REF!</v>
      </c>
      <c r="E130" s="368">
        <f>VLOOKUP($A130,'T5_data(ytd)'!$B$3:$F$390,5,FALSE)</f>
        <v>333.78</v>
      </c>
      <c r="F130" s="370">
        <f>VLOOKUP($A130,'T5_data(ytd)'!$B$392:$F$779,3,FALSE)</f>
        <v>2.48</v>
      </c>
      <c r="G130" s="371" t="e">
        <f>VLOOKUP($A130,'T5_data(mth)'!$B$785:$AL$1172,$O$1-1,FALSE)</f>
        <v>#REF!</v>
      </c>
      <c r="H130" s="371" t="e">
        <f>VLOOKUP($A130,'T5_data(mth)'!$B$785:$AL$1172,$O$1,FALSE)</f>
        <v>#REF!</v>
      </c>
      <c r="I130" s="370">
        <f>VLOOKUP($A130,'T5_data(ytd)'!$B$392:$F$779,5,FALSE)</f>
        <v>-11.21</v>
      </c>
      <c r="J130" s="372">
        <f>VLOOKUP($A130,'T5_data(ytd)'!$B$781:$F$1168,3,FALSE)</f>
        <v>0.39</v>
      </c>
      <c r="K130" s="372" t="e">
        <f>VLOOKUP($A130,'T5_data(mth)'!$B$1175:$AL$1562,$O$1-1,FALSE)</f>
        <v>#REF!</v>
      </c>
      <c r="L130" s="372" t="e">
        <f>VLOOKUP($A130,'T5_data(mth)'!$B$1175:$AL$1562,$O$1,FALSE)</f>
        <v>#REF!</v>
      </c>
      <c r="M130" s="633"/>
      <c r="O130" s="465" t="str">
        <f t="shared" si="10"/>
        <v>2.5</v>
      </c>
      <c r="P130" s="465" t="e">
        <f t="shared" si="11"/>
        <v>#REF!</v>
      </c>
      <c r="Q130" s="465" t="e">
        <f t="shared" si="12"/>
        <v>#REF!</v>
      </c>
      <c r="R130" s="465" t="str">
        <f t="shared" si="13"/>
        <v>-11.2</v>
      </c>
      <c r="S130" s="465" t="str">
        <f t="shared" si="14"/>
        <v>0.4</v>
      </c>
      <c r="T130" s="465" t="e">
        <f t="shared" si="15"/>
        <v>#REF!</v>
      </c>
      <c r="U130" s="465" t="e">
        <f t="shared" si="16"/>
        <v>#REF!</v>
      </c>
      <c r="V130" s="465" t="e">
        <f>IF(FIXED(#REF!,1)="0.0",IF(FIXED(#REF!,2)="0.00",FIXED(#REF!,3),FIXED(#REF!,2)),FIXED(#REF!,1))</f>
        <v>#REF!</v>
      </c>
    </row>
    <row r="131" spans="1:22" s="321" customFormat="1" ht="24.6" hidden="1" x14ac:dyDescent="0.45">
      <c r="A131" s="367" t="s">
        <v>301</v>
      </c>
      <c r="B131" s="368">
        <f>VLOOKUP($A131,'T5_data(ytd)'!$B$3:$F$390,3,FALSE)</f>
        <v>25.65</v>
      </c>
      <c r="C131" s="369" t="e">
        <f>VLOOKUP($A131,'T5_data(mth)'!$B$5:$AL$392,$O$1-1,FALSE)</f>
        <v>#REF!</v>
      </c>
      <c r="D131" s="496" t="e">
        <f>VLOOKUP($A131,'T5_data(mth)'!$B$5:$AL$392,$O$1,FALSE)</f>
        <v>#REF!</v>
      </c>
      <c r="E131" s="368">
        <f>VLOOKUP($A131,'T5_data(ytd)'!$B$3:$F$390,5,FALSE)</f>
        <v>7.49</v>
      </c>
      <c r="F131" s="370">
        <f>VLOOKUP($A131,'T5_data(ytd)'!$B$392:$F$779,3,FALSE)</f>
        <v>13</v>
      </c>
      <c r="G131" s="371" t="e">
        <f>VLOOKUP($A131,'T5_data(mth)'!$B$785:$AL$1172,$O$1-1,FALSE)</f>
        <v>#REF!</v>
      </c>
      <c r="H131" s="371" t="e">
        <f>VLOOKUP($A131,'T5_data(mth)'!$B$785:$AL$1172,$O$1,FALSE)</f>
        <v>#REF!</v>
      </c>
      <c r="I131" s="370">
        <f>VLOOKUP($A131,'T5_data(ytd)'!$B$392:$F$779,5,FALSE)</f>
        <v>-18.850000000000001</v>
      </c>
      <c r="J131" s="372">
        <f>VLOOKUP($A131,'T5_data(ytd)'!$B$781:$F$1168,3,FALSE)</f>
        <v>0.01</v>
      </c>
      <c r="K131" s="372" t="e">
        <f>VLOOKUP($A131,'T5_data(mth)'!$B$1175:$AL$1562,$O$1-1,FALSE)</f>
        <v>#REF!</v>
      </c>
      <c r="L131" s="372" t="e">
        <f>VLOOKUP($A131,'T5_data(mth)'!$B$1175:$AL$1562,$O$1,FALSE)</f>
        <v>#REF!</v>
      </c>
      <c r="M131" s="633"/>
      <c r="O131" s="465" t="str">
        <f t="shared" si="10"/>
        <v>13.0</v>
      </c>
      <c r="P131" s="465" t="e">
        <f t="shared" si="11"/>
        <v>#REF!</v>
      </c>
      <c r="Q131" s="465" t="e">
        <f t="shared" si="12"/>
        <v>#REF!</v>
      </c>
      <c r="R131" s="465" t="str">
        <f t="shared" si="13"/>
        <v>-18.9</v>
      </c>
      <c r="S131" s="465" t="str">
        <f t="shared" si="14"/>
        <v>0.01</v>
      </c>
      <c r="T131" s="465" t="e">
        <f t="shared" si="15"/>
        <v>#REF!</v>
      </c>
      <c r="U131" s="465" t="e">
        <f t="shared" si="16"/>
        <v>#REF!</v>
      </c>
      <c r="V131" s="465" t="e">
        <f>IF(FIXED(#REF!,1)="0.0",IF(FIXED(#REF!,2)="0.00",FIXED(#REF!,3),FIXED(#REF!,2)),FIXED(#REF!,1))</f>
        <v>#REF!</v>
      </c>
    </row>
    <row r="132" spans="1:22" s="321" customFormat="1" ht="24.6" hidden="1" x14ac:dyDescent="0.45">
      <c r="A132" s="367" t="s">
        <v>302</v>
      </c>
      <c r="B132" s="368">
        <f>VLOOKUP($A132,'T5_data(ytd)'!$B$3:$F$390,3,FALSE)</f>
        <v>811.08</v>
      </c>
      <c r="C132" s="369" t="e">
        <f>VLOOKUP($A132,'T5_data(mth)'!$B$5:$AL$392,$O$1-1,FALSE)</f>
        <v>#REF!</v>
      </c>
      <c r="D132" s="496" t="e">
        <f>VLOOKUP($A132,'T5_data(mth)'!$B$5:$AL$392,$O$1,FALSE)</f>
        <v>#REF!</v>
      </c>
      <c r="E132" s="368">
        <f>VLOOKUP($A132,'T5_data(ytd)'!$B$3:$F$390,5,FALSE)</f>
        <v>229.96</v>
      </c>
      <c r="F132" s="370">
        <f>VLOOKUP($A132,'T5_data(ytd)'!$B$392:$F$779,3,FALSE)</f>
        <v>3.16</v>
      </c>
      <c r="G132" s="371" t="e">
        <f>VLOOKUP($A132,'T5_data(mth)'!$B$785:$AL$1172,$O$1-1,FALSE)</f>
        <v>#REF!</v>
      </c>
      <c r="H132" s="371" t="e">
        <f>VLOOKUP($A132,'T5_data(mth)'!$B$785:$AL$1172,$O$1,FALSE)</f>
        <v>#REF!</v>
      </c>
      <c r="I132" s="370">
        <f>VLOOKUP($A132,'T5_data(ytd)'!$B$392:$F$779,5,FALSE)</f>
        <v>-10.06</v>
      </c>
      <c r="J132" s="372">
        <f>VLOOKUP($A132,'T5_data(ytd)'!$B$781:$F$1168,3,FALSE)</f>
        <v>0.26</v>
      </c>
      <c r="K132" s="372" t="e">
        <f>VLOOKUP($A132,'T5_data(mth)'!$B$1175:$AL$1562,$O$1-1,FALSE)</f>
        <v>#REF!</v>
      </c>
      <c r="L132" s="372" t="e">
        <f>VLOOKUP($A132,'T5_data(mth)'!$B$1175:$AL$1562,$O$1,FALSE)</f>
        <v>#REF!</v>
      </c>
      <c r="M132" s="633"/>
      <c r="O132" s="465" t="str">
        <f t="shared" si="10"/>
        <v>3.2</v>
      </c>
      <c r="P132" s="465" t="e">
        <f t="shared" si="11"/>
        <v>#REF!</v>
      </c>
      <c r="Q132" s="465" t="e">
        <f t="shared" si="12"/>
        <v>#REF!</v>
      </c>
      <c r="R132" s="465" t="str">
        <f t="shared" si="13"/>
        <v>-10.1</v>
      </c>
      <c r="S132" s="465" t="str">
        <f t="shared" si="14"/>
        <v>0.3</v>
      </c>
      <c r="T132" s="465" t="e">
        <f t="shared" si="15"/>
        <v>#REF!</v>
      </c>
      <c r="U132" s="465" t="e">
        <f t="shared" si="16"/>
        <v>#REF!</v>
      </c>
      <c r="V132" s="465" t="e">
        <f>IF(FIXED(#REF!,1)="0.0",IF(FIXED(#REF!,2)="0.00",FIXED(#REF!,3),FIXED(#REF!,2)),FIXED(#REF!,1))</f>
        <v>#REF!</v>
      </c>
    </row>
    <row r="133" spans="1:22" s="321" customFormat="1" ht="24.6" hidden="1" x14ac:dyDescent="0.45">
      <c r="A133" s="367" t="s">
        <v>303</v>
      </c>
      <c r="B133" s="368">
        <f>VLOOKUP($A133,'T5_data(ytd)'!$B$3:$F$390,3,FALSE)</f>
        <v>352.89</v>
      </c>
      <c r="C133" s="369" t="e">
        <f>VLOOKUP($A133,'T5_data(mth)'!$B$5:$AL$392,$O$1-1,FALSE)</f>
        <v>#REF!</v>
      </c>
      <c r="D133" s="496" t="e">
        <f>VLOOKUP($A133,'T5_data(mth)'!$B$5:$AL$392,$O$1,FALSE)</f>
        <v>#REF!</v>
      </c>
      <c r="E133" s="368">
        <f>VLOOKUP($A133,'T5_data(ytd)'!$B$3:$F$390,5,FALSE)</f>
        <v>96.32</v>
      </c>
      <c r="F133" s="370">
        <f>VLOOKUP($A133,'T5_data(ytd)'!$B$392:$F$779,3,FALSE)</f>
        <v>0.3</v>
      </c>
      <c r="G133" s="371" t="e">
        <f>VLOOKUP($A133,'T5_data(mth)'!$B$785:$AL$1172,$O$1-1,FALSE)</f>
        <v>#REF!</v>
      </c>
      <c r="H133" s="371" t="e">
        <f>VLOOKUP($A133,'T5_data(mth)'!$B$785:$AL$1172,$O$1,FALSE)</f>
        <v>#REF!</v>
      </c>
      <c r="I133" s="370">
        <f>VLOOKUP($A133,'T5_data(ytd)'!$B$392:$F$779,5,FALSE)</f>
        <v>-13.23</v>
      </c>
      <c r="J133" s="372">
        <f>VLOOKUP($A133,'T5_data(ytd)'!$B$781:$F$1168,3,FALSE)</f>
        <v>0.12</v>
      </c>
      <c r="K133" s="372" t="e">
        <f>VLOOKUP($A133,'T5_data(mth)'!$B$1175:$AL$1562,$O$1-1,FALSE)</f>
        <v>#REF!</v>
      </c>
      <c r="L133" s="372" t="e">
        <f>VLOOKUP($A133,'T5_data(mth)'!$B$1175:$AL$1562,$O$1,FALSE)</f>
        <v>#REF!</v>
      </c>
      <c r="M133" s="633"/>
      <c r="O133" s="465" t="str">
        <f t="shared" si="10"/>
        <v>0.3</v>
      </c>
      <c r="P133" s="465" t="e">
        <f t="shared" si="11"/>
        <v>#REF!</v>
      </c>
      <c r="Q133" s="465" t="e">
        <f t="shared" si="12"/>
        <v>#REF!</v>
      </c>
      <c r="R133" s="465" t="str">
        <f t="shared" si="13"/>
        <v>-13.2</v>
      </c>
      <c r="S133" s="465" t="str">
        <f t="shared" si="14"/>
        <v>0.1</v>
      </c>
      <c r="T133" s="465" t="e">
        <f t="shared" si="15"/>
        <v>#REF!</v>
      </c>
      <c r="U133" s="465" t="e">
        <f t="shared" si="16"/>
        <v>#REF!</v>
      </c>
      <c r="V133" s="465" t="e">
        <f>IF(FIXED(#REF!,1)="0.0",IF(FIXED(#REF!,2)="0.00",FIXED(#REF!,3),FIXED(#REF!,2)),FIXED(#REF!,1))</f>
        <v>#REF!</v>
      </c>
    </row>
    <row r="134" spans="1:22" s="321" customFormat="1" ht="24.6" hidden="1" x14ac:dyDescent="0.45">
      <c r="A134" s="367" t="s">
        <v>304</v>
      </c>
      <c r="B134" s="368">
        <f>VLOOKUP($A134,'T5_data(ytd)'!$B$3:$F$390,3,FALSE)</f>
        <v>1221.71</v>
      </c>
      <c r="C134" s="369" t="e">
        <f>VLOOKUP($A134,'T5_data(mth)'!$B$5:$AL$392,$O$1-1,FALSE)</f>
        <v>#REF!</v>
      </c>
      <c r="D134" s="496" t="e">
        <f>VLOOKUP($A134,'T5_data(mth)'!$B$5:$AL$392,$O$1,FALSE)</f>
        <v>#REF!</v>
      </c>
      <c r="E134" s="368">
        <f>VLOOKUP($A134,'T5_data(ytd)'!$B$3:$F$390,5,FALSE)</f>
        <v>409.38</v>
      </c>
      <c r="F134" s="370">
        <f>VLOOKUP($A134,'T5_data(ytd)'!$B$392:$F$779,3,FALSE)</f>
        <v>1.07</v>
      </c>
      <c r="G134" s="371" t="e">
        <f>VLOOKUP($A134,'T5_data(mth)'!$B$785:$AL$1172,$O$1-1,FALSE)</f>
        <v>#REF!</v>
      </c>
      <c r="H134" s="371" t="e">
        <f>VLOOKUP($A134,'T5_data(mth)'!$B$785:$AL$1172,$O$1,FALSE)</f>
        <v>#REF!</v>
      </c>
      <c r="I134" s="370">
        <f>VLOOKUP($A134,'T5_data(ytd)'!$B$392:$F$779,5,FALSE)</f>
        <v>-7.38</v>
      </c>
      <c r="J134" s="372">
        <f>VLOOKUP($A134,'T5_data(ytd)'!$B$781:$F$1168,3,FALSE)</f>
        <v>0.4</v>
      </c>
      <c r="K134" s="372" t="e">
        <f>VLOOKUP($A134,'T5_data(mth)'!$B$1175:$AL$1562,$O$1-1,FALSE)</f>
        <v>#REF!</v>
      </c>
      <c r="L134" s="372" t="e">
        <f>VLOOKUP($A134,'T5_data(mth)'!$B$1175:$AL$1562,$O$1,FALSE)</f>
        <v>#REF!</v>
      </c>
      <c r="M134" s="633"/>
      <c r="O134" s="465" t="str">
        <f t="shared" ref="O134:O197" si="18">IF(FIXED(F134,1)="0.0",IF(FIXED(F134,2)="0.00",FIXED(F134,3),FIXED(F134,2)),FIXED(F134,1))</f>
        <v>1.1</v>
      </c>
      <c r="P134" s="465" t="e">
        <f t="shared" ref="P134:P197" si="19">IF(FIXED(G134,1)="0.0",IF(FIXED(G134,2)="0.00",FIXED(G134,3),FIXED(G134,2)),FIXED(G134,1))</f>
        <v>#REF!</v>
      </c>
      <c r="Q134" s="465" t="e">
        <f t="shared" ref="Q134:Q197" si="20">IF(FIXED(H134,1)="0.0",IF(FIXED(H134,2)="0.00",FIXED(H134,3),FIXED(H134,2)),FIXED(H134,1))</f>
        <v>#REF!</v>
      </c>
      <c r="R134" s="465" t="str">
        <f t="shared" ref="R134:R197" si="21">IF(FIXED(I134,1)="0.0",IF(FIXED(I134,2)="0.00",FIXED(I134,3),FIXED(I134,2)),FIXED(I134,1))</f>
        <v>-7.4</v>
      </c>
      <c r="S134" s="465" t="str">
        <f t="shared" ref="S134:S197" si="22">IF(FIXED(J134,1)="0.0",IF(FIXED(J134,2)="0.00",FIXED(J134,3),FIXED(J134,2)),FIXED(J134,1))</f>
        <v>0.4</v>
      </c>
      <c r="T134" s="465" t="e">
        <f t="shared" ref="T134:T197" si="23">IF(FIXED(K134,1)="0.0",IF(FIXED(K134,2)="0.00",FIXED(K134,3),FIXED(K134,2)),FIXED(K134,1))</f>
        <v>#REF!</v>
      </c>
      <c r="U134" s="465" t="e">
        <f t="shared" ref="U134:U197" si="24">IF(FIXED(L134,1)="0.0",IF(FIXED(L134,2)="0.00",FIXED(L134,3),FIXED(L134,2)),FIXED(L134,1))</f>
        <v>#REF!</v>
      </c>
      <c r="V134" s="465" t="e">
        <f>IF(FIXED(#REF!,1)="0.0",IF(FIXED(#REF!,2)="0.00",FIXED(#REF!,3),FIXED(#REF!,2)),FIXED(#REF!,1))</f>
        <v>#REF!</v>
      </c>
    </row>
    <row r="135" spans="1:22" s="321" customFormat="1" ht="24.6" hidden="1" x14ac:dyDescent="0.45">
      <c r="A135" s="367" t="s">
        <v>305</v>
      </c>
      <c r="B135" s="368">
        <f>VLOOKUP($A135,'T5_data(ytd)'!$B$3:$F$390,3,FALSE)</f>
        <v>635.14</v>
      </c>
      <c r="C135" s="369" t="e">
        <f>VLOOKUP($A135,'T5_data(mth)'!$B$5:$AL$392,$O$1-1,FALSE)</f>
        <v>#REF!</v>
      </c>
      <c r="D135" s="496" t="e">
        <f>VLOOKUP($A135,'T5_data(mth)'!$B$5:$AL$392,$O$1,FALSE)</f>
        <v>#REF!</v>
      </c>
      <c r="E135" s="368">
        <f>VLOOKUP($A135,'T5_data(ytd)'!$B$3:$F$390,5,FALSE)</f>
        <v>212</v>
      </c>
      <c r="F135" s="370">
        <f>VLOOKUP($A135,'T5_data(ytd)'!$B$392:$F$779,3,FALSE)</f>
        <v>10.57</v>
      </c>
      <c r="G135" s="371" t="e">
        <f>VLOOKUP($A135,'T5_data(mth)'!$B$785:$AL$1172,$O$1-1,FALSE)</f>
        <v>#REF!</v>
      </c>
      <c r="H135" s="371" t="e">
        <f>VLOOKUP($A135,'T5_data(mth)'!$B$785:$AL$1172,$O$1,FALSE)</f>
        <v>#REF!</v>
      </c>
      <c r="I135" s="370">
        <f>VLOOKUP($A135,'T5_data(ytd)'!$B$392:$F$779,5,FALSE)</f>
        <v>3.46</v>
      </c>
      <c r="J135" s="372">
        <f>VLOOKUP($A135,'T5_data(ytd)'!$B$781:$F$1168,3,FALSE)</f>
        <v>0.21</v>
      </c>
      <c r="K135" s="372" t="e">
        <f>VLOOKUP($A135,'T5_data(mth)'!$B$1175:$AL$1562,$O$1-1,FALSE)</f>
        <v>#REF!</v>
      </c>
      <c r="L135" s="372" t="e">
        <f>VLOOKUP($A135,'T5_data(mth)'!$B$1175:$AL$1562,$O$1,FALSE)</f>
        <v>#REF!</v>
      </c>
      <c r="M135" s="633"/>
      <c r="O135" s="465" t="str">
        <f t="shared" si="18"/>
        <v>10.6</v>
      </c>
      <c r="P135" s="465" t="e">
        <f t="shared" si="19"/>
        <v>#REF!</v>
      </c>
      <c r="Q135" s="465" t="e">
        <f t="shared" si="20"/>
        <v>#REF!</v>
      </c>
      <c r="R135" s="465" t="str">
        <f t="shared" si="21"/>
        <v>3.5</v>
      </c>
      <c r="S135" s="465" t="str">
        <f t="shared" si="22"/>
        <v>0.2</v>
      </c>
      <c r="T135" s="465" t="e">
        <f t="shared" si="23"/>
        <v>#REF!</v>
      </c>
      <c r="U135" s="465" t="e">
        <f t="shared" si="24"/>
        <v>#REF!</v>
      </c>
      <c r="V135" s="465" t="e">
        <f>IF(FIXED(#REF!,1)="0.0",IF(FIXED(#REF!,2)="0.00",FIXED(#REF!,3),FIXED(#REF!,2)),FIXED(#REF!,1))</f>
        <v>#REF!</v>
      </c>
    </row>
    <row r="136" spans="1:22" s="321" customFormat="1" ht="24.6" hidden="1" x14ac:dyDescent="0.45">
      <c r="A136" s="367" t="s">
        <v>306</v>
      </c>
      <c r="B136" s="368">
        <f>VLOOKUP($A136,'T5_data(ytd)'!$B$3:$F$390,3,FALSE)</f>
        <v>586.57000000000005</v>
      </c>
      <c r="C136" s="369" t="e">
        <f>VLOOKUP($A136,'T5_data(mth)'!$B$5:$AL$392,$O$1-1,FALSE)</f>
        <v>#REF!</v>
      </c>
      <c r="D136" s="496" t="e">
        <f>VLOOKUP($A136,'T5_data(mth)'!$B$5:$AL$392,$O$1,FALSE)</f>
        <v>#REF!</v>
      </c>
      <c r="E136" s="368">
        <f>VLOOKUP($A136,'T5_data(ytd)'!$B$3:$F$390,5,FALSE)</f>
        <v>197.38</v>
      </c>
      <c r="F136" s="370">
        <f>VLOOKUP($A136,'T5_data(ytd)'!$B$392:$F$779,3,FALSE)</f>
        <v>-7.53</v>
      </c>
      <c r="G136" s="371" t="e">
        <f>VLOOKUP($A136,'T5_data(mth)'!$B$785:$AL$1172,$O$1-1,FALSE)</f>
        <v>#REF!</v>
      </c>
      <c r="H136" s="371" t="e">
        <f>VLOOKUP($A136,'T5_data(mth)'!$B$785:$AL$1172,$O$1,FALSE)</f>
        <v>#REF!</v>
      </c>
      <c r="I136" s="370">
        <f>VLOOKUP($A136,'T5_data(ytd)'!$B$392:$F$779,5,FALSE)</f>
        <v>-16.75</v>
      </c>
      <c r="J136" s="372">
        <f>VLOOKUP($A136,'T5_data(ytd)'!$B$781:$F$1168,3,FALSE)</f>
        <v>0.19</v>
      </c>
      <c r="K136" s="372" t="e">
        <f>VLOOKUP($A136,'T5_data(mth)'!$B$1175:$AL$1562,$O$1-1,FALSE)</f>
        <v>#REF!</v>
      </c>
      <c r="L136" s="372" t="e">
        <f>VLOOKUP($A136,'T5_data(mth)'!$B$1175:$AL$1562,$O$1,FALSE)</f>
        <v>#REF!</v>
      </c>
      <c r="M136" s="633"/>
      <c r="O136" s="465" t="str">
        <f t="shared" si="18"/>
        <v>-7.5</v>
      </c>
      <c r="P136" s="465" t="e">
        <f t="shared" si="19"/>
        <v>#REF!</v>
      </c>
      <c r="Q136" s="465" t="e">
        <f t="shared" si="20"/>
        <v>#REF!</v>
      </c>
      <c r="R136" s="465" t="str">
        <f t="shared" si="21"/>
        <v>-16.8</v>
      </c>
      <c r="S136" s="465" t="str">
        <f t="shared" si="22"/>
        <v>0.2</v>
      </c>
      <c r="T136" s="465" t="e">
        <f t="shared" si="23"/>
        <v>#REF!</v>
      </c>
      <c r="U136" s="465" t="e">
        <f t="shared" si="24"/>
        <v>#REF!</v>
      </c>
      <c r="V136" s="465" t="e">
        <f>IF(FIXED(#REF!,1)="0.0",IF(FIXED(#REF!,2)="0.00",FIXED(#REF!,3),FIXED(#REF!,2)),FIXED(#REF!,1))</f>
        <v>#REF!</v>
      </c>
    </row>
    <row r="137" spans="1:22" s="321" customFormat="1" ht="24.6" hidden="1" x14ac:dyDescent="0.45">
      <c r="A137" s="367" t="s">
        <v>307</v>
      </c>
      <c r="B137" s="368">
        <f>VLOOKUP($A137,'T5_data(ytd)'!$B$3:$F$390,3,FALSE)</f>
        <v>1678.09</v>
      </c>
      <c r="C137" s="369" t="e">
        <f>VLOOKUP($A137,'T5_data(mth)'!$B$5:$AL$392,$O$1-1,FALSE)</f>
        <v>#REF!</v>
      </c>
      <c r="D137" s="496" t="e">
        <f>VLOOKUP($A137,'T5_data(mth)'!$B$5:$AL$392,$O$1,FALSE)</f>
        <v>#REF!</v>
      </c>
      <c r="E137" s="368">
        <f>VLOOKUP($A137,'T5_data(ytd)'!$B$3:$F$390,5,FALSE)</f>
        <v>554.44000000000005</v>
      </c>
      <c r="F137" s="370">
        <f>VLOOKUP($A137,'T5_data(ytd)'!$B$392:$F$779,3,FALSE)</f>
        <v>13.28</v>
      </c>
      <c r="G137" s="371" t="e">
        <f>VLOOKUP($A137,'T5_data(mth)'!$B$785:$AL$1172,$O$1-1,FALSE)</f>
        <v>#REF!</v>
      </c>
      <c r="H137" s="371" t="e">
        <f>VLOOKUP($A137,'T5_data(mth)'!$B$785:$AL$1172,$O$1,FALSE)</f>
        <v>#REF!</v>
      </c>
      <c r="I137" s="370">
        <f>VLOOKUP($A137,'T5_data(ytd)'!$B$392:$F$779,5,FALSE)</f>
        <v>0.26</v>
      </c>
      <c r="J137" s="372">
        <f>VLOOKUP($A137,'T5_data(ytd)'!$B$781:$F$1168,3,FALSE)</f>
        <v>0.55000000000000004</v>
      </c>
      <c r="K137" s="372" t="e">
        <f>VLOOKUP($A137,'T5_data(mth)'!$B$1175:$AL$1562,$O$1-1,FALSE)</f>
        <v>#REF!</v>
      </c>
      <c r="L137" s="372" t="e">
        <f>VLOOKUP($A137,'T5_data(mth)'!$B$1175:$AL$1562,$O$1,FALSE)</f>
        <v>#REF!</v>
      </c>
      <c r="M137" s="633"/>
      <c r="O137" s="465" t="str">
        <f t="shared" si="18"/>
        <v>13.3</v>
      </c>
      <c r="P137" s="465" t="e">
        <f t="shared" si="19"/>
        <v>#REF!</v>
      </c>
      <c r="Q137" s="465" t="e">
        <f t="shared" si="20"/>
        <v>#REF!</v>
      </c>
      <c r="R137" s="465" t="str">
        <f t="shared" si="21"/>
        <v>0.3</v>
      </c>
      <c r="S137" s="465" t="str">
        <f t="shared" si="22"/>
        <v>0.6</v>
      </c>
      <c r="T137" s="465" t="e">
        <f t="shared" si="23"/>
        <v>#REF!</v>
      </c>
      <c r="U137" s="465" t="e">
        <f t="shared" si="24"/>
        <v>#REF!</v>
      </c>
      <c r="V137" s="465" t="e">
        <f>IF(FIXED(#REF!,1)="0.0",IF(FIXED(#REF!,2)="0.00",FIXED(#REF!,3),FIXED(#REF!,2)),FIXED(#REF!,1))</f>
        <v>#REF!</v>
      </c>
    </row>
    <row r="138" spans="1:22" s="321" customFormat="1" ht="24.6" hidden="1" x14ac:dyDescent="0.45">
      <c r="A138" s="367" t="s">
        <v>308</v>
      </c>
      <c r="B138" s="368">
        <f>VLOOKUP($A138,'T5_data(ytd)'!$B$3:$F$390,3,FALSE)</f>
        <v>22.76</v>
      </c>
      <c r="C138" s="369" t="e">
        <f>VLOOKUP($A138,'T5_data(mth)'!$B$5:$AL$392,$O$1-1,FALSE)</f>
        <v>#REF!</v>
      </c>
      <c r="D138" s="496" t="e">
        <f>VLOOKUP($A138,'T5_data(mth)'!$B$5:$AL$392,$O$1,FALSE)</f>
        <v>#REF!</v>
      </c>
      <c r="E138" s="368">
        <f>VLOOKUP($A138,'T5_data(ytd)'!$B$3:$F$390,5,FALSE)</f>
        <v>6.37</v>
      </c>
      <c r="F138" s="370">
        <f>VLOOKUP($A138,'T5_data(ytd)'!$B$392:$F$779,3,FALSE)</f>
        <v>12.51</v>
      </c>
      <c r="G138" s="371" t="e">
        <f>VLOOKUP($A138,'T5_data(mth)'!$B$785:$AL$1172,$O$1-1,FALSE)</f>
        <v>#REF!</v>
      </c>
      <c r="H138" s="371" t="e">
        <f>VLOOKUP($A138,'T5_data(mth)'!$B$785:$AL$1172,$O$1,FALSE)</f>
        <v>#REF!</v>
      </c>
      <c r="I138" s="370">
        <f>VLOOKUP($A138,'T5_data(ytd)'!$B$392:$F$779,5,FALSE)</f>
        <v>17.53</v>
      </c>
      <c r="J138" s="372">
        <f>VLOOKUP($A138,'T5_data(ytd)'!$B$781:$F$1168,3,FALSE)</f>
        <v>0.01</v>
      </c>
      <c r="K138" s="372" t="e">
        <f>VLOOKUP($A138,'T5_data(mth)'!$B$1175:$AL$1562,$O$1-1,FALSE)</f>
        <v>#REF!</v>
      </c>
      <c r="L138" s="372" t="e">
        <f>VLOOKUP($A138,'T5_data(mth)'!$B$1175:$AL$1562,$O$1,FALSE)</f>
        <v>#REF!</v>
      </c>
      <c r="M138" s="633"/>
      <c r="O138" s="465" t="str">
        <f t="shared" si="18"/>
        <v>12.5</v>
      </c>
      <c r="P138" s="465" t="e">
        <f t="shared" si="19"/>
        <v>#REF!</v>
      </c>
      <c r="Q138" s="465" t="e">
        <f t="shared" si="20"/>
        <v>#REF!</v>
      </c>
      <c r="R138" s="465" t="str">
        <f t="shared" si="21"/>
        <v>17.5</v>
      </c>
      <c r="S138" s="465" t="str">
        <f t="shared" si="22"/>
        <v>0.01</v>
      </c>
      <c r="T138" s="465" t="e">
        <f t="shared" si="23"/>
        <v>#REF!</v>
      </c>
      <c r="U138" s="465" t="e">
        <f t="shared" si="24"/>
        <v>#REF!</v>
      </c>
      <c r="V138" s="465" t="e">
        <f>IF(FIXED(#REF!,1)="0.0",IF(FIXED(#REF!,2)="0.00",FIXED(#REF!,3),FIXED(#REF!,2)),FIXED(#REF!,1))</f>
        <v>#REF!</v>
      </c>
    </row>
    <row r="139" spans="1:22" s="321" customFormat="1" ht="24.6" hidden="1" x14ac:dyDescent="0.45">
      <c r="A139" s="367" t="s">
        <v>309</v>
      </c>
      <c r="B139" s="368">
        <f>VLOOKUP($A139,'T5_data(ytd)'!$B$3:$F$390,3,FALSE)</f>
        <v>285.55</v>
      </c>
      <c r="C139" s="369" t="e">
        <f>VLOOKUP($A139,'T5_data(mth)'!$B$5:$AL$392,$O$1-1,FALSE)</f>
        <v>#REF!</v>
      </c>
      <c r="D139" s="496" t="e">
        <f>VLOOKUP($A139,'T5_data(mth)'!$B$5:$AL$392,$O$1,FALSE)</f>
        <v>#REF!</v>
      </c>
      <c r="E139" s="368">
        <f>VLOOKUP($A139,'T5_data(ytd)'!$B$3:$F$390,5,FALSE)</f>
        <v>77.41</v>
      </c>
      <c r="F139" s="370">
        <f>VLOOKUP($A139,'T5_data(ytd)'!$B$392:$F$779,3,FALSE)</f>
        <v>29.17</v>
      </c>
      <c r="G139" s="371" t="e">
        <f>VLOOKUP($A139,'T5_data(mth)'!$B$785:$AL$1172,$O$1-1,FALSE)</f>
        <v>#REF!</v>
      </c>
      <c r="H139" s="371" t="e">
        <f>VLOOKUP($A139,'T5_data(mth)'!$B$785:$AL$1172,$O$1,FALSE)</f>
        <v>#REF!</v>
      </c>
      <c r="I139" s="370">
        <f>VLOOKUP($A139,'T5_data(ytd)'!$B$392:$F$779,5,FALSE)</f>
        <v>-44.95</v>
      </c>
      <c r="J139" s="372">
        <f>VLOOKUP($A139,'T5_data(ytd)'!$B$781:$F$1168,3,FALSE)</f>
        <v>0.09</v>
      </c>
      <c r="K139" s="372" t="e">
        <f>VLOOKUP($A139,'T5_data(mth)'!$B$1175:$AL$1562,$O$1-1,FALSE)</f>
        <v>#REF!</v>
      </c>
      <c r="L139" s="372" t="e">
        <f>VLOOKUP($A139,'T5_data(mth)'!$B$1175:$AL$1562,$O$1,FALSE)</f>
        <v>#REF!</v>
      </c>
      <c r="M139" s="633"/>
      <c r="O139" s="465" t="str">
        <f t="shared" si="18"/>
        <v>29.2</v>
      </c>
      <c r="P139" s="465" t="e">
        <f t="shared" si="19"/>
        <v>#REF!</v>
      </c>
      <c r="Q139" s="465" t="e">
        <f t="shared" si="20"/>
        <v>#REF!</v>
      </c>
      <c r="R139" s="465" t="str">
        <f t="shared" si="21"/>
        <v>-45.0</v>
      </c>
      <c r="S139" s="465" t="str">
        <f t="shared" si="22"/>
        <v>0.1</v>
      </c>
      <c r="T139" s="465" t="e">
        <f t="shared" si="23"/>
        <v>#REF!</v>
      </c>
      <c r="U139" s="465" t="e">
        <f t="shared" si="24"/>
        <v>#REF!</v>
      </c>
      <c r="V139" s="465" t="e">
        <f>IF(FIXED(#REF!,1)="0.0",IF(FIXED(#REF!,2)="0.00",FIXED(#REF!,3),FIXED(#REF!,2)),FIXED(#REF!,1))</f>
        <v>#REF!</v>
      </c>
    </row>
    <row r="140" spans="1:22" s="321" customFormat="1" ht="24.6" hidden="1" x14ac:dyDescent="0.45">
      <c r="A140" s="367" t="s">
        <v>310</v>
      </c>
      <c r="B140" s="368">
        <f>VLOOKUP($A140,'T5_data(ytd)'!$B$3:$F$390,3,FALSE)</f>
        <v>138.56</v>
      </c>
      <c r="C140" s="369" t="e">
        <f>VLOOKUP($A140,'T5_data(mth)'!$B$5:$AL$392,$O$1-1,FALSE)</f>
        <v>#REF!</v>
      </c>
      <c r="D140" s="496" t="e">
        <f>VLOOKUP($A140,'T5_data(mth)'!$B$5:$AL$392,$O$1,FALSE)</f>
        <v>#REF!</v>
      </c>
      <c r="E140" s="368">
        <f>VLOOKUP($A140,'T5_data(ytd)'!$B$3:$F$390,5,FALSE)</f>
        <v>43.64</v>
      </c>
      <c r="F140" s="370">
        <f>VLOOKUP($A140,'T5_data(ytd)'!$B$392:$F$779,3,FALSE)</f>
        <v>29.43</v>
      </c>
      <c r="G140" s="371" t="e">
        <f>VLOOKUP($A140,'T5_data(mth)'!$B$785:$AL$1172,$O$1-1,FALSE)</f>
        <v>#REF!</v>
      </c>
      <c r="H140" s="371" t="e">
        <f>VLOOKUP($A140,'T5_data(mth)'!$B$785:$AL$1172,$O$1,FALSE)</f>
        <v>#REF!</v>
      </c>
      <c r="I140" s="370">
        <f>VLOOKUP($A140,'T5_data(ytd)'!$B$392:$F$779,5,FALSE)</f>
        <v>12.76</v>
      </c>
      <c r="J140" s="372">
        <f>VLOOKUP($A140,'T5_data(ytd)'!$B$781:$F$1168,3,FALSE)</f>
        <v>0.05</v>
      </c>
      <c r="K140" s="372" t="e">
        <f>VLOOKUP($A140,'T5_data(mth)'!$B$1175:$AL$1562,$O$1-1,FALSE)</f>
        <v>#REF!</v>
      </c>
      <c r="L140" s="372" t="e">
        <f>VLOOKUP($A140,'T5_data(mth)'!$B$1175:$AL$1562,$O$1,FALSE)</f>
        <v>#REF!</v>
      </c>
      <c r="M140" s="633"/>
      <c r="O140" s="465" t="str">
        <f t="shared" si="18"/>
        <v>29.4</v>
      </c>
      <c r="P140" s="465" t="e">
        <f t="shared" si="19"/>
        <v>#REF!</v>
      </c>
      <c r="Q140" s="465" t="e">
        <f t="shared" si="20"/>
        <v>#REF!</v>
      </c>
      <c r="R140" s="465" t="str">
        <f t="shared" si="21"/>
        <v>12.8</v>
      </c>
      <c r="S140" s="465" t="str">
        <f t="shared" si="22"/>
        <v>0.1</v>
      </c>
      <c r="T140" s="465" t="e">
        <f t="shared" si="23"/>
        <v>#REF!</v>
      </c>
      <c r="U140" s="465" t="e">
        <f t="shared" si="24"/>
        <v>#REF!</v>
      </c>
      <c r="V140" s="465" t="e">
        <f>IF(FIXED(#REF!,1)="0.0",IF(FIXED(#REF!,2)="0.00",FIXED(#REF!,3),FIXED(#REF!,2)),FIXED(#REF!,1))</f>
        <v>#REF!</v>
      </c>
    </row>
    <row r="141" spans="1:22" s="321" customFormat="1" ht="24.6" hidden="1" x14ac:dyDescent="0.45">
      <c r="A141" s="367" t="s">
        <v>311</v>
      </c>
      <c r="B141" s="368">
        <f>VLOOKUP($A141,'T5_data(ytd)'!$B$3:$F$390,3,FALSE)</f>
        <v>913.75</v>
      </c>
      <c r="C141" s="369" t="e">
        <f>VLOOKUP($A141,'T5_data(mth)'!$B$5:$AL$392,$O$1-1,FALSE)</f>
        <v>#REF!</v>
      </c>
      <c r="D141" s="496" t="e">
        <f>VLOOKUP($A141,'T5_data(mth)'!$B$5:$AL$392,$O$1,FALSE)</f>
        <v>#REF!</v>
      </c>
      <c r="E141" s="368">
        <f>VLOOKUP($A141,'T5_data(ytd)'!$B$3:$F$390,5,FALSE)</f>
        <v>316.67</v>
      </c>
      <c r="F141" s="370">
        <f>VLOOKUP($A141,'T5_data(ytd)'!$B$392:$F$779,3,FALSE)</f>
        <v>7.88</v>
      </c>
      <c r="G141" s="371" t="e">
        <f>VLOOKUP($A141,'T5_data(mth)'!$B$785:$AL$1172,$O$1-1,FALSE)</f>
        <v>#REF!</v>
      </c>
      <c r="H141" s="371" t="e">
        <f>VLOOKUP($A141,'T5_data(mth)'!$B$785:$AL$1172,$O$1,FALSE)</f>
        <v>#REF!</v>
      </c>
      <c r="I141" s="370">
        <f>VLOOKUP($A141,'T5_data(ytd)'!$B$392:$F$779,5,FALSE)</f>
        <v>19.29</v>
      </c>
      <c r="J141" s="372">
        <f>VLOOKUP($A141,'T5_data(ytd)'!$B$781:$F$1168,3,FALSE)</f>
        <v>0.3</v>
      </c>
      <c r="K141" s="372" t="e">
        <f>VLOOKUP($A141,'T5_data(mth)'!$B$1175:$AL$1562,$O$1-1,FALSE)</f>
        <v>#REF!</v>
      </c>
      <c r="L141" s="372" t="e">
        <f>VLOOKUP($A141,'T5_data(mth)'!$B$1175:$AL$1562,$O$1,FALSE)</f>
        <v>#REF!</v>
      </c>
      <c r="M141" s="633"/>
      <c r="O141" s="465" t="str">
        <f t="shared" si="18"/>
        <v>7.9</v>
      </c>
      <c r="P141" s="465" t="e">
        <f t="shared" si="19"/>
        <v>#REF!</v>
      </c>
      <c r="Q141" s="465" t="e">
        <f t="shared" si="20"/>
        <v>#REF!</v>
      </c>
      <c r="R141" s="465" t="str">
        <f t="shared" si="21"/>
        <v>19.3</v>
      </c>
      <c r="S141" s="465" t="str">
        <f t="shared" si="22"/>
        <v>0.3</v>
      </c>
      <c r="T141" s="465" t="e">
        <f t="shared" si="23"/>
        <v>#REF!</v>
      </c>
      <c r="U141" s="465" t="e">
        <f t="shared" si="24"/>
        <v>#REF!</v>
      </c>
      <c r="V141" s="465" t="e">
        <f>IF(FIXED(#REF!,1)="0.0",IF(FIXED(#REF!,2)="0.00",FIXED(#REF!,3),FIXED(#REF!,2)),FIXED(#REF!,1))</f>
        <v>#REF!</v>
      </c>
    </row>
    <row r="142" spans="1:22" s="321" customFormat="1" ht="24.6" hidden="1" x14ac:dyDescent="0.45">
      <c r="A142" s="367" t="s">
        <v>312</v>
      </c>
      <c r="B142" s="368">
        <f>VLOOKUP($A142,'T5_data(ytd)'!$B$3:$F$390,3,FALSE)</f>
        <v>317.48</v>
      </c>
      <c r="C142" s="369" t="e">
        <f>VLOOKUP($A142,'T5_data(mth)'!$B$5:$AL$392,$O$1-1,FALSE)</f>
        <v>#REF!</v>
      </c>
      <c r="D142" s="496" t="e">
        <f>VLOOKUP($A142,'T5_data(mth)'!$B$5:$AL$392,$O$1,FALSE)</f>
        <v>#REF!</v>
      </c>
      <c r="E142" s="368">
        <f>VLOOKUP($A142,'T5_data(ytd)'!$B$3:$F$390,5,FALSE)</f>
        <v>110.34</v>
      </c>
      <c r="F142" s="370">
        <f>VLOOKUP($A142,'T5_data(ytd)'!$B$392:$F$779,3,FALSE)</f>
        <v>10.98</v>
      </c>
      <c r="G142" s="371" t="e">
        <f>VLOOKUP($A142,'T5_data(mth)'!$B$785:$AL$1172,$O$1-1,FALSE)</f>
        <v>#REF!</v>
      </c>
      <c r="H142" s="371" t="e">
        <f>VLOOKUP($A142,'T5_data(mth)'!$B$785:$AL$1172,$O$1,FALSE)</f>
        <v>#REF!</v>
      </c>
      <c r="I142" s="370">
        <f>VLOOKUP($A142,'T5_data(ytd)'!$B$392:$F$779,5,FALSE)</f>
        <v>7.31</v>
      </c>
      <c r="J142" s="372">
        <f>VLOOKUP($A142,'T5_data(ytd)'!$B$781:$F$1168,3,FALSE)</f>
        <v>0.1</v>
      </c>
      <c r="K142" s="372" t="e">
        <f>VLOOKUP($A142,'T5_data(mth)'!$B$1175:$AL$1562,$O$1-1,FALSE)</f>
        <v>#REF!</v>
      </c>
      <c r="L142" s="372" t="e">
        <f>VLOOKUP($A142,'T5_data(mth)'!$B$1175:$AL$1562,$O$1,FALSE)</f>
        <v>#REF!</v>
      </c>
      <c r="M142" s="633"/>
      <c r="O142" s="465" t="str">
        <f t="shared" si="18"/>
        <v>11.0</v>
      </c>
      <c r="P142" s="465" t="e">
        <f t="shared" si="19"/>
        <v>#REF!</v>
      </c>
      <c r="Q142" s="465" t="e">
        <f t="shared" si="20"/>
        <v>#REF!</v>
      </c>
      <c r="R142" s="465" t="str">
        <f t="shared" si="21"/>
        <v>7.3</v>
      </c>
      <c r="S142" s="465" t="str">
        <f t="shared" si="22"/>
        <v>0.1</v>
      </c>
      <c r="T142" s="465" t="e">
        <f t="shared" si="23"/>
        <v>#REF!</v>
      </c>
      <c r="U142" s="465" t="e">
        <f t="shared" si="24"/>
        <v>#REF!</v>
      </c>
      <c r="V142" s="465" t="e">
        <f>IF(FIXED(#REF!,1)="0.0",IF(FIXED(#REF!,2)="0.00",FIXED(#REF!,3),FIXED(#REF!,2)),FIXED(#REF!,1))</f>
        <v>#REF!</v>
      </c>
    </row>
    <row r="143" spans="1:22" s="321" customFormat="1" ht="24.6" hidden="1" x14ac:dyDescent="0.45">
      <c r="A143" s="367" t="s">
        <v>313</v>
      </c>
      <c r="B143" s="368">
        <f>VLOOKUP($A143,'T5_data(ytd)'!$B$3:$F$390,3,FALSE)</f>
        <v>515.79999999999995</v>
      </c>
      <c r="C143" s="369" t="e">
        <f>VLOOKUP($A143,'T5_data(mth)'!$B$5:$AL$392,$O$1-1,FALSE)</f>
        <v>#REF!</v>
      </c>
      <c r="D143" s="496" t="e">
        <f>VLOOKUP($A143,'T5_data(mth)'!$B$5:$AL$392,$O$1,FALSE)</f>
        <v>#REF!</v>
      </c>
      <c r="E143" s="368">
        <f>VLOOKUP($A143,'T5_data(ytd)'!$B$3:$F$390,5,FALSE)</f>
        <v>178.92</v>
      </c>
      <c r="F143" s="370">
        <f>VLOOKUP($A143,'T5_data(ytd)'!$B$392:$F$779,3,FALSE)</f>
        <v>8.16</v>
      </c>
      <c r="G143" s="371" t="e">
        <f>VLOOKUP($A143,'T5_data(mth)'!$B$785:$AL$1172,$O$1-1,FALSE)</f>
        <v>#REF!</v>
      </c>
      <c r="H143" s="371" t="e">
        <f>VLOOKUP($A143,'T5_data(mth)'!$B$785:$AL$1172,$O$1,FALSE)</f>
        <v>#REF!</v>
      </c>
      <c r="I143" s="370">
        <f>VLOOKUP($A143,'T5_data(ytd)'!$B$392:$F$779,5,FALSE)</f>
        <v>14.06</v>
      </c>
      <c r="J143" s="372">
        <f>VLOOKUP($A143,'T5_data(ytd)'!$B$781:$F$1168,3,FALSE)</f>
        <v>0.17</v>
      </c>
      <c r="K143" s="372" t="e">
        <f>VLOOKUP($A143,'T5_data(mth)'!$B$1175:$AL$1562,$O$1-1,FALSE)</f>
        <v>#REF!</v>
      </c>
      <c r="L143" s="372" t="e">
        <f>VLOOKUP($A143,'T5_data(mth)'!$B$1175:$AL$1562,$O$1,FALSE)</f>
        <v>#REF!</v>
      </c>
      <c r="M143" s="633"/>
      <c r="O143" s="465" t="str">
        <f t="shared" si="18"/>
        <v>8.2</v>
      </c>
      <c r="P143" s="465" t="e">
        <f t="shared" si="19"/>
        <v>#REF!</v>
      </c>
      <c r="Q143" s="465" t="e">
        <f t="shared" si="20"/>
        <v>#REF!</v>
      </c>
      <c r="R143" s="465" t="str">
        <f t="shared" si="21"/>
        <v>14.1</v>
      </c>
      <c r="S143" s="465" t="str">
        <f t="shared" si="22"/>
        <v>0.2</v>
      </c>
      <c r="T143" s="465" t="e">
        <f t="shared" si="23"/>
        <v>#REF!</v>
      </c>
      <c r="U143" s="465" t="e">
        <f t="shared" si="24"/>
        <v>#REF!</v>
      </c>
      <c r="V143" s="465" t="e">
        <f>IF(FIXED(#REF!,1)="0.0",IF(FIXED(#REF!,2)="0.00",FIXED(#REF!,3),FIXED(#REF!,2)),FIXED(#REF!,1))</f>
        <v>#REF!</v>
      </c>
    </row>
    <row r="144" spans="1:22" s="321" customFormat="1" ht="24.6" hidden="1" x14ac:dyDescent="0.45">
      <c r="A144" s="367" t="s">
        <v>314</v>
      </c>
      <c r="B144" s="368">
        <f>VLOOKUP($A144,'T5_data(ytd)'!$B$3:$F$390,3,FALSE)</f>
        <v>6.23</v>
      </c>
      <c r="C144" s="369" t="e">
        <f>VLOOKUP($A144,'T5_data(mth)'!$B$5:$AL$392,$O$1-1,FALSE)</f>
        <v>#REF!</v>
      </c>
      <c r="D144" s="496" t="e">
        <f>VLOOKUP($A144,'T5_data(mth)'!$B$5:$AL$392,$O$1,FALSE)</f>
        <v>#REF!</v>
      </c>
      <c r="E144" s="368">
        <f>VLOOKUP($A144,'T5_data(ytd)'!$B$3:$F$390,5,FALSE)</f>
        <v>0.8</v>
      </c>
      <c r="F144" s="370">
        <f>VLOOKUP($A144,'T5_data(ytd)'!$B$392:$F$779,3,FALSE)</f>
        <v>39.06</v>
      </c>
      <c r="G144" s="371" t="e">
        <f>VLOOKUP($A144,'T5_data(mth)'!$B$785:$AL$1172,$O$1-1,FALSE)</f>
        <v>#REF!</v>
      </c>
      <c r="H144" s="371" t="e">
        <f>VLOOKUP($A144,'T5_data(mth)'!$B$785:$AL$1172,$O$1,FALSE)</f>
        <v>#REF!</v>
      </c>
      <c r="I144" s="370">
        <f>VLOOKUP($A144,'T5_data(ytd)'!$B$392:$F$779,5,FALSE)</f>
        <v>-60.78</v>
      </c>
      <c r="J144" s="372">
        <f>VLOOKUP($A144,'T5_data(ytd)'!$B$781:$F$1168,3,FALSE)</f>
        <v>0</v>
      </c>
      <c r="K144" s="372" t="e">
        <f>VLOOKUP($A144,'T5_data(mth)'!$B$1175:$AL$1562,$O$1-1,FALSE)</f>
        <v>#REF!</v>
      </c>
      <c r="L144" s="372" t="e">
        <f>VLOOKUP($A144,'T5_data(mth)'!$B$1175:$AL$1562,$O$1,FALSE)</f>
        <v>#REF!</v>
      </c>
      <c r="M144" s="633"/>
      <c r="O144" s="465" t="str">
        <f t="shared" si="18"/>
        <v>39.1</v>
      </c>
      <c r="P144" s="465" t="e">
        <f t="shared" si="19"/>
        <v>#REF!</v>
      </c>
      <c r="Q144" s="465" t="e">
        <f t="shared" si="20"/>
        <v>#REF!</v>
      </c>
      <c r="R144" s="465" t="str">
        <f t="shared" si="21"/>
        <v>-60.8</v>
      </c>
      <c r="S144" s="465" t="str">
        <f t="shared" si="22"/>
        <v>0.000</v>
      </c>
      <c r="T144" s="465" t="e">
        <f t="shared" si="23"/>
        <v>#REF!</v>
      </c>
      <c r="U144" s="465" t="e">
        <f t="shared" si="24"/>
        <v>#REF!</v>
      </c>
      <c r="V144" s="465" t="e">
        <f>IF(FIXED(#REF!,1)="0.0",IF(FIXED(#REF!,2)="0.00",FIXED(#REF!,3),FIXED(#REF!,2)),FIXED(#REF!,1))</f>
        <v>#REF!</v>
      </c>
    </row>
    <row r="145" spans="1:22" s="321" customFormat="1" ht="24.6" hidden="1" x14ac:dyDescent="0.45">
      <c r="A145" s="367" t="s">
        <v>315</v>
      </c>
      <c r="B145" s="368">
        <f>VLOOKUP($A145,'T5_data(ytd)'!$B$3:$F$390,3,FALSE)</f>
        <v>142.72999999999999</v>
      </c>
      <c r="C145" s="369" t="e">
        <f>VLOOKUP($A145,'T5_data(mth)'!$B$5:$AL$392,$O$1-1,FALSE)</f>
        <v>#REF!</v>
      </c>
      <c r="D145" s="496" t="e">
        <f>VLOOKUP($A145,'T5_data(mth)'!$B$5:$AL$392,$O$1,FALSE)</f>
        <v>#REF!</v>
      </c>
      <c r="E145" s="368">
        <f>VLOOKUP($A145,'T5_data(ytd)'!$B$3:$F$390,5,FALSE)</f>
        <v>45.15</v>
      </c>
      <c r="F145" s="370">
        <f>VLOOKUP($A145,'T5_data(ytd)'!$B$392:$F$779,3,FALSE)</f>
        <v>2.2799999999999998</v>
      </c>
      <c r="G145" s="371" t="e">
        <f>VLOOKUP($A145,'T5_data(mth)'!$B$785:$AL$1172,$O$1-1,FALSE)</f>
        <v>#REF!</v>
      </c>
      <c r="H145" s="371" t="e">
        <f>VLOOKUP($A145,'T5_data(mth)'!$B$785:$AL$1172,$O$1,FALSE)</f>
        <v>#REF!</v>
      </c>
      <c r="I145" s="370">
        <f>VLOOKUP($A145,'T5_data(ytd)'!$B$392:$F$779,5,FALSE)</f>
        <v>7.45</v>
      </c>
      <c r="J145" s="372">
        <f>VLOOKUP($A145,'T5_data(ytd)'!$B$781:$F$1168,3,FALSE)</f>
        <v>0.05</v>
      </c>
      <c r="K145" s="372" t="e">
        <f>VLOOKUP($A145,'T5_data(mth)'!$B$1175:$AL$1562,$O$1-1,FALSE)</f>
        <v>#REF!</v>
      </c>
      <c r="L145" s="372" t="e">
        <f>VLOOKUP($A145,'T5_data(mth)'!$B$1175:$AL$1562,$O$1,FALSE)</f>
        <v>#REF!</v>
      </c>
      <c r="M145" s="633"/>
      <c r="O145" s="465" t="str">
        <f t="shared" si="18"/>
        <v>2.3</v>
      </c>
      <c r="P145" s="465" t="e">
        <f t="shared" si="19"/>
        <v>#REF!</v>
      </c>
      <c r="Q145" s="465" t="e">
        <f t="shared" si="20"/>
        <v>#REF!</v>
      </c>
      <c r="R145" s="465" t="str">
        <f t="shared" si="21"/>
        <v>7.5</v>
      </c>
      <c r="S145" s="465" t="str">
        <f t="shared" si="22"/>
        <v>0.1</v>
      </c>
      <c r="T145" s="465" t="e">
        <f t="shared" si="23"/>
        <v>#REF!</v>
      </c>
      <c r="U145" s="465" t="e">
        <f t="shared" si="24"/>
        <v>#REF!</v>
      </c>
      <c r="V145" s="465" t="e">
        <f>IF(FIXED(#REF!,1)="0.0",IF(FIXED(#REF!,2)="0.00",FIXED(#REF!,3),FIXED(#REF!,2)),FIXED(#REF!,1))</f>
        <v>#REF!</v>
      </c>
    </row>
    <row r="146" spans="1:22" s="321" customFormat="1" ht="24.6" hidden="1" x14ac:dyDescent="0.45">
      <c r="A146" s="367" t="s">
        <v>316</v>
      </c>
      <c r="B146" s="368">
        <f>VLOOKUP($A146,'T5_data(ytd)'!$B$3:$F$390,3,FALSE)</f>
        <v>301.11</v>
      </c>
      <c r="C146" s="369" t="e">
        <f>VLOOKUP($A146,'T5_data(mth)'!$B$5:$AL$392,$O$1-1,FALSE)</f>
        <v>#REF!</v>
      </c>
      <c r="D146" s="496" t="e">
        <f>VLOOKUP($A146,'T5_data(mth)'!$B$5:$AL$392,$O$1,FALSE)</f>
        <v>#REF!</v>
      </c>
      <c r="E146" s="368">
        <f>VLOOKUP($A146,'T5_data(ytd)'!$B$3:$F$390,5,FALSE)</f>
        <v>110.07</v>
      </c>
      <c r="F146" s="370">
        <f>VLOOKUP($A146,'T5_data(ytd)'!$B$392:$F$779,3,FALSE)</f>
        <v>13.67</v>
      </c>
      <c r="G146" s="371" t="e">
        <f>VLOOKUP($A146,'T5_data(mth)'!$B$785:$AL$1172,$O$1-1,FALSE)</f>
        <v>#REF!</v>
      </c>
      <c r="H146" s="371" t="e">
        <f>VLOOKUP($A146,'T5_data(mth)'!$B$785:$AL$1172,$O$1,FALSE)</f>
        <v>#REF!</v>
      </c>
      <c r="I146" s="370">
        <f>VLOOKUP($A146,'T5_data(ytd)'!$B$392:$F$779,5,FALSE)</f>
        <v>19.239999999999998</v>
      </c>
      <c r="J146" s="372">
        <f>VLOOKUP($A146,'T5_data(ytd)'!$B$781:$F$1168,3,FALSE)</f>
        <v>0.1</v>
      </c>
      <c r="K146" s="372" t="e">
        <f>VLOOKUP($A146,'T5_data(mth)'!$B$1175:$AL$1562,$O$1-1,FALSE)</f>
        <v>#REF!</v>
      </c>
      <c r="L146" s="372" t="e">
        <f>VLOOKUP($A146,'T5_data(mth)'!$B$1175:$AL$1562,$O$1,FALSE)</f>
        <v>#REF!</v>
      </c>
      <c r="M146" s="633"/>
      <c r="O146" s="465" t="str">
        <f t="shared" si="18"/>
        <v>13.7</v>
      </c>
      <c r="P146" s="465" t="e">
        <f t="shared" si="19"/>
        <v>#REF!</v>
      </c>
      <c r="Q146" s="465" t="e">
        <f t="shared" si="20"/>
        <v>#REF!</v>
      </c>
      <c r="R146" s="465" t="str">
        <f t="shared" si="21"/>
        <v>19.2</v>
      </c>
      <c r="S146" s="465" t="str">
        <f t="shared" si="22"/>
        <v>0.1</v>
      </c>
      <c r="T146" s="465" t="e">
        <f t="shared" si="23"/>
        <v>#REF!</v>
      </c>
      <c r="U146" s="465" t="e">
        <f t="shared" si="24"/>
        <v>#REF!</v>
      </c>
      <c r="V146" s="465" t="e">
        <f>IF(FIXED(#REF!,1)="0.0",IF(FIXED(#REF!,2)="0.00",FIXED(#REF!,3),FIXED(#REF!,2)),FIXED(#REF!,1))</f>
        <v>#REF!</v>
      </c>
    </row>
    <row r="147" spans="1:22" s="321" customFormat="1" ht="24.6" hidden="1" x14ac:dyDescent="0.45">
      <c r="A147" s="367" t="s">
        <v>317</v>
      </c>
      <c r="B147" s="368">
        <f>VLOOKUP($A147,'T5_data(ytd)'!$B$3:$F$390,3,FALSE)</f>
        <v>65.73</v>
      </c>
      <c r="C147" s="369" t="e">
        <f>VLOOKUP($A147,'T5_data(mth)'!$B$5:$AL$392,$O$1-1,FALSE)</f>
        <v>#REF!</v>
      </c>
      <c r="D147" s="496" t="e">
        <f>VLOOKUP($A147,'T5_data(mth)'!$B$5:$AL$392,$O$1,FALSE)</f>
        <v>#REF!</v>
      </c>
      <c r="E147" s="368">
        <f>VLOOKUP($A147,'T5_data(ytd)'!$B$3:$F$390,5,FALSE)</f>
        <v>22.9</v>
      </c>
      <c r="F147" s="370">
        <f>VLOOKUP($A147,'T5_data(ytd)'!$B$392:$F$779,3,FALSE)</f>
        <v>-3.25</v>
      </c>
      <c r="G147" s="371" t="e">
        <f>VLOOKUP($A147,'T5_data(mth)'!$B$785:$AL$1172,$O$1-1,FALSE)</f>
        <v>#REF!</v>
      </c>
      <c r="H147" s="371" t="e">
        <f>VLOOKUP($A147,'T5_data(mth)'!$B$785:$AL$1172,$O$1,FALSE)</f>
        <v>#REF!</v>
      </c>
      <c r="I147" s="370">
        <f>VLOOKUP($A147,'T5_data(ytd)'!$B$392:$F$779,5,FALSE)</f>
        <v>11.76</v>
      </c>
      <c r="J147" s="372">
        <f>VLOOKUP($A147,'T5_data(ytd)'!$B$781:$F$1168,3,FALSE)</f>
        <v>0.02</v>
      </c>
      <c r="K147" s="372" t="e">
        <f>VLOOKUP($A147,'T5_data(mth)'!$B$1175:$AL$1562,$O$1-1,FALSE)</f>
        <v>#REF!</v>
      </c>
      <c r="L147" s="372" t="e">
        <f>VLOOKUP($A147,'T5_data(mth)'!$B$1175:$AL$1562,$O$1,FALSE)</f>
        <v>#REF!</v>
      </c>
      <c r="M147" s="633"/>
      <c r="O147" s="465" t="str">
        <f t="shared" si="18"/>
        <v>-3.3</v>
      </c>
      <c r="P147" s="465" t="e">
        <f t="shared" si="19"/>
        <v>#REF!</v>
      </c>
      <c r="Q147" s="465" t="e">
        <f t="shared" si="20"/>
        <v>#REF!</v>
      </c>
      <c r="R147" s="465" t="str">
        <f t="shared" si="21"/>
        <v>11.8</v>
      </c>
      <c r="S147" s="465" t="str">
        <f t="shared" si="22"/>
        <v>0.02</v>
      </c>
      <c r="T147" s="465" t="e">
        <f t="shared" si="23"/>
        <v>#REF!</v>
      </c>
      <c r="U147" s="465" t="e">
        <f t="shared" si="24"/>
        <v>#REF!</v>
      </c>
      <c r="V147" s="465" t="e">
        <f>IF(FIXED(#REF!,1)="0.0",IF(FIXED(#REF!,2)="0.00",FIXED(#REF!,3),FIXED(#REF!,2)),FIXED(#REF!,1))</f>
        <v>#REF!</v>
      </c>
    </row>
    <row r="148" spans="1:22" s="321" customFormat="1" ht="24.6" hidden="1" x14ac:dyDescent="0.45">
      <c r="A148" s="367" t="s">
        <v>318</v>
      </c>
      <c r="B148" s="368">
        <f>VLOOKUP($A148,'T5_data(ytd)'!$B$3:$F$390,3,FALSE)</f>
        <v>1387.6</v>
      </c>
      <c r="C148" s="369" t="e">
        <f>VLOOKUP($A148,'T5_data(mth)'!$B$5:$AL$392,$O$1-1,FALSE)</f>
        <v>#REF!</v>
      </c>
      <c r="D148" s="496" t="e">
        <f>VLOOKUP($A148,'T5_data(mth)'!$B$5:$AL$392,$O$1,FALSE)</f>
        <v>#REF!</v>
      </c>
      <c r="E148" s="368">
        <f>VLOOKUP($A148,'T5_data(ytd)'!$B$3:$F$390,5,FALSE)</f>
        <v>483.07</v>
      </c>
      <c r="F148" s="370">
        <f>VLOOKUP($A148,'T5_data(ytd)'!$B$392:$F$779,3,FALSE)</f>
        <v>-4.83</v>
      </c>
      <c r="G148" s="371" t="e">
        <f>VLOOKUP($A148,'T5_data(mth)'!$B$785:$AL$1172,$O$1-1,FALSE)</f>
        <v>#REF!</v>
      </c>
      <c r="H148" s="371" t="e">
        <f>VLOOKUP($A148,'T5_data(mth)'!$B$785:$AL$1172,$O$1,FALSE)</f>
        <v>#REF!</v>
      </c>
      <c r="I148" s="370">
        <f>VLOOKUP($A148,'T5_data(ytd)'!$B$392:$F$779,5,FALSE)</f>
        <v>3.95</v>
      </c>
      <c r="J148" s="372">
        <f>VLOOKUP($A148,'T5_data(ytd)'!$B$781:$F$1168,3,FALSE)</f>
        <v>0.45</v>
      </c>
      <c r="K148" s="372" t="e">
        <f>VLOOKUP($A148,'T5_data(mth)'!$B$1175:$AL$1562,$O$1-1,FALSE)</f>
        <v>#REF!</v>
      </c>
      <c r="L148" s="372" t="e">
        <f>VLOOKUP($A148,'T5_data(mth)'!$B$1175:$AL$1562,$O$1,FALSE)</f>
        <v>#REF!</v>
      </c>
      <c r="M148" s="633"/>
      <c r="O148" s="465" t="str">
        <f t="shared" si="18"/>
        <v>-4.8</v>
      </c>
      <c r="P148" s="465" t="e">
        <f t="shared" si="19"/>
        <v>#REF!</v>
      </c>
      <c r="Q148" s="465" t="e">
        <f t="shared" si="20"/>
        <v>#REF!</v>
      </c>
      <c r="R148" s="465" t="str">
        <f t="shared" si="21"/>
        <v>4.0</v>
      </c>
      <c r="S148" s="465" t="str">
        <f t="shared" si="22"/>
        <v>0.5</v>
      </c>
      <c r="T148" s="465" t="e">
        <f t="shared" si="23"/>
        <v>#REF!</v>
      </c>
      <c r="U148" s="465" t="e">
        <f t="shared" si="24"/>
        <v>#REF!</v>
      </c>
      <c r="V148" s="465" t="e">
        <f>IF(FIXED(#REF!,1)="0.0",IF(FIXED(#REF!,2)="0.00",FIXED(#REF!,3),FIXED(#REF!,2)),FIXED(#REF!,1))</f>
        <v>#REF!</v>
      </c>
    </row>
    <row r="149" spans="1:22" s="321" customFormat="1" ht="24.6" hidden="1" x14ac:dyDescent="0.45">
      <c r="A149" s="367" t="s">
        <v>319</v>
      </c>
      <c r="B149" s="368">
        <f>VLOOKUP($A149,'T5_data(ytd)'!$B$3:$F$390,3,FALSE)</f>
        <v>336.62</v>
      </c>
      <c r="C149" s="369" t="e">
        <f>VLOOKUP($A149,'T5_data(mth)'!$B$5:$AL$392,$O$1-1,FALSE)</f>
        <v>#REF!</v>
      </c>
      <c r="D149" s="496" t="e">
        <f>VLOOKUP($A149,'T5_data(mth)'!$B$5:$AL$392,$O$1,FALSE)</f>
        <v>#REF!</v>
      </c>
      <c r="E149" s="368">
        <f>VLOOKUP($A149,'T5_data(ytd)'!$B$3:$F$390,5,FALSE)</f>
        <v>118.26</v>
      </c>
      <c r="F149" s="370">
        <f>VLOOKUP($A149,'T5_data(ytd)'!$B$392:$F$779,3,FALSE)</f>
        <v>-19.04</v>
      </c>
      <c r="G149" s="371" t="e">
        <f>VLOOKUP($A149,'T5_data(mth)'!$B$785:$AL$1172,$O$1-1,FALSE)</f>
        <v>#REF!</v>
      </c>
      <c r="H149" s="371" t="e">
        <f>VLOOKUP($A149,'T5_data(mth)'!$B$785:$AL$1172,$O$1,FALSE)</f>
        <v>#REF!</v>
      </c>
      <c r="I149" s="370">
        <f>VLOOKUP($A149,'T5_data(ytd)'!$B$392:$F$779,5,FALSE)</f>
        <v>7.64</v>
      </c>
      <c r="J149" s="372">
        <f>VLOOKUP($A149,'T5_data(ytd)'!$B$781:$F$1168,3,FALSE)</f>
        <v>0.11</v>
      </c>
      <c r="K149" s="372" t="e">
        <f>VLOOKUP($A149,'T5_data(mth)'!$B$1175:$AL$1562,$O$1-1,FALSE)</f>
        <v>#REF!</v>
      </c>
      <c r="L149" s="372" t="e">
        <f>VLOOKUP($A149,'T5_data(mth)'!$B$1175:$AL$1562,$O$1,FALSE)</f>
        <v>#REF!</v>
      </c>
      <c r="M149" s="633"/>
      <c r="O149" s="465" t="str">
        <f t="shared" si="18"/>
        <v>-19.0</v>
      </c>
      <c r="P149" s="465" t="e">
        <f t="shared" si="19"/>
        <v>#REF!</v>
      </c>
      <c r="Q149" s="465" t="e">
        <f t="shared" si="20"/>
        <v>#REF!</v>
      </c>
      <c r="R149" s="465" t="str">
        <f t="shared" si="21"/>
        <v>7.6</v>
      </c>
      <c r="S149" s="465" t="str">
        <f t="shared" si="22"/>
        <v>0.1</v>
      </c>
      <c r="T149" s="465" t="e">
        <f t="shared" si="23"/>
        <v>#REF!</v>
      </c>
      <c r="U149" s="465" t="e">
        <f t="shared" si="24"/>
        <v>#REF!</v>
      </c>
      <c r="V149" s="465" t="e">
        <f>IF(FIXED(#REF!,1)="0.0",IF(FIXED(#REF!,2)="0.00",FIXED(#REF!,3),FIXED(#REF!,2)),FIXED(#REF!,1))</f>
        <v>#REF!</v>
      </c>
    </row>
    <row r="150" spans="1:22" s="321" customFormat="1" ht="24.6" hidden="1" x14ac:dyDescent="0.45">
      <c r="A150" s="367" t="s">
        <v>320</v>
      </c>
      <c r="B150" s="368">
        <f>VLOOKUP($A150,'T5_data(ytd)'!$B$3:$F$390,3,FALSE)</f>
        <v>793.92</v>
      </c>
      <c r="C150" s="369" t="e">
        <f>VLOOKUP($A150,'T5_data(mth)'!$B$5:$AL$392,$O$1-1,FALSE)</f>
        <v>#REF!</v>
      </c>
      <c r="D150" s="496" t="e">
        <f>VLOOKUP($A150,'T5_data(mth)'!$B$5:$AL$392,$O$1,FALSE)</f>
        <v>#REF!</v>
      </c>
      <c r="E150" s="368">
        <f>VLOOKUP($A150,'T5_data(ytd)'!$B$3:$F$390,5,FALSE)</f>
        <v>277.27999999999997</v>
      </c>
      <c r="F150" s="370">
        <f>VLOOKUP($A150,'T5_data(ytd)'!$B$392:$F$779,3,FALSE)</f>
        <v>-0.44</v>
      </c>
      <c r="G150" s="371" t="e">
        <f>VLOOKUP($A150,'T5_data(mth)'!$B$785:$AL$1172,$O$1-1,FALSE)</f>
        <v>#REF!</v>
      </c>
      <c r="H150" s="371" t="e">
        <f>VLOOKUP($A150,'T5_data(mth)'!$B$785:$AL$1172,$O$1,FALSE)</f>
        <v>#REF!</v>
      </c>
      <c r="I150" s="370">
        <f>VLOOKUP($A150,'T5_data(ytd)'!$B$392:$F$779,5,FALSE)</f>
        <v>1.31</v>
      </c>
      <c r="J150" s="372">
        <f>VLOOKUP($A150,'T5_data(ytd)'!$B$781:$F$1168,3,FALSE)</f>
        <v>0.26</v>
      </c>
      <c r="K150" s="372" t="e">
        <f>VLOOKUP($A150,'T5_data(mth)'!$B$1175:$AL$1562,$O$1-1,FALSE)</f>
        <v>#REF!</v>
      </c>
      <c r="L150" s="372" t="e">
        <f>VLOOKUP($A150,'T5_data(mth)'!$B$1175:$AL$1562,$O$1,FALSE)</f>
        <v>#REF!</v>
      </c>
      <c r="M150" s="633"/>
      <c r="O150" s="465" t="str">
        <f t="shared" si="18"/>
        <v>-0.4</v>
      </c>
      <c r="P150" s="465" t="e">
        <f t="shared" si="19"/>
        <v>#REF!</v>
      </c>
      <c r="Q150" s="465" t="e">
        <f t="shared" si="20"/>
        <v>#REF!</v>
      </c>
      <c r="R150" s="465" t="str">
        <f t="shared" si="21"/>
        <v>1.3</v>
      </c>
      <c r="S150" s="465" t="str">
        <f t="shared" si="22"/>
        <v>0.3</v>
      </c>
      <c r="T150" s="465" t="e">
        <f t="shared" si="23"/>
        <v>#REF!</v>
      </c>
      <c r="U150" s="465" t="e">
        <f t="shared" si="24"/>
        <v>#REF!</v>
      </c>
      <c r="V150" s="465" t="e">
        <f>IF(FIXED(#REF!,1)="0.0",IF(FIXED(#REF!,2)="0.00",FIXED(#REF!,3),FIXED(#REF!,2)),FIXED(#REF!,1))</f>
        <v>#REF!</v>
      </c>
    </row>
    <row r="151" spans="1:22" s="321" customFormat="1" ht="24.6" hidden="1" x14ac:dyDescent="0.45">
      <c r="A151" s="367" t="s">
        <v>321</v>
      </c>
      <c r="B151" s="368">
        <f>VLOOKUP($A151,'T5_data(ytd)'!$B$3:$F$390,3,FALSE)</f>
        <v>257.07</v>
      </c>
      <c r="C151" s="369" t="e">
        <f>VLOOKUP($A151,'T5_data(mth)'!$B$5:$AL$392,$O$1-1,FALSE)</f>
        <v>#REF!</v>
      </c>
      <c r="D151" s="496" t="e">
        <f>VLOOKUP($A151,'T5_data(mth)'!$B$5:$AL$392,$O$1,FALSE)</f>
        <v>#REF!</v>
      </c>
      <c r="E151" s="368">
        <f>VLOOKUP($A151,'T5_data(ytd)'!$B$3:$F$390,5,FALSE)</f>
        <v>87.53</v>
      </c>
      <c r="F151" s="370">
        <f>VLOOKUP($A151,'T5_data(ytd)'!$B$392:$F$779,3,FALSE)</f>
        <v>5.03</v>
      </c>
      <c r="G151" s="371" t="e">
        <f>VLOOKUP($A151,'T5_data(mth)'!$B$785:$AL$1172,$O$1-1,FALSE)</f>
        <v>#REF!</v>
      </c>
      <c r="H151" s="371" t="e">
        <f>VLOOKUP($A151,'T5_data(mth)'!$B$785:$AL$1172,$O$1,FALSE)</f>
        <v>#REF!</v>
      </c>
      <c r="I151" s="370">
        <f>VLOOKUP($A151,'T5_data(ytd)'!$B$392:$F$779,5,FALSE)</f>
        <v>7.86</v>
      </c>
      <c r="J151" s="372">
        <f>VLOOKUP($A151,'T5_data(ytd)'!$B$781:$F$1168,3,FALSE)</f>
        <v>0.08</v>
      </c>
      <c r="K151" s="372" t="e">
        <f>VLOOKUP($A151,'T5_data(mth)'!$B$1175:$AL$1562,$O$1-1,FALSE)</f>
        <v>#REF!</v>
      </c>
      <c r="L151" s="372" t="e">
        <f>VLOOKUP($A151,'T5_data(mth)'!$B$1175:$AL$1562,$O$1,FALSE)</f>
        <v>#REF!</v>
      </c>
      <c r="M151" s="633"/>
      <c r="O151" s="465" t="str">
        <f t="shared" si="18"/>
        <v>5.0</v>
      </c>
      <c r="P151" s="465" t="e">
        <f t="shared" si="19"/>
        <v>#REF!</v>
      </c>
      <c r="Q151" s="465" t="e">
        <f t="shared" si="20"/>
        <v>#REF!</v>
      </c>
      <c r="R151" s="465" t="str">
        <f t="shared" si="21"/>
        <v>7.9</v>
      </c>
      <c r="S151" s="465" t="str">
        <f t="shared" si="22"/>
        <v>0.1</v>
      </c>
      <c r="T151" s="465" t="e">
        <f t="shared" si="23"/>
        <v>#REF!</v>
      </c>
      <c r="U151" s="465" t="e">
        <f t="shared" si="24"/>
        <v>#REF!</v>
      </c>
      <c r="V151" s="465" t="e">
        <f>IF(FIXED(#REF!,1)="0.0",IF(FIXED(#REF!,2)="0.00",FIXED(#REF!,3),FIXED(#REF!,2)),FIXED(#REF!,1))</f>
        <v>#REF!</v>
      </c>
    </row>
    <row r="152" spans="1:22" s="321" customFormat="1" ht="24.6" hidden="1" x14ac:dyDescent="0.45">
      <c r="A152" s="367" t="s">
        <v>322</v>
      </c>
      <c r="B152" s="368">
        <f>VLOOKUP($A152,'T5_data(ytd)'!$B$3:$F$390,3,FALSE)</f>
        <v>1836.07</v>
      </c>
      <c r="C152" s="369" t="e">
        <f>VLOOKUP($A152,'T5_data(mth)'!$B$5:$AL$392,$O$1-1,FALSE)</f>
        <v>#REF!</v>
      </c>
      <c r="D152" s="496" t="e">
        <f>VLOOKUP($A152,'T5_data(mth)'!$B$5:$AL$392,$O$1,FALSE)</f>
        <v>#REF!</v>
      </c>
      <c r="E152" s="368">
        <f>VLOOKUP($A152,'T5_data(ytd)'!$B$3:$F$390,5,FALSE)</f>
        <v>656.84</v>
      </c>
      <c r="F152" s="370">
        <f>VLOOKUP($A152,'T5_data(ytd)'!$B$392:$F$779,3,FALSE)</f>
        <v>4.87</v>
      </c>
      <c r="G152" s="371" t="e">
        <f>VLOOKUP($A152,'T5_data(mth)'!$B$785:$AL$1172,$O$1-1,FALSE)</f>
        <v>#REF!</v>
      </c>
      <c r="H152" s="371" t="e">
        <f>VLOOKUP($A152,'T5_data(mth)'!$B$785:$AL$1172,$O$1,FALSE)</f>
        <v>#REF!</v>
      </c>
      <c r="I152" s="370">
        <f>VLOOKUP($A152,'T5_data(ytd)'!$B$392:$F$779,5,FALSE)</f>
        <v>11.61</v>
      </c>
      <c r="J152" s="372">
        <f>VLOOKUP($A152,'T5_data(ytd)'!$B$781:$F$1168,3,FALSE)</f>
        <v>0.6</v>
      </c>
      <c r="K152" s="372" t="e">
        <f>VLOOKUP($A152,'T5_data(mth)'!$B$1175:$AL$1562,$O$1-1,FALSE)</f>
        <v>#REF!</v>
      </c>
      <c r="L152" s="372" t="e">
        <f>VLOOKUP($A152,'T5_data(mth)'!$B$1175:$AL$1562,$O$1,FALSE)</f>
        <v>#REF!</v>
      </c>
      <c r="M152" s="633"/>
      <c r="O152" s="465" t="str">
        <f t="shared" si="18"/>
        <v>4.9</v>
      </c>
      <c r="P152" s="465" t="e">
        <f t="shared" si="19"/>
        <v>#REF!</v>
      </c>
      <c r="Q152" s="465" t="e">
        <f t="shared" si="20"/>
        <v>#REF!</v>
      </c>
      <c r="R152" s="465" t="str">
        <f t="shared" si="21"/>
        <v>11.6</v>
      </c>
      <c r="S152" s="465" t="str">
        <f t="shared" si="22"/>
        <v>0.6</v>
      </c>
      <c r="T152" s="465" t="e">
        <f t="shared" si="23"/>
        <v>#REF!</v>
      </c>
      <c r="U152" s="465" t="e">
        <f t="shared" si="24"/>
        <v>#REF!</v>
      </c>
      <c r="V152" s="465" t="e">
        <f>IF(FIXED(#REF!,1)="0.0",IF(FIXED(#REF!,2)="0.00",FIXED(#REF!,3),FIXED(#REF!,2)),FIXED(#REF!,1))</f>
        <v>#REF!</v>
      </c>
    </row>
    <row r="153" spans="1:22" s="321" customFormat="1" ht="24.6" hidden="1" x14ac:dyDescent="0.45">
      <c r="A153" s="367" t="s">
        <v>323</v>
      </c>
      <c r="B153" s="368">
        <f>VLOOKUP($A153,'T5_data(ytd)'!$B$3:$F$390,3,FALSE)</f>
        <v>2.27</v>
      </c>
      <c r="C153" s="369" t="e">
        <f>VLOOKUP($A153,'T5_data(mth)'!$B$5:$AL$392,$O$1-1,FALSE)</f>
        <v>#REF!</v>
      </c>
      <c r="D153" s="496" t="e">
        <f>VLOOKUP($A153,'T5_data(mth)'!$B$5:$AL$392,$O$1,FALSE)</f>
        <v>#REF!</v>
      </c>
      <c r="E153" s="368">
        <f>VLOOKUP($A153,'T5_data(ytd)'!$B$3:$F$390,5,FALSE)</f>
        <v>0.94</v>
      </c>
      <c r="F153" s="370">
        <f>VLOOKUP($A153,'T5_data(ytd)'!$B$392:$F$779,3,FALSE)</f>
        <v>-60.31</v>
      </c>
      <c r="G153" s="371" t="e">
        <f>VLOOKUP($A153,'T5_data(mth)'!$B$785:$AL$1172,$O$1-1,FALSE)</f>
        <v>#REF!</v>
      </c>
      <c r="H153" s="371" t="e">
        <f>VLOOKUP($A153,'T5_data(mth)'!$B$785:$AL$1172,$O$1,FALSE)</f>
        <v>#REF!</v>
      </c>
      <c r="I153" s="370">
        <f>VLOOKUP($A153,'T5_data(ytd)'!$B$392:$F$779,5,FALSE)</f>
        <v>0</v>
      </c>
      <c r="J153" s="372">
        <f>VLOOKUP($A153,'T5_data(ytd)'!$B$781:$F$1168,3,FALSE)</f>
        <v>0</v>
      </c>
      <c r="K153" s="372" t="e">
        <f>VLOOKUP($A153,'T5_data(mth)'!$B$1175:$AL$1562,$O$1-1,FALSE)</f>
        <v>#REF!</v>
      </c>
      <c r="L153" s="372" t="e">
        <f>VLOOKUP($A153,'T5_data(mth)'!$B$1175:$AL$1562,$O$1,FALSE)</f>
        <v>#REF!</v>
      </c>
      <c r="M153" s="633"/>
      <c r="O153" s="465" t="str">
        <f t="shared" si="18"/>
        <v>-60.3</v>
      </c>
      <c r="P153" s="465" t="e">
        <f t="shared" si="19"/>
        <v>#REF!</v>
      </c>
      <c r="Q153" s="465" t="e">
        <f t="shared" si="20"/>
        <v>#REF!</v>
      </c>
      <c r="R153" s="465" t="str">
        <f t="shared" si="21"/>
        <v>0.000</v>
      </c>
      <c r="S153" s="465" t="str">
        <f t="shared" si="22"/>
        <v>0.000</v>
      </c>
      <c r="T153" s="465" t="e">
        <f t="shared" si="23"/>
        <v>#REF!</v>
      </c>
      <c r="U153" s="465" t="e">
        <f t="shared" si="24"/>
        <v>#REF!</v>
      </c>
      <c r="V153" s="465" t="e">
        <f>IF(FIXED(#REF!,1)="0.0",IF(FIXED(#REF!,2)="0.00",FIXED(#REF!,3),FIXED(#REF!,2)),FIXED(#REF!,1))</f>
        <v>#REF!</v>
      </c>
    </row>
    <row r="154" spans="1:22" s="321" customFormat="1" ht="24.6" hidden="1" x14ac:dyDescent="0.45">
      <c r="A154" s="367" t="s">
        <v>324</v>
      </c>
      <c r="B154" s="368">
        <f>VLOOKUP($A154,'T5_data(ytd)'!$B$3:$F$390,3,FALSE)</f>
        <v>19.649999999999999</v>
      </c>
      <c r="C154" s="369" t="e">
        <f>VLOOKUP($A154,'T5_data(mth)'!$B$5:$AL$392,$O$1-1,FALSE)</f>
        <v>#REF!</v>
      </c>
      <c r="D154" s="496" t="e">
        <f>VLOOKUP($A154,'T5_data(mth)'!$B$5:$AL$392,$O$1,FALSE)</f>
        <v>#REF!</v>
      </c>
      <c r="E154" s="368">
        <f>VLOOKUP($A154,'T5_data(ytd)'!$B$3:$F$390,5,FALSE)</f>
        <v>6.52</v>
      </c>
      <c r="F154" s="370">
        <f>VLOOKUP($A154,'T5_data(ytd)'!$B$392:$F$779,3,FALSE)</f>
        <v>4.24</v>
      </c>
      <c r="G154" s="371" t="e">
        <f>VLOOKUP($A154,'T5_data(mth)'!$B$785:$AL$1172,$O$1-1,FALSE)</f>
        <v>#REF!</v>
      </c>
      <c r="H154" s="371" t="e">
        <f>VLOOKUP($A154,'T5_data(mth)'!$B$785:$AL$1172,$O$1,FALSE)</f>
        <v>#REF!</v>
      </c>
      <c r="I154" s="370">
        <f>VLOOKUP($A154,'T5_data(ytd)'!$B$392:$F$779,5,FALSE)</f>
        <v>10.14</v>
      </c>
      <c r="J154" s="372">
        <f>VLOOKUP($A154,'T5_data(ytd)'!$B$781:$F$1168,3,FALSE)</f>
        <v>0.01</v>
      </c>
      <c r="K154" s="372" t="e">
        <f>VLOOKUP($A154,'T5_data(mth)'!$B$1175:$AL$1562,$O$1-1,FALSE)</f>
        <v>#REF!</v>
      </c>
      <c r="L154" s="372" t="e">
        <f>VLOOKUP($A154,'T5_data(mth)'!$B$1175:$AL$1562,$O$1,FALSE)</f>
        <v>#REF!</v>
      </c>
      <c r="M154" s="633"/>
      <c r="O154" s="465" t="str">
        <f t="shared" si="18"/>
        <v>4.2</v>
      </c>
      <c r="P154" s="465" t="e">
        <f t="shared" si="19"/>
        <v>#REF!</v>
      </c>
      <c r="Q154" s="465" t="e">
        <f t="shared" si="20"/>
        <v>#REF!</v>
      </c>
      <c r="R154" s="465" t="str">
        <f t="shared" si="21"/>
        <v>10.1</v>
      </c>
      <c r="S154" s="465" t="str">
        <f t="shared" si="22"/>
        <v>0.01</v>
      </c>
      <c r="T154" s="465" t="e">
        <f t="shared" si="23"/>
        <v>#REF!</v>
      </c>
      <c r="U154" s="465" t="e">
        <f t="shared" si="24"/>
        <v>#REF!</v>
      </c>
      <c r="V154" s="465" t="e">
        <f>IF(FIXED(#REF!,1)="0.0",IF(FIXED(#REF!,2)="0.00",FIXED(#REF!,3),FIXED(#REF!,2)),FIXED(#REF!,1))</f>
        <v>#REF!</v>
      </c>
    </row>
    <row r="155" spans="1:22" s="321" customFormat="1" ht="24.6" hidden="1" x14ac:dyDescent="0.45">
      <c r="A155" s="367" t="s">
        <v>325</v>
      </c>
      <c r="B155" s="368">
        <f>VLOOKUP($A155,'T5_data(ytd)'!$B$3:$F$390,3,FALSE)</f>
        <v>180</v>
      </c>
      <c r="C155" s="369" t="e">
        <f>VLOOKUP($A155,'T5_data(mth)'!$B$5:$AL$392,$O$1-1,FALSE)</f>
        <v>#REF!</v>
      </c>
      <c r="D155" s="496" t="e">
        <f>VLOOKUP($A155,'T5_data(mth)'!$B$5:$AL$392,$O$1,FALSE)</f>
        <v>#REF!</v>
      </c>
      <c r="E155" s="368">
        <f>VLOOKUP($A155,'T5_data(ytd)'!$B$3:$F$390,5,FALSE)</f>
        <v>54.67</v>
      </c>
      <c r="F155" s="370">
        <f>VLOOKUP($A155,'T5_data(ytd)'!$B$392:$F$779,3,FALSE)</f>
        <v>-7.78</v>
      </c>
      <c r="G155" s="371" t="e">
        <f>VLOOKUP($A155,'T5_data(mth)'!$B$785:$AL$1172,$O$1-1,FALSE)</f>
        <v>#REF!</v>
      </c>
      <c r="H155" s="371" t="e">
        <f>VLOOKUP($A155,'T5_data(mth)'!$B$785:$AL$1172,$O$1,FALSE)</f>
        <v>#REF!</v>
      </c>
      <c r="I155" s="370">
        <f>VLOOKUP($A155,'T5_data(ytd)'!$B$392:$F$779,5,FALSE)</f>
        <v>-4.8600000000000003</v>
      </c>
      <c r="J155" s="372">
        <f>VLOOKUP($A155,'T5_data(ytd)'!$B$781:$F$1168,3,FALSE)</f>
        <v>0.06</v>
      </c>
      <c r="K155" s="372" t="e">
        <f>VLOOKUP($A155,'T5_data(mth)'!$B$1175:$AL$1562,$O$1-1,FALSE)</f>
        <v>#REF!</v>
      </c>
      <c r="L155" s="372" t="e">
        <f>VLOOKUP($A155,'T5_data(mth)'!$B$1175:$AL$1562,$O$1,FALSE)</f>
        <v>#REF!</v>
      </c>
      <c r="M155" s="633"/>
      <c r="O155" s="465" t="str">
        <f t="shared" si="18"/>
        <v>-7.8</v>
      </c>
      <c r="P155" s="465" t="e">
        <f t="shared" si="19"/>
        <v>#REF!</v>
      </c>
      <c r="Q155" s="465" t="e">
        <f t="shared" si="20"/>
        <v>#REF!</v>
      </c>
      <c r="R155" s="465" t="str">
        <f t="shared" si="21"/>
        <v>-4.9</v>
      </c>
      <c r="S155" s="465" t="str">
        <f t="shared" si="22"/>
        <v>0.1</v>
      </c>
      <c r="T155" s="465" t="e">
        <f t="shared" si="23"/>
        <v>#REF!</v>
      </c>
      <c r="U155" s="465" t="e">
        <f t="shared" si="24"/>
        <v>#REF!</v>
      </c>
      <c r="V155" s="465" t="e">
        <f>IF(FIXED(#REF!,1)="0.0",IF(FIXED(#REF!,2)="0.00",FIXED(#REF!,3),FIXED(#REF!,2)),FIXED(#REF!,1))</f>
        <v>#REF!</v>
      </c>
    </row>
    <row r="156" spans="1:22" s="321" customFormat="1" ht="24.6" hidden="1" x14ac:dyDescent="0.45">
      <c r="A156" s="367" t="s">
        <v>326</v>
      </c>
      <c r="B156" s="368">
        <f>VLOOKUP($A156,'T5_data(ytd)'!$B$3:$F$390,3,FALSE)</f>
        <v>444.27</v>
      </c>
      <c r="C156" s="369" t="e">
        <f>VLOOKUP($A156,'T5_data(mth)'!$B$5:$AL$392,$O$1-1,FALSE)</f>
        <v>#REF!</v>
      </c>
      <c r="D156" s="496" t="e">
        <f>VLOOKUP($A156,'T5_data(mth)'!$B$5:$AL$392,$O$1,FALSE)</f>
        <v>#REF!</v>
      </c>
      <c r="E156" s="368">
        <f>VLOOKUP($A156,'T5_data(ytd)'!$B$3:$F$390,5,FALSE)</f>
        <v>155.25</v>
      </c>
      <c r="F156" s="370">
        <f>VLOOKUP($A156,'T5_data(ytd)'!$B$392:$F$779,3,FALSE)</f>
        <v>-0.99</v>
      </c>
      <c r="G156" s="371" t="e">
        <f>VLOOKUP($A156,'T5_data(mth)'!$B$785:$AL$1172,$O$1-1,FALSE)</f>
        <v>#REF!</v>
      </c>
      <c r="H156" s="371" t="e">
        <f>VLOOKUP($A156,'T5_data(mth)'!$B$785:$AL$1172,$O$1,FALSE)</f>
        <v>#REF!</v>
      </c>
      <c r="I156" s="370">
        <f>VLOOKUP($A156,'T5_data(ytd)'!$B$392:$F$779,5,FALSE)</f>
        <v>9.5</v>
      </c>
      <c r="J156" s="372">
        <f>VLOOKUP($A156,'T5_data(ytd)'!$B$781:$F$1168,3,FALSE)</f>
        <v>0.14000000000000001</v>
      </c>
      <c r="K156" s="372" t="e">
        <f>VLOOKUP($A156,'T5_data(mth)'!$B$1175:$AL$1562,$O$1-1,FALSE)</f>
        <v>#REF!</v>
      </c>
      <c r="L156" s="372" t="e">
        <f>VLOOKUP($A156,'T5_data(mth)'!$B$1175:$AL$1562,$O$1,FALSE)</f>
        <v>#REF!</v>
      </c>
      <c r="M156" s="633"/>
      <c r="O156" s="465" t="str">
        <f t="shared" si="18"/>
        <v>-1.0</v>
      </c>
      <c r="P156" s="465" t="e">
        <f t="shared" si="19"/>
        <v>#REF!</v>
      </c>
      <c r="Q156" s="465" t="e">
        <f t="shared" si="20"/>
        <v>#REF!</v>
      </c>
      <c r="R156" s="465" t="str">
        <f t="shared" si="21"/>
        <v>9.5</v>
      </c>
      <c r="S156" s="465" t="str">
        <f t="shared" si="22"/>
        <v>0.1</v>
      </c>
      <c r="T156" s="465" t="e">
        <f t="shared" si="23"/>
        <v>#REF!</v>
      </c>
      <c r="U156" s="465" t="e">
        <f t="shared" si="24"/>
        <v>#REF!</v>
      </c>
      <c r="V156" s="465" t="e">
        <f>IF(FIXED(#REF!,1)="0.0",IF(FIXED(#REF!,2)="0.00",FIXED(#REF!,3),FIXED(#REF!,2)),FIXED(#REF!,1))</f>
        <v>#REF!</v>
      </c>
    </row>
    <row r="157" spans="1:22" s="321" customFormat="1" ht="24.6" hidden="1" x14ac:dyDescent="0.45">
      <c r="A157" s="474" t="s">
        <v>327</v>
      </c>
      <c r="B157" s="475">
        <f>VLOOKUP($A157,'T5_data(ytd)'!$B$3:$F$390,3,FALSE)</f>
        <v>1189.8800000000001</v>
      </c>
      <c r="C157" s="476" t="e">
        <f>VLOOKUP($A157,'T5_data(mth)'!$B$5:$AL$392,$O$1-1,FALSE)</f>
        <v>#REF!</v>
      </c>
      <c r="D157" s="496" t="e">
        <f>VLOOKUP($A157,'T5_data(mth)'!$B$5:$AL$392,$O$1,FALSE)</f>
        <v>#REF!</v>
      </c>
      <c r="E157" s="475">
        <f>VLOOKUP($A157,'T5_data(ytd)'!$B$3:$F$390,5,FALSE)</f>
        <v>439.46</v>
      </c>
      <c r="F157" s="466">
        <f>VLOOKUP($A157,'T5_data(ytd)'!$B$392:$F$779,3,FALSE)</f>
        <v>9.94</v>
      </c>
      <c r="G157" s="467" t="e">
        <f>VLOOKUP($A157,'T5_data(mth)'!$B$785:$AL$1172,$O$1-1,FALSE)</f>
        <v>#REF!</v>
      </c>
      <c r="H157" s="467" t="e">
        <f>VLOOKUP($A157,'T5_data(mth)'!$B$785:$AL$1172,$O$1,FALSE)</f>
        <v>#REF!</v>
      </c>
      <c r="I157" s="466">
        <f>VLOOKUP($A157,'T5_data(ytd)'!$B$392:$F$779,5,FALSE)</f>
        <v>14.92</v>
      </c>
      <c r="J157" s="470">
        <f>VLOOKUP($A157,'T5_data(ytd)'!$B$781:$F$1168,3,FALSE)</f>
        <v>0.39</v>
      </c>
      <c r="K157" s="470" t="e">
        <f>VLOOKUP($A157,'T5_data(mth)'!$B$1175:$AL$1562,$O$1-1,FALSE)</f>
        <v>#REF!</v>
      </c>
      <c r="L157" s="470" t="e">
        <f>VLOOKUP($A157,'T5_data(mth)'!$B$1175:$AL$1562,$O$1,FALSE)</f>
        <v>#REF!</v>
      </c>
      <c r="M157" s="633"/>
      <c r="O157" s="465" t="str">
        <f t="shared" si="18"/>
        <v>9.9</v>
      </c>
      <c r="P157" s="465" t="e">
        <f t="shared" si="19"/>
        <v>#REF!</v>
      </c>
      <c r="Q157" s="465" t="e">
        <f t="shared" si="20"/>
        <v>#REF!</v>
      </c>
      <c r="R157" s="465" t="str">
        <f t="shared" si="21"/>
        <v>14.9</v>
      </c>
      <c r="S157" s="465" t="str">
        <f t="shared" si="22"/>
        <v>0.4</v>
      </c>
      <c r="T157" s="465" t="e">
        <f t="shared" si="23"/>
        <v>#REF!</v>
      </c>
      <c r="U157" s="465" t="e">
        <f t="shared" si="24"/>
        <v>#REF!</v>
      </c>
      <c r="V157" s="465" t="e">
        <f>IF(FIXED(#REF!,1)="0.0",IF(FIXED(#REF!,2)="0.00",FIXED(#REF!,3),FIXED(#REF!,2)),FIXED(#REF!,1))</f>
        <v>#REF!</v>
      </c>
    </row>
    <row r="158" spans="1:22" ht="21" customHeight="1" x14ac:dyDescent="0.7">
      <c r="A158" s="495" t="s">
        <v>328</v>
      </c>
      <c r="B158" s="496">
        <f>VLOOKUP($A158,'T5_data(ytd)'!$B$3:$F$390,3,FALSE)</f>
        <v>17733.38</v>
      </c>
      <c r="C158" s="641">
        <f>VLOOKUP($A158,'T5_data(mth)'!$B$5:$AX$392,$O$1-1,FALSE)</f>
        <v>1420.5913711071</v>
      </c>
      <c r="D158" s="496">
        <f>VLOOKUP($A158,'T5_data(mth)'!$B$5:$AX$392,$O$1,FALSE)</f>
        <v>1403.2218056931999</v>
      </c>
      <c r="E158" s="496">
        <f>VLOOKUP($A158,'T5_data(ytd)'!$B$3:$F$390,5,FALSE)</f>
        <v>5639.3</v>
      </c>
      <c r="F158" s="497">
        <f>VLOOKUP($A158,'T5_data(ytd)'!$B$392:$F$779,3,FALSE)</f>
        <v>-0.47</v>
      </c>
      <c r="G158" s="642">
        <f>VLOOKUP($A158,'T5_data(mth)'!$B$785:$AX$1172,$O$1-1,FALSE)</f>
        <v>-8.8726009457523674</v>
      </c>
      <c r="H158" s="497">
        <f>VLOOKUP($A158,'T5_data(mth)'!$B$785:$AX$1172,$O$1,FALSE)</f>
        <v>-8.6628809782824483</v>
      </c>
      <c r="I158" s="497">
        <f>VLOOKUP($A158,'T5_data(ytd)'!$B$392:$F$779,5,FALSE)</f>
        <v>-6.33</v>
      </c>
      <c r="J158" s="498">
        <f>VLOOKUP($A158,'T5_data(ytd)'!$B$781:$F$1168,3,FALSE)</f>
        <v>5.78</v>
      </c>
      <c r="K158" s="646">
        <f>VLOOKUP($A158,'T5_data(mth)'!$B$1175:$AX$1562,$O$1-1,FALSE)</f>
        <v>4.9713981372510681</v>
      </c>
      <c r="L158" s="653">
        <f>VLOOKUP($A158,'T5_data(mth)'!$B$1175:$AX$1562,$O$1,FALSE)</f>
        <v>4.8476529697364326</v>
      </c>
      <c r="M158" s="654">
        <f>VLOOKUP($A158,'T5_data(ytd)'!$B$781:$F$1168,5,FALSE)</f>
        <v>5.15</v>
      </c>
      <c r="N158" s="481">
        <v>1</v>
      </c>
      <c r="O158" s="660" t="str">
        <f t="shared" si="18"/>
        <v>-0.5</v>
      </c>
      <c r="P158" s="660" t="str">
        <f t="shared" si="19"/>
        <v>-8.9</v>
      </c>
      <c r="Q158" s="660" t="str">
        <f t="shared" si="20"/>
        <v>-8.7</v>
      </c>
      <c r="R158" s="660" t="str">
        <f t="shared" si="21"/>
        <v>-6.3</v>
      </c>
      <c r="S158" s="660" t="str">
        <f t="shared" si="22"/>
        <v>5.8</v>
      </c>
      <c r="T158" s="660" t="str">
        <f t="shared" si="23"/>
        <v>5.0</v>
      </c>
      <c r="U158" s="660" t="str">
        <f t="shared" si="24"/>
        <v>4.8</v>
      </c>
      <c r="V158" s="660" t="str">
        <f>IF(FIXED(M158,1)="0.0",IF(FIXED(M158,2)="0.00",FIXED(M158,3),FIXED(M158,2)),FIXED(M158,1))</f>
        <v>5.2</v>
      </c>
    </row>
    <row r="159" spans="1:22" s="321" customFormat="1" ht="24.6" hidden="1" x14ac:dyDescent="0.45">
      <c r="A159" s="479" t="s">
        <v>329</v>
      </c>
      <c r="B159" s="368">
        <f>VLOOKUP($A159,'T5_data(ytd)'!$B$3:$F$390,3,FALSE)</f>
        <v>2439.85</v>
      </c>
      <c r="C159" s="368" t="e">
        <f>VLOOKUP($A159,'T5_data(mth)'!$B$5:$AL$392,$O$1-1,FALSE)</f>
        <v>#REF!</v>
      </c>
      <c r="D159" s="496" t="e">
        <f>VLOOKUP($A159,'T5_data(mth)'!$B$5:$AL$392,$O$1,FALSE)</f>
        <v>#REF!</v>
      </c>
      <c r="E159" s="368">
        <f>VLOOKUP($A159,'T5_data(ytd)'!$B$3:$F$390,5,FALSE)</f>
        <v>726.09</v>
      </c>
      <c r="F159" s="370">
        <f>VLOOKUP($A159,'T5_data(ytd)'!$B$392:$F$779,3,FALSE)</f>
        <v>7.21</v>
      </c>
      <c r="G159" s="370" t="e">
        <f>VLOOKUP($A159,'T5_data(mth)'!$B$785:$AL$1172,$O$1-1,FALSE)</f>
        <v>#REF!</v>
      </c>
      <c r="H159" s="370" t="e">
        <f>VLOOKUP($A159,'T5_data(mth)'!$B$785:$AL$1172,$O$1,FALSE)</f>
        <v>#REF!</v>
      </c>
      <c r="I159" s="370">
        <f>VLOOKUP($A159,'T5_data(ytd)'!$B$392:$F$779,5,FALSE)</f>
        <v>-6.81</v>
      </c>
      <c r="J159" s="472">
        <f>VLOOKUP($A159,'T5_data(ytd)'!$B$781:$F$1168,3,FALSE)</f>
        <v>0.8</v>
      </c>
      <c r="K159" s="472" t="e">
        <f>VLOOKUP($A159,'T5_data(mth)'!$B$1175:$AL$1562,$O$1-1,FALSE)</f>
        <v>#REF!</v>
      </c>
      <c r="L159" s="472" t="e">
        <f>VLOOKUP($A159,'T5_data(mth)'!$B$1175:$AL$1562,$O$1,FALSE)</f>
        <v>#REF!</v>
      </c>
      <c r="M159" s="633"/>
      <c r="O159" s="465" t="str">
        <f t="shared" si="18"/>
        <v>7.2</v>
      </c>
      <c r="P159" s="465" t="e">
        <f t="shared" si="19"/>
        <v>#REF!</v>
      </c>
      <c r="Q159" s="465" t="e">
        <f t="shared" si="20"/>
        <v>#REF!</v>
      </c>
      <c r="R159" s="465" t="str">
        <f t="shared" si="21"/>
        <v>-6.8</v>
      </c>
      <c r="S159" s="465" t="str">
        <f t="shared" si="22"/>
        <v>0.8</v>
      </c>
      <c r="T159" s="465" t="e">
        <f t="shared" si="23"/>
        <v>#REF!</v>
      </c>
      <c r="U159" s="465" t="e">
        <f t="shared" si="24"/>
        <v>#REF!</v>
      </c>
      <c r="V159" s="465" t="e">
        <f>IF(FIXED(#REF!,1)="0.0",IF(FIXED(#REF!,2)="0.00",FIXED(#REF!,3),FIXED(#REF!,2)),FIXED(#REF!,1))</f>
        <v>#REF!</v>
      </c>
    </row>
    <row r="160" spans="1:22" s="321" customFormat="1" ht="24.6" hidden="1" x14ac:dyDescent="0.45">
      <c r="A160" s="367" t="s">
        <v>330</v>
      </c>
      <c r="B160" s="368">
        <f>VLOOKUP($A160,'T5_data(ytd)'!$B$3:$F$390,3,FALSE)</f>
        <v>4729.38</v>
      </c>
      <c r="C160" s="369" t="e">
        <f>VLOOKUP($A160,'T5_data(mth)'!$B$5:$AL$392,$O$1-1,FALSE)</f>
        <v>#REF!</v>
      </c>
      <c r="D160" s="496" t="e">
        <f>VLOOKUP($A160,'T5_data(mth)'!$B$5:$AL$392,$O$1,FALSE)</f>
        <v>#REF!</v>
      </c>
      <c r="E160" s="368">
        <f>VLOOKUP($A160,'T5_data(ytd)'!$B$3:$F$390,5,FALSE)</f>
        <v>1562.88</v>
      </c>
      <c r="F160" s="370">
        <f>VLOOKUP($A160,'T5_data(ytd)'!$B$392:$F$779,3,FALSE)</f>
        <v>2.69</v>
      </c>
      <c r="G160" s="371" t="e">
        <f>VLOOKUP($A160,'T5_data(mth)'!$B$785:$AL$1172,$O$1-1,FALSE)</f>
        <v>#REF!</v>
      </c>
      <c r="H160" s="371" t="e">
        <f>VLOOKUP($A160,'T5_data(mth)'!$B$785:$AL$1172,$O$1,FALSE)</f>
        <v>#REF!</v>
      </c>
      <c r="I160" s="370">
        <f>VLOOKUP($A160,'T5_data(ytd)'!$B$392:$F$779,5,FALSE)</f>
        <v>-2.64</v>
      </c>
      <c r="J160" s="372">
        <f>VLOOKUP($A160,'T5_data(ytd)'!$B$781:$F$1168,3,FALSE)</f>
        <v>1.54</v>
      </c>
      <c r="K160" s="372" t="e">
        <f>VLOOKUP($A160,'T5_data(mth)'!$B$1175:$AL$1562,$O$1-1,FALSE)</f>
        <v>#REF!</v>
      </c>
      <c r="L160" s="372" t="e">
        <f>VLOOKUP($A160,'T5_data(mth)'!$B$1175:$AL$1562,$O$1,FALSE)</f>
        <v>#REF!</v>
      </c>
      <c r="M160" s="633"/>
      <c r="O160" s="465" t="str">
        <f t="shared" si="18"/>
        <v>2.7</v>
      </c>
      <c r="P160" s="465" t="e">
        <f t="shared" si="19"/>
        <v>#REF!</v>
      </c>
      <c r="Q160" s="465" t="e">
        <f t="shared" si="20"/>
        <v>#REF!</v>
      </c>
      <c r="R160" s="465" t="str">
        <f t="shared" si="21"/>
        <v>-2.6</v>
      </c>
      <c r="S160" s="465" t="str">
        <f t="shared" si="22"/>
        <v>1.5</v>
      </c>
      <c r="T160" s="465" t="e">
        <f t="shared" si="23"/>
        <v>#REF!</v>
      </c>
      <c r="U160" s="465" t="e">
        <f t="shared" si="24"/>
        <v>#REF!</v>
      </c>
      <c r="V160" s="465" t="e">
        <f>IF(FIXED(#REF!,1)="0.0",IF(FIXED(#REF!,2)="0.00",FIXED(#REF!,3),FIXED(#REF!,2)),FIXED(#REF!,1))</f>
        <v>#REF!</v>
      </c>
    </row>
    <row r="161" spans="1:22" s="321" customFormat="1" ht="24.6" hidden="1" x14ac:dyDescent="0.45">
      <c r="A161" s="367" t="s">
        <v>331</v>
      </c>
      <c r="B161" s="368">
        <f>VLOOKUP($A161,'T5_data(ytd)'!$B$3:$F$390,3,FALSE)</f>
        <v>1132.49</v>
      </c>
      <c r="C161" s="369" t="e">
        <f>VLOOKUP($A161,'T5_data(mth)'!$B$5:$AL$392,$O$1-1,FALSE)</f>
        <v>#REF!</v>
      </c>
      <c r="D161" s="496" t="e">
        <f>VLOOKUP($A161,'T5_data(mth)'!$B$5:$AL$392,$O$1,FALSE)</f>
        <v>#REF!</v>
      </c>
      <c r="E161" s="368">
        <f>VLOOKUP($A161,'T5_data(ytd)'!$B$3:$F$390,5,FALSE)</f>
        <v>382.11</v>
      </c>
      <c r="F161" s="370">
        <f>VLOOKUP($A161,'T5_data(ytd)'!$B$392:$F$779,3,FALSE)</f>
        <v>7.69</v>
      </c>
      <c r="G161" s="371" t="e">
        <f>VLOOKUP($A161,'T5_data(mth)'!$B$785:$AL$1172,$O$1-1,FALSE)</f>
        <v>#REF!</v>
      </c>
      <c r="H161" s="371" t="e">
        <f>VLOOKUP($A161,'T5_data(mth)'!$B$785:$AL$1172,$O$1,FALSE)</f>
        <v>#REF!</v>
      </c>
      <c r="I161" s="370">
        <f>VLOOKUP($A161,'T5_data(ytd)'!$B$392:$F$779,5,FALSE)</f>
        <v>-1.71</v>
      </c>
      <c r="J161" s="372">
        <f>VLOOKUP($A161,'T5_data(ytd)'!$B$781:$F$1168,3,FALSE)</f>
        <v>0.37</v>
      </c>
      <c r="K161" s="372" t="e">
        <f>VLOOKUP($A161,'T5_data(mth)'!$B$1175:$AL$1562,$O$1-1,FALSE)</f>
        <v>#REF!</v>
      </c>
      <c r="L161" s="372" t="e">
        <f>VLOOKUP($A161,'T5_data(mth)'!$B$1175:$AL$1562,$O$1,FALSE)</f>
        <v>#REF!</v>
      </c>
      <c r="M161" s="633"/>
      <c r="O161" s="465" t="str">
        <f t="shared" si="18"/>
        <v>7.7</v>
      </c>
      <c r="P161" s="465" t="e">
        <f t="shared" si="19"/>
        <v>#REF!</v>
      </c>
      <c r="Q161" s="465" t="e">
        <f t="shared" si="20"/>
        <v>#REF!</v>
      </c>
      <c r="R161" s="465" t="str">
        <f t="shared" si="21"/>
        <v>-1.7</v>
      </c>
      <c r="S161" s="465" t="str">
        <f t="shared" si="22"/>
        <v>0.4</v>
      </c>
      <c r="T161" s="465" t="e">
        <f t="shared" si="23"/>
        <v>#REF!</v>
      </c>
      <c r="U161" s="465" t="e">
        <f t="shared" si="24"/>
        <v>#REF!</v>
      </c>
      <c r="V161" s="465" t="e">
        <f>IF(FIXED(#REF!,1)="0.0",IF(FIXED(#REF!,2)="0.00",FIXED(#REF!,3),FIXED(#REF!,2)),FIXED(#REF!,1))</f>
        <v>#REF!</v>
      </c>
    </row>
    <row r="162" spans="1:22" s="321" customFormat="1" ht="24.6" hidden="1" x14ac:dyDescent="0.45">
      <c r="A162" s="367" t="s">
        <v>332</v>
      </c>
      <c r="B162" s="368">
        <f>VLOOKUP($A162,'T5_data(ytd)'!$B$3:$F$390,3,FALSE)</f>
        <v>370.07</v>
      </c>
      <c r="C162" s="369" t="e">
        <f>VLOOKUP($A162,'T5_data(mth)'!$B$5:$AL$392,$O$1-1,FALSE)</f>
        <v>#REF!</v>
      </c>
      <c r="D162" s="496" t="e">
        <f>VLOOKUP($A162,'T5_data(mth)'!$B$5:$AL$392,$O$1,FALSE)</f>
        <v>#REF!</v>
      </c>
      <c r="E162" s="368">
        <f>VLOOKUP($A162,'T5_data(ytd)'!$B$3:$F$390,5,FALSE)</f>
        <v>120.06</v>
      </c>
      <c r="F162" s="370">
        <f>VLOOKUP($A162,'T5_data(ytd)'!$B$392:$F$779,3,FALSE)</f>
        <v>7.91</v>
      </c>
      <c r="G162" s="371" t="e">
        <f>VLOOKUP($A162,'T5_data(mth)'!$B$785:$AL$1172,$O$1-1,FALSE)</f>
        <v>#REF!</v>
      </c>
      <c r="H162" s="371" t="e">
        <f>VLOOKUP($A162,'T5_data(mth)'!$B$785:$AL$1172,$O$1,FALSE)</f>
        <v>#REF!</v>
      </c>
      <c r="I162" s="370">
        <f>VLOOKUP($A162,'T5_data(ytd)'!$B$392:$F$779,5,FALSE)</f>
        <v>-1.29</v>
      </c>
      <c r="J162" s="372">
        <f>VLOOKUP($A162,'T5_data(ytd)'!$B$781:$F$1168,3,FALSE)</f>
        <v>0.12</v>
      </c>
      <c r="K162" s="372" t="e">
        <f>VLOOKUP($A162,'T5_data(mth)'!$B$1175:$AL$1562,$O$1-1,FALSE)</f>
        <v>#REF!</v>
      </c>
      <c r="L162" s="372" t="e">
        <f>VLOOKUP($A162,'T5_data(mth)'!$B$1175:$AL$1562,$O$1,FALSE)</f>
        <v>#REF!</v>
      </c>
      <c r="M162" s="633"/>
      <c r="O162" s="465" t="str">
        <f t="shared" si="18"/>
        <v>7.9</v>
      </c>
      <c r="P162" s="465" t="e">
        <f t="shared" si="19"/>
        <v>#REF!</v>
      </c>
      <c r="Q162" s="465" t="e">
        <f t="shared" si="20"/>
        <v>#REF!</v>
      </c>
      <c r="R162" s="465" t="str">
        <f t="shared" si="21"/>
        <v>-1.3</v>
      </c>
      <c r="S162" s="465" t="str">
        <f t="shared" si="22"/>
        <v>0.1</v>
      </c>
      <c r="T162" s="465" t="e">
        <f t="shared" si="23"/>
        <v>#REF!</v>
      </c>
      <c r="U162" s="465" t="e">
        <f t="shared" si="24"/>
        <v>#REF!</v>
      </c>
      <c r="V162" s="465" t="e">
        <f>IF(FIXED(#REF!,1)="0.0",IF(FIXED(#REF!,2)="0.00",FIXED(#REF!,3),FIXED(#REF!,2)),FIXED(#REF!,1))</f>
        <v>#REF!</v>
      </c>
    </row>
    <row r="163" spans="1:22" s="321" customFormat="1" ht="24.6" hidden="1" x14ac:dyDescent="0.45">
      <c r="A163" s="367" t="s">
        <v>333</v>
      </c>
      <c r="B163" s="368">
        <f>VLOOKUP($A163,'T5_data(ytd)'!$B$3:$F$390,3,FALSE)</f>
        <v>762.41</v>
      </c>
      <c r="C163" s="369" t="e">
        <f>VLOOKUP($A163,'T5_data(mth)'!$B$5:$AL$392,$O$1-1,FALSE)</f>
        <v>#REF!</v>
      </c>
      <c r="D163" s="496" t="e">
        <f>VLOOKUP($A163,'T5_data(mth)'!$B$5:$AL$392,$O$1,FALSE)</f>
        <v>#REF!</v>
      </c>
      <c r="E163" s="368">
        <f>VLOOKUP($A163,'T5_data(ytd)'!$B$3:$F$390,5,FALSE)</f>
        <v>262.05</v>
      </c>
      <c r="F163" s="370">
        <f>VLOOKUP($A163,'T5_data(ytd)'!$B$392:$F$779,3,FALSE)</f>
        <v>7.58</v>
      </c>
      <c r="G163" s="371" t="e">
        <f>VLOOKUP($A163,'T5_data(mth)'!$B$785:$AL$1172,$O$1-1,FALSE)</f>
        <v>#REF!</v>
      </c>
      <c r="H163" s="371" t="e">
        <f>VLOOKUP($A163,'T5_data(mth)'!$B$785:$AL$1172,$O$1,FALSE)</f>
        <v>#REF!</v>
      </c>
      <c r="I163" s="370">
        <f>VLOOKUP($A163,'T5_data(ytd)'!$B$392:$F$779,5,FALSE)</f>
        <v>-1.9</v>
      </c>
      <c r="J163" s="372">
        <f>VLOOKUP($A163,'T5_data(ytd)'!$B$781:$F$1168,3,FALSE)</f>
        <v>0.25</v>
      </c>
      <c r="K163" s="372" t="e">
        <f>VLOOKUP($A163,'T5_data(mth)'!$B$1175:$AL$1562,$O$1-1,FALSE)</f>
        <v>#REF!</v>
      </c>
      <c r="L163" s="372" t="e">
        <f>VLOOKUP($A163,'T5_data(mth)'!$B$1175:$AL$1562,$O$1,FALSE)</f>
        <v>#REF!</v>
      </c>
      <c r="M163" s="633"/>
      <c r="O163" s="465" t="str">
        <f t="shared" si="18"/>
        <v>7.6</v>
      </c>
      <c r="P163" s="465" t="e">
        <f t="shared" si="19"/>
        <v>#REF!</v>
      </c>
      <c r="Q163" s="465" t="e">
        <f t="shared" si="20"/>
        <v>#REF!</v>
      </c>
      <c r="R163" s="465" t="str">
        <f t="shared" si="21"/>
        <v>-1.9</v>
      </c>
      <c r="S163" s="465" t="str">
        <f t="shared" si="22"/>
        <v>0.3</v>
      </c>
      <c r="T163" s="465" t="e">
        <f t="shared" si="23"/>
        <v>#REF!</v>
      </c>
      <c r="U163" s="465" t="e">
        <f t="shared" si="24"/>
        <v>#REF!</v>
      </c>
      <c r="V163" s="465" t="e">
        <f>IF(FIXED(#REF!,1)="0.0",IF(FIXED(#REF!,2)="0.00",FIXED(#REF!,3),FIXED(#REF!,2)),FIXED(#REF!,1))</f>
        <v>#REF!</v>
      </c>
    </row>
    <row r="164" spans="1:22" s="321" customFormat="1" ht="24.6" hidden="1" x14ac:dyDescent="0.45">
      <c r="A164" s="367" t="s">
        <v>334</v>
      </c>
      <c r="B164" s="368">
        <f>VLOOKUP($A164,'T5_data(ytd)'!$B$3:$F$390,3,FALSE)</f>
        <v>5091.57</v>
      </c>
      <c r="C164" s="369" t="e">
        <f>VLOOKUP($A164,'T5_data(mth)'!$B$5:$AL$392,$O$1-1,FALSE)</f>
        <v>#REF!</v>
      </c>
      <c r="D164" s="496" t="e">
        <f>VLOOKUP($A164,'T5_data(mth)'!$B$5:$AL$392,$O$1,FALSE)</f>
        <v>#REF!</v>
      </c>
      <c r="E164" s="368">
        <f>VLOOKUP($A164,'T5_data(ytd)'!$B$3:$F$390,5,FALSE)</f>
        <v>1646.4</v>
      </c>
      <c r="F164" s="370">
        <f>VLOOKUP($A164,'T5_data(ytd)'!$B$392:$F$779,3,FALSE)</f>
        <v>7.37</v>
      </c>
      <c r="G164" s="371" t="e">
        <f>VLOOKUP($A164,'T5_data(mth)'!$B$785:$AL$1172,$O$1-1,FALSE)</f>
        <v>#REF!</v>
      </c>
      <c r="H164" s="371" t="e">
        <f>VLOOKUP($A164,'T5_data(mth)'!$B$785:$AL$1172,$O$1,FALSE)</f>
        <v>#REF!</v>
      </c>
      <c r="I164" s="370">
        <f>VLOOKUP($A164,'T5_data(ytd)'!$B$392:$F$779,5,FALSE)</f>
        <v>-2.23</v>
      </c>
      <c r="J164" s="372">
        <f>VLOOKUP($A164,'T5_data(ytd)'!$B$781:$F$1168,3,FALSE)</f>
        <v>1.66</v>
      </c>
      <c r="K164" s="372" t="e">
        <f>VLOOKUP($A164,'T5_data(mth)'!$B$1175:$AL$1562,$O$1-1,FALSE)</f>
        <v>#REF!</v>
      </c>
      <c r="L164" s="372" t="e">
        <f>VLOOKUP($A164,'T5_data(mth)'!$B$1175:$AL$1562,$O$1,FALSE)</f>
        <v>#REF!</v>
      </c>
      <c r="M164" s="633"/>
      <c r="O164" s="465" t="str">
        <f t="shared" si="18"/>
        <v>7.4</v>
      </c>
      <c r="P164" s="465" t="e">
        <f t="shared" si="19"/>
        <v>#REF!</v>
      </c>
      <c r="Q164" s="465" t="e">
        <f t="shared" si="20"/>
        <v>#REF!</v>
      </c>
      <c r="R164" s="465" t="str">
        <f t="shared" si="21"/>
        <v>-2.2</v>
      </c>
      <c r="S164" s="465" t="str">
        <f t="shared" si="22"/>
        <v>1.7</v>
      </c>
      <c r="T164" s="465" t="e">
        <f t="shared" si="23"/>
        <v>#REF!</v>
      </c>
      <c r="U164" s="465" t="e">
        <f t="shared" si="24"/>
        <v>#REF!</v>
      </c>
      <c r="V164" s="465" t="e">
        <f>IF(FIXED(#REF!,1)="0.0",IF(FIXED(#REF!,2)="0.00",FIXED(#REF!,3),FIXED(#REF!,2)),FIXED(#REF!,1))</f>
        <v>#REF!</v>
      </c>
    </row>
    <row r="165" spans="1:22" s="321" customFormat="1" ht="24.6" hidden="1" x14ac:dyDescent="0.45">
      <c r="A165" s="367" t="s">
        <v>335</v>
      </c>
      <c r="B165" s="368">
        <f>VLOOKUP($A165,'T5_data(ytd)'!$B$3:$F$390,3,FALSE)</f>
        <v>319.05</v>
      </c>
      <c r="C165" s="369" t="e">
        <f>VLOOKUP($A165,'T5_data(mth)'!$B$5:$AL$392,$O$1-1,FALSE)</f>
        <v>#REF!</v>
      </c>
      <c r="D165" s="496" t="e">
        <f>VLOOKUP($A165,'T5_data(mth)'!$B$5:$AL$392,$O$1,FALSE)</f>
        <v>#REF!</v>
      </c>
      <c r="E165" s="368">
        <f>VLOOKUP($A165,'T5_data(ytd)'!$B$3:$F$390,5,FALSE)</f>
        <v>107.82</v>
      </c>
      <c r="F165" s="370">
        <f>VLOOKUP($A165,'T5_data(ytd)'!$B$392:$F$779,3,FALSE)</f>
        <v>3.55</v>
      </c>
      <c r="G165" s="371" t="e">
        <f>VLOOKUP($A165,'T5_data(mth)'!$B$785:$AL$1172,$O$1-1,FALSE)</f>
        <v>#REF!</v>
      </c>
      <c r="H165" s="371" t="e">
        <f>VLOOKUP($A165,'T5_data(mth)'!$B$785:$AL$1172,$O$1,FALSE)</f>
        <v>#REF!</v>
      </c>
      <c r="I165" s="370">
        <f>VLOOKUP($A165,'T5_data(ytd)'!$B$392:$F$779,5,FALSE)</f>
        <v>0.79</v>
      </c>
      <c r="J165" s="372">
        <f>VLOOKUP($A165,'T5_data(ytd)'!$B$781:$F$1168,3,FALSE)</f>
        <v>0.1</v>
      </c>
      <c r="K165" s="372" t="e">
        <f>VLOOKUP($A165,'T5_data(mth)'!$B$1175:$AL$1562,$O$1-1,FALSE)</f>
        <v>#REF!</v>
      </c>
      <c r="L165" s="372" t="e">
        <f>VLOOKUP($A165,'T5_data(mth)'!$B$1175:$AL$1562,$O$1,FALSE)</f>
        <v>#REF!</v>
      </c>
      <c r="M165" s="633"/>
      <c r="O165" s="465" t="str">
        <f t="shared" si="18"/>
        <v>3.6</v>
      </c>
      <c r="P165" s="465" t="e">
        <f t="shared" si="19"/>
        <v>#REF!</v>
      </c>
      <c r="Q165" s="465" t="e">
        <f t="shared" si="20"/>
        <v>#REF!</v>
      </c>
      <c r="R165" s="465" t="str">
        <f t="shared" si="21"/>
        <v>0.8</v>
      </c>
      <c r="S165" s="465" t="str">
        <f t="shared" si="22"/>
        <v>0.1</v>
      </c>
      <c r="T165" s="465" t="e">
        <f t="shared" si="23"/>
        <v>#REF!</v>
      </c>
      <c r="U165" s="465" t="e">
        <f t="shared" si="24"/>
        <v>#REF!</v>
      </c>
      <c r="V165" s="465" t="e">
        <f>IF(FIXED(#REF!,1)="0.0",IF(FIXED(#REF!,2)="0.00",FIXED(#REF!,3),FIXED(#REF!,2)),FIXED(#REF!,1))</f>
        <v>#REF!</v>
      </c>
    </row>
    <row r="166" spans="1:22" s="321" customFormat="1" ht="24.6" hidden="1" x14ac:dyDescent="0.45">
      <c r="A166" s="367" t="s">
        <v>336</v>
      </c>
      <c r="B166" s="368">
        <f>VLOOKUP($A166,'T5_data(ytd)'!$B$3:$F$390,3,FALSE)</f>
        <v>433.46</v>
      </c>
      <c r="C166" s="369" t="e">
        <f>VLOOKUP($A166,'T5_data(mth)'!$B$5:$AL$392,$O$1-1,FALSE)</f>
        <v>#REF!</v>
      </c>
      <c r="D166" s="496" t="e">
        <f>VLOOKUP($A166,'T5_data(mth)'!$B$5:$AL$392,$O$1,FALSE)</f>
        <v>#REF!</v>
      </c>
      <c r="E166" s="368">
        <f>VLOOKUP($A166,'T5_data(ytd)'!$B$3:$F$390,5,FALSE)</f>
        <v>148.1</v>
      </c>
      <c r="F166" s="370">
        <f>VLOOKUP($A166,'T5_data(ytd)'!$B$392:$F$779,3,FALSE)</f>
        <v>1.18</v>
      </c>
      <c r="G166" s="371" t="e">
        <f>VLOOKUP($A166,'T5_data(mth)'!$B$785:$AL$1172,$O$1-1,FALSE)</f>
        <v>#REF!</v>
      </c>
      <c r="H166" s="371" t="e">
        <f>VLOOKUP($A166,'T5_data(mth)'!$B$785:$AL$1172,$O$1,FALSE)</f>
        <v>#REF!</v>
      </c>
      <c r="I166" s="370">
        <f>VLOOKUP($A166,'T5_data(ytd)'!$B$392:$F$779,5,FALSE)</f>
        <v>7.12</v>
      </c>
      <c r="J166" s="372">
        <f>VLOOKUP($A166,'T5_data(ytd)'!$B$781:$F$1168,3,FALSE)</f>
        <v>0.14000000000000001</v>
      </c>
      <c r="K166" s="372" t="e">
        <f>VLOOKUP($A166,'T5_data(mth)'!$B$1175:$AL$1562,$O$1-1,FALSE)</f>
        <v>#REF!</v>
      </c>
      <c r="L166" s="372" t="e">
        <f>VLOOKUP($A166,'T5_data(mth)'!$B$1175:$AL$1562,$O$1,FALSE)</f>
        <v>#REF!</v>
      </c>
      <c r="M166" s="633"/>
      <c r="O166" s="465" t="str">
        <f t="shared" si="18"/>
        <v>1.2</v>
      </c>
      <c r="P166" s="465" t="e">
        <f t="shared" si="19"/>
        <v>#REF!</v>
      </c>
      <c r="Q166" s="465" t="e">
        <f t="shared" si="20"/>
        <v>#REF!</v>
      </c>
      <c r="R166" s="465" t="str">
        <f t="shared" si="21"/>
        <v>7.1</v>
      </c>
      <c r="S166" s="465" t="str">
        <f t="shared" si="22"/>
        <v>0.1</v>
      </c>
      <c r="T166" s="465" t="e">
        <f t="shared" si="23"/>
        <v>#REF!</v>
      </c>
      <c r="U166" s="465" t="e">
        <f t="shared" si="24"/>
        <v>#REF!</v>
      </c>
      <c r="V166" s="465" t="e">
        <f>IF(FIXED(#REF!,1)="0.0",IF(FIXED(#REF!,2)="0.00",FIXED(#REF!,3),FIXED(#REF!,2)),FIXED(#REF!,1))</f>
        <v>#REF!</v>
      </c>
    </row>
    <row r="167" spans="1:22" s="321" customFormat="1" ht="24.6" hidden="1" x14ac:dyDescent="0.45">
      <c r="A167" s="367" t="s">
        <v>337</v>
      </c>
      <c r="B167" s="368">
        <f>VLOOKUP($A167,'T5_data(ytd)'!$B$3:$F$390,3,FALSE)</f>
        <v>1549.4</v>
      </c>
      <c r="C167" s="369" t="e">
        <f>VLOOKUP($A167,'T5_data(mth)'!$B$5:$AL$392,$O$1-1,FALSE)</f>
        <v>#REF!</v>
      </c>
      <c r="D167" s="496" t="e">
        <f>VLOOKUP($A167,'T5_data(mth)'!$B$5:$AL$392,$O$1,FALSE)</f>
        <v>#REF!</v>
      </c>
      <c r="E167" s="368">
        <f>VLOOKUP($A167,'T5_data(ytd)'!$B$3:$F$390,5,FALSE)</f>
        <v>503</v>
      </c>
      <c r="F167" s="370">
        <f>VLOOKUP($A167,'T5_data(ytd)'!$B$392:$F$779,3,FALSE)</f>
        <v>-14.4</v>
      </c>
      <c r="G167" s="371" t="e">
        <f>VLOOKUP($A167,'T5_data(mth)'!$B$785:$AL$1172,$O$1-1,FALSE)</f>
        <v>#REF!</v>
      </c>
      <c r="H167" s="371" t="e">
        <f>VLOOKUP($A167,'T5_data(mth)'!$B$785:$AL$1172,$O$1,FALSE)</f>
        <v>#REF!</v>
      </c>
      <c r="I167" s="370">
        <f>VLOOKUP($A167,'T5_data(ytd)'!$B$392:$F$779,5,FALSE)</f>
        <v>1.27</v>
      </c>
      <c r="J167" s="372">
        <f>VLOOKUP($A167,'T5_data(ytd)'!$B$781:$F$1168,3,FALSE)</f>
        <v>0.51</v>
      </c>
      <c r="K167" s="372" t="e">
        <f>VLOOKUP($A167,'T5_data(mth)'!$B$1175:$AL$1562,$O$1-1,FALSE)</f>
        <v>#REF!</v>
      </c>
      <c r="L167" s="372" t="e">
        <f>VLOOKUP($A167,'T5_data(mth)'!$B$1175:$AL$1562,$O$1,FALSE)</f>
        <v>#REF!</v>
      </c>
      <c r="M167" s="633"/>
      <c r="O167" s="465" t="str">
        <f t="shared" si="18"/>
        <v>-14.4</v>
      </c>
      <c r="P167" s="465" t="e">
        <f t="shared" si="19"/>
        <v>#REF!</v>
      </c>
      <c r="Q167" s="465" t="e">
        <f t="shared" si="20"/>
        <v>#REF!</v>
      </c>
      <c r="R167" s="465" t="str">
        <f t="shared" si="21"/>
        <v>1.3</v>
      </c>
      <c r="S167" s="465" t="str">
        <f t="shared" si="22"/>
        <v>0.5</v>
      </c>
      <c r="T167" s="465" t="e">
        <f t="shared" si="23"/>
        <v>#REF!</v>
      </c>
      <c r="U167" s="465" t="e">
        <f t="shared" si="24"/>
        <v>#REF!</v>
      </c>
      <c r="V167" s="465" t="e">
        <f>IF(FIXED(#REF!,1)="0.0",IF(FIXED(#REF!,2)="0.00",FIXED(#REF!,3),FIXED(#REF!,2)),FIXED(#REF!,1))</f>
        <v>#REF!</v>
      </c>
    </row>
    <row r="168" spans="1:22" s="321" customFormat="1" ht="24.6" hidden="1" x14ac:dyDescent="0.45">
      <c r="A168" s="367" t="s">
        <v>338</v>
      </c>
      <c r="B168" s="368">
        <f>VLOOKUP($A168,'T5_data(ytd)'!$B$3:$F$390,3,FALSE)</f>
        <v>213.19</v>
      </c>
      <c r="C168" s="369" t="e">
        <f>VLOOKUP($A168,'T5_data(mth)'!$B$5:$AL$392,$O$1-1,FALSE)</f>
        <v>#REF!</v>
      </c>
      <c r="D168" s="496" t="e">
        <f>VLOOKUP($A168,'T5_data(mth)'!$B$5:$AL$392,$O$1,FALSE)</f>
        <v>#REF!</v>
      </c>
      <c r="E168" s="368">
        <f>VLOOKUP($A168,'T5_data(ytd)'!$B$3:$F$390,5,FALSE)</f>
        <v>70.64</v>
      </c>
      <c r="F168" s="370">
        <f>VLOOKUP($A168,'T5_data(ytd)'!$B$392:$F$779,3,FALSE)</f>
        <v>15.26</v>
      </c>
      <c r="G168" s="371" t="e">
        <f>VLOOKUP($A168,'T5_data(mth)'!$B$785:$AL$1172,$O$1-1,FALSE)</f>
        <v>#REF!</v>
      </c>
      <c r="H168" s="371" t="e">
        <f>VLOOKUP($A168,'T5_data(mth)'!$B$785:$AL$1172,$O$1,FALSE)</f>
        <v>#REF!</v>
      </c>
      <c r="I168" s="370">
        <f>VLOOKUP($A168,'T5_data(ytd)'!$B$392:$F$779,5,FALSE)</f>
        <v>5.78</v>
      </c>
      <c r="J168" s="372">
        <f>VLOOKUP($A168,'T5_data(ytd)'!$B$781:$F$1168,3,FALSE)</f>
        <v>7.0000000000000007E-2</v>
      </c>
      <c r="K168" s="372" t="e">
        <f>VLOOKUP($A168,'T5_data(mth)'!$B$1175:$AL$1562,$O$1-1,FALSE)</f>
        <v>#REF!</v>
      </c>
      <c r="L168" s="372" t="e">
        <f>VLOOKUP($A168,'T5_data(mth)'!$B$1175:$AL$1562,$O$1,FALSE)</f>
        <v>#REF!</v>
      </c>
      <c r="M168" s="633"/>
      <c r="O168" s="465" t="str">
        <f t="shared" si="18"/>
        <v>15.3</v>
      </c>
      <c r="P168" s="465" t="e">
        <f t="shared" si="19"/>
        <v>#REF!</v>
      </c>
      <c r="Q168" s="465" t="e">
        <f t="shared" si="20"/>
        <v>#REF!</v>
      </c>
      <c r="R168" s="465" t="str">
        <f t="shared" si="21"/>
        <v>5.8</v>
      </c>
      <c r="S168" s="465" t="str">
        <f t="shared" si="22"/>
        <v>0.1</v>
      </c>
      <c r="T168" s="465" t="e">
        <f t="shared" si="23"/>
        <v>#REF!</v>
      </c>
      <c r="U168" s="465" t="e">
        <f t="shared" si="24"/>
        <v>#REF!</v>
      </c>
      <c r="V168" s="465" t="e">
        <f>IF(FIXED(#REF!,1)="0.0",IF(FIXED(#REF!,2)="0.00",FIXED(#REF!,3),FIXED(#REF!,2)),FIXED(#REF!,1))</f>
        <v>#REF!</v>
      </c>
    </row>
    <row r="169" spans="1:22" s="321" customFormat="1" ht="24.6" hidden="1" x14ac:dyDescent="0.45">
      <c r="A169" s="474" t="s">
        <v>339</v>
      </c>
      <c r="B169" s="475">
        <f>VLOOKUP($A169,'T5_data(ytd)'!$B$3:$F$390,3,FALSE)</f>
        <v>1825</v>
      </c>
      <c r="C169" s="476" t="e">
        <f>VLOOKUP($A169,'T5_data(mth)'!$B$5:$AL$392,$O$1-1,FALSE)</f>
        <v>#REF!</v>
      </c>
      <c r="D169" s="496" t="e">
        <f>VLOOKUP($A169,'T5_data(mth)'!$B$5:$AL$392,$O$1,FALSE)</f>
        <v>#REF!</v>
      </c>
      <c r="E169" s="475">
        <f>VLOOKUP($A169,'T5_data(ytd)'!$B$3:$F$390,5,FALSE)</f>
        <v>492.25</v>
      </c>
      <c r="F169" s="466">
        <f>VLOOKUP($A169,'T5_data(ytd)'!$B$392:$F$779,3,FALSE)</f>
        <v>-24.28</v>
      </c>
      <c r="G169" s="467" t="e">
        <f>VLOOKUP($A169,'T5_data(mth)'!$B$785:$AL$1172,$O$1-1,FALSE)</f>
        <v>#REF!</v>
      </c>
      <c r="H169" s="467" t="e">
        <f>VLOOKUP($A169,'T5_data(mth)'!$B$785:$AL$1172,$O$1,FALSE)</f>
        <v>#REF!</v>
      </c>
      <c r="I169" s="466">
        <f>VLOOKUP($A169,'T5_data(ytd)'!$B$392:$F$779,5,FALSE)</f>
        <v>-34.75</v>
      </c>
      <c r="J169" s="470">
        <f>VLOOKUP($A169,'T5_data(ytd)'!$B$781:$F$1168,3,FALSE)</f>
        <v>0.59</v>
      </c>
      <c r="K169" s="470" t="e">
        <f>VLOOKUP($A169,'T5_data(mth)'!$B$1175:$AL$1562,$O$1-1,FALSE)</f>
        <v>#REF!</v>
      </c>
      <c r="L169" s="470" t="e">
        <f>VLOOKUP($A169,'T5_data(mth)'!$B$1175:$AL$1562,$O$1,FALSE)</f>
        <v>#REF!</v>
      </c>
      <c r="M169" s="633"/>
      <c r="O169" s="465" t="str">
        <f t="shared" si="18"/>
        <v>-24.3</v>
      </c>
      <c r="P169" s="465" t="e">
        <f t="shared" si="19"/>
        <v>#REF!</v>
      </c>
      <c r="Q169" s="465" t="e">
        <f t="shared" si="20"/>
        <v>#REF!</v>
      </c>
      <c r="R169" s="465" t="str">
        <f t="shared" si="21"/>
        <v>-34.8</v>
      </c>
      <c r="S169" s="465" t="str">
        <f t="shared" si="22"/>
        <v>0.6</v>
      </c>
      <c r="T169" s="465" t="e">
        <f t="shared" si="23"/>
        <v>#REF!</v>
      </c>
      <c r="U169" s="465" t="e">
        <f t="shared" si="24"/>
        <v>#REF!</v>
      </c>
      <c r="V169" s="465" t="e">
        <f>IF(FIXED(#REF!,1)="0.0",IF(FIXED(#REF!,2)="0.00",FIXED(#REF!,3),FIXED(#REF!,2)),FIXED(#REF!,1))</f>
        <v>#REF!</v>
      </c>
    </row>
    <row r="170" spans="1:22" ht="21" customHeight="1" x14ac:dyDescent="0.7">
      <c r="A170" s="495" t="s">
        <v>340</v>
      </c>
      <c r="B170" s="496">
        <f>VLOOKUP($A170,'T5_data(ytd)'!$B$3:$F$390,3,FALSE)</f>
        <v>5186.41</v>
      </c>
      <c r="C170" s="641">
        <f>VLOOKUP($A170,'T5_data(mth)'!$B$5:$AX$392,$O$1-1,FALSE)</f>
        <v>450.30057942529999</v>
      </c>
      <c r="D170" s="496">
        <f>VLOOKUP($A170,'T5_data(mth)'!$B$5:$AX$392,$O$1,FALSE)</f>
        <v>466.3607588383</v>
      </c>
      <c r="E170" s="496">
        <f>VLOOKUP($A170,'T5_data(ytd)'!$B$3:$F$390,5,FALSE)</f>
        <v>1818.54</v>
      </c>
      <c r="F170" s="497">
        <f>VLOOKUP($A170,'T5_data(ytd)'!$B$392:$F$779,3,FALSE)</f>
        <v>7.82</v>
      </c>
      <c r="G170" s="642">
        <f>VLOOKUP($A170,'T5_data(mth)'!$B$785:$AX$1172,$O$1-1,FALSE)</f>
        <v>16.660017123587508</v>
      </c>
      <c r="H170" s="497">
        <f>VLOOKUP($A170,'T5_data(mth)'!$B$785:$AX$1172,$O$1,FALSE)</f>
        <v>10.829190065863552</v>
      </c>
      <c r="I170" s="497">
        <f>VLOOKUP($A170,'T5_data(ytd)'!$B$392:$F$779,5,FALSE)</f>
        <v>11.45</v>
      </c>
      <c r="J170" s="498">
        <f>VLOOKUP($A170,'T5_data(ytd)'!$B$781:$F$1168,3,FALSE)</f>
        <v>1.69</v>
      </c>
      <c r="K170" s="646">
        <f>VLOOKUP($A170,'T5_data(mth)'!$B$1175:$AX$1562,$O$1-1,FALSE)</f>
        <v>1.5758391239652552</v>
      </c>
      <c r="L170" s="653">
        <f>VLOOKUP($A170,'T5_data(mth)'!$B$1175:$AX$1562,$O$1,FALSE)</f>
        <v>1.6111174358740776</v>
      </c>
      <c r="M170" s="654">
        <f>VLOOKUP($A170,'T5_data(ytd)'!$B$781:$F$1168,5,FALSE)</f>
        <v>1.66</v>
      </c>
      <c r="N170" s="481">
        <v>1</v>
      </c>
      <c r="O170" s="660" t="str">
        <f t="shared" si="18"/>
        <v>7.8</v>
      </c>
      <c r="P170" s="660" t="str">
        <f t="shared" si="19"/>
        <v>16.7</v>
      </c>
      <c r="Q170" s="660" t="str">
        <f t="shared" si="20"/>
        <v>10.8</v>
      </c>
      <c r="R170" s="660" t="str">
        <f t="shared" si="21"/>
        <v>11.5</v>
      </c>
      <c r="S170" s="660" t="str">
        <f t="shared" si="22"/>
        <v>1.7</v>
      </c>
      <c r="T170" s="660" t="str">
        <f t="shared" si="23"/>
        <v>1.6</v>
      </c>
      <c r="U170" s="660" t="str">
        <f t="shared" si="24"/>
        <v>1.6</v>
      </c>
      <c r="V170" s="660" t="str">
        <f>IF(FIXED(M170,1)="0.0",IF(FIXED(M170,2)="0.00",FIXED(M170,3),FIXED(M170,2)),FIXED(M170,1))</f>
        <v>1.7</v>
      </c>
    </row>
    <row r="171" spans="1:22" s="321" customFormat="1" ht="24.6" hidden="1" x14ac:dyDescent="0.45">
      <c r="A171" s="479" t="s">
        <v>341</v>
      </c>
      <c r="B171" s="368">
        <f>VLOOKUP($A171,'T5_data(ytd)'!$B$3:$F$390,3,FALSE)</f>
        <v>349.73</v>
      </c>
      <c r="C171" s="368" t="e">
        <f>VLOOKUP($A171,'T5_data(mth)'!$B$5:$AL$392,$O$1-1,FALSE)</f>
        <v>#REF!</v>
      </c>
      <c r="D171" s="496" t="e">
        <f>VLOOKUP($A171,'T5_data(mth)'!$B$5:$AL$392,$O$1,FALSE)</f>
        <v>#REF!</v>
      </c>
      <c r="E171" s="368">
        <f>VLOOKUP($A171,'T5_data(ytd)'!$B$3:$F$390,5,FALSE)</f>
        <v>119.78</v>
      </c>
      <c r="F171" s="370">
        <f>VLOOKUP($A171,'T5_data(ytd)'!$B$392:$F$779,3,FALSE)</f>
        <v>12.05</v>
      </c>
      <c r="G171" s="370" t="e">
        <f>VLOOKUP($A171,'T5_data(mth)'!$B$785:$AL$1172,$O$1-1,FALSE)</f>
        <v>#REF!</v>
      </c>
      <c r="H171" s="370" t="e">
        <f>VLOOKUP($A171,'T5_data(mth)'!$B$785:$AL$1172,$O$1,FALSE)</f>
        <v>#REF!</v>
      </c>
      <c r="I171" s="370">
        <f>VLOOKUP($A171,'T5_data(ytd)'!$B$392:$F$779,5,FALSE)</f>
        <v>6.34</v>
      </c>
      <c r="J171" s="472">
        <f>VLOOKUP($A171,'T5_data(ytd)'!$B$781:$F$1168,3,FALSE)</f>
        <v>0.11</v>
      </c>
      <c r="K171" s="472" t="e">
        <f>VLOOKUP($A171,'T5_data(mth)'!$B$1175:$AL$1562,$O$1-1,FALSE)</f>
        <v>#REF!</v>
      </c>
      <c r="L171" s="472" t="e">
        <f>VLOOKUP($A171,'T5_data(mth)'!$B$1175:$AL$1562,$O$1,FALSE)</f>
        <v>#REF!</v>
      </c>
      <c r="M171" s="633"/>
      <c r="O171" s="465" t="str">
        <f t="shared" si="18"/>
        <v>12.1</v>
      </c>
      <c r="P171" s="465" t="e">
        <f t="shared" si="19"/>
        <v>#REF!</v>
      </c>
      <c r="Q171" s="465" t="e">
        <f t="shared" si="20"/>
        <v>#REF!</v>
      </c>
      <c r="R171" s="465" t="str">
        <f t="shared" si="21"/>
        <v>6.3</v>
      </c>
      <c r="S171" s="465" t="str">
        <f t="shared" si="22"/>
        <v>0.1</v>
      </c>
      <c r="T171" s="465" t="e">
        <f t="shared" si="23"/>
        <v>#REF!</v>
      </c>
      <c r="U171" s="465" t="e">
        <f t="shared" si="24"/>
        <v>#REF!</v>
      </c>
      <c r="V171" s="465" t="e">
        <f>IF(FIXED(#REF!,1)="0.0",IF(FIXED(#REF!,2)="0.00",FIXED(#REF!,3),FIXED(#REF!,2)),FIXED(#REF!,1))</f>
        <v>#REF!</v>
      </c>
    </row>
    <row r="172" spans="1:22" s="321" customFormat="1" ht="24.6" hidden="1" x14ac:dyDescent="0.45">
      <c r="A172" s="367" t="s">
        <v>342</v>
      </c>
      <c r="B172" s="368">
        <f>VLOOKUP($A172,'T5_data(ytd)'!$B$3:$F$390,3,FALSE)</f>
        <v>1753.71</v>
      </c>
      <c r="C172" s="369" t="e">
        <f>VLOOKUP($A172,'T5_data(mth)'!$B$5:$AL$392,$O$1-1,FALSE)</f>
        <v>#REF!</v>
      </c>
      <c r="D172" s="496" t="e">
        <f>VLOOKUP($A172,'T5_data(mth)'!$B$5:$AL$392,$O$1,FALSE)</f>
        <v>#REF!</v>
      </c>
      <c r="E172" s="368">
        <f>VLOOKUP($A172,'T5_data(ytd)'!$B$3:$F$390,5,FALSE)</f>
        <v>613.07000000000005</v>
      </c>
      <c r="F172" s="370">
        <f>VLOOKUP($A172,'T5_data(ytd)'!$B$392:$F$779,3,FALSE)</f>
        <v>7.54</v>
      </c>
      <c r="G172" s="371" t="e">
        <f>VLOOKUP($A172,'T5_data(mth)'!$B$785:$AL$1172,$O$1-1,FALSE)</f>
        <v>#REF!</v>
      </c>
      <c r="H172" s="371" t="e">
        <f>VLOOKUP($A172,'T5_data(mth)'!$B$785:$AL$1172,$O$1,FALSE)</f>
        <v>#REF!</v>
      </c>
      <c r="I172" s="370">
        <f>VLOOKUP($A172,'T5_data(ytd)'!$B$392:$F$779,5,FALSE)</f>
        <v>8.73</v>
      </c>
      <c r="J172" s="372">
        <f>VLOOKUP($A172,'T5_data(ytd)'!$B$781:$F$1168,3,FALSE)</f>
        <v>0.56999999999999995</v>
      </c>
      <c r="K172" s="372" t="e">
        <f>VLOOKUP($A172,'T5_data(mth)'!$B$1175:$AL$1562,$O$1-1,FALSE)</f>
        <v>#REF!</v>
      </c>
      <c r="L172" s="372" t="e">
        <f>VLOOKUP($A172,'T5_data(mth)'!$B$1175:$AL$1562,$O$1,FALSE)</f>
        <v>#REF!</v>
      </c>
      <c r="M172" s="633"/>
      <c r="O172" s="465" t="str">
        <f t="shared" si="18"/>
        <v>7.5</v>
      </c>
      <c r="P172" s="465" t="e">
        <f t="shared" si="19"/>
        <v>#REF!</v>
      </c>
      <c r="Q172" s="465" t="e">
        <f t="shared" si="20"/>
        <v>#REF!</v>
      </c>
      <c r="R172" s="465" t="str">
        <f t="shared" si="21"/>
        <v>8.7</v>
      </c>
      <c r="S172" s="465" t="str">
        <f t="shared" si="22"/>
        <v>0.6</v>
      </c>
      <c r="T172" s="465" t="e">
        <f t="shared" si="23"/>
        <v>#REF!</v>
      </c>
      <c r="U172" s="465" t="e">
        <f t="shared" si="24"/>
        <v>#REF!</v>
      </c>
      <c r="V172" s="465" t="e">
        <f>IF(FIXED(#REF!,1)="0.0",IF(FIXED(#REF!,2)="0.00",FIXED(#REF!,3),FIXED(#REF!,2)),FIXED(#REF!,1))</f>
        <v>#REF!</v>
      </c>
    </row>
    <row r="173" spans="1:22" s="321" customFormat="1" ht="24.6" hidden="1" x14ac:dyDescent="0.45">
      <c r="A173" s="474" t="s">
        <v>343</v>
      </c>
      <c r="B173" s="475">
        <f>VLOOKUP($A173,'T5_data(ytd)'!$B$3:$F$390,3,FALSE)</f>
        <v>3082.97</v>
      </c>
      <c r="C173" s="476" t="e">
        <f>VLOOKUP($A173,'T5_data(mth)'!$B$5:$AL$392,$O$1-1,FALSE)</f>
        <v>#REF!</v>
      </c>
      <c r="D173" s="496" t="e">
        <f>VLOOKUP($A173,'T5_data(mth)'!$B$5:$AL$392,$O$1,FALSE)</f>
        <v>#REF!</v>
      </c>
      <c r="E173" s="475">
        <f>VLOOKUP($A173,'T5_data(ytd)'!$B$3:$F$390,5,FALSE)</f>
        <v>1085.69</v>
      </c>
      <c r="F173" s="466">
        <f>VLOOKUP($A173,'T5_data(ytd)'!$B$392:$F$779,3,FALSE)</f>
        <v>7.52</v>
      </c>
      <c r="G173" s="467" t="e">
        <f>VLOOKUP($A173,'T5_data(mth)'!$B$785:$AL$1172,$O$1-1,FALSE)</f>
        <v>#REF!</v>
      </c>
      <c r="H173" s="467" t="e">
        <f>VLOOKUP($A173,'T5_data(mth)'!$B$785:$AL$1172,$O$1,FALSE)</f>
        <v>#REF!</v>
      </c>
      <c r="I173" s="466">
        <f>VLOOKUP($A173,'T5_data(ytd)'!$B$392:$F$779,5,FALSE)</f>
        <v>13.66</v>
      </c>
      <c r="J173" s="470">
        <f>VLOOKUP($A173,'T5_data(ytd)'!$B$781:$F$1168,3,FALSE)</f>
        <v>1</v>
      </c>
      <c r="K173" s="470" t="e">
        <f>VLOOKUP($A173,'T5_data(mth)'!$B$1175:$AL$1562,$O$1-1,FALSE)</f>
        <v>#REF!</v>
      </c>
      <c r="L173" s="470" t="e">
        <f>VLOOKUP($A173,'T5_data(mth)'!$B$1175:$AL$1562,$O$1,FALSE)</f>
        <v>#REF!</v>
      </c>
      <c r="M173" s="633"/>
      <c r="O173" s="465" t="str">
        <f t="shared" si="18"/>
        <v>7.5</v>
      </c>
      <c r="P173" s="465" t="e">
        <f t="shared" si="19"/>
        <v>#REF!</v>
      </c>
      <c r="Q173" s="465" t="e">
        <f t="shared" si="20"/>
        <v>#REF!</v>
      </c>
      <c r="R173" s="465" t="str">
        <f t="shared" si="21"/>
        <v>13.7</v>
      </c>
      <c r="S173" s="465" t="str">
        <f t="shared" si="22"/>
        <v>1.0</v>
      </c>
      <c r="T173" s="465" t="e">
        <f t="shared" si="23"/>
        <v>#REF!</v>
      </c>
      <c r="U173" s="465" t="e">
        <f t="shared" si="24"/>
        <v>#REF!</v>
      </c>
      <c r="V173" s="465" t="e">
        <f>IF(FIXED(#REF!,1)="0.0",IF(FIXED(#REF!,2)="0.00",FIXED(#REF!,3),FIXED(#REF!,2)),FIXED(#REF!,1))</f>
        <v>#REF!</v>
      </c>
    </row>
    <row r="174" spans="1:22" ht="21" customHeight="1" x14ac:dyDescent="0.7">
      <c r="A174" s="495" t="s">
        <v>344</v>
      </c>
      <c r="B174" s="496">
        <f>VLOOKUP($A174,'T5_data(ytd)'!$B$3:$F$390,3,FALSE)</f>
        <v>19424.3</v>
      </c>
      <c r="C174" s="641">
        <f>VLOOKUP($A174,'T5_data(mth)'!$B$5:$AX$392,$O$1-1,FALSE)</f>
        <v>1860.2100851979001</v>
      </c>
      <c r="D174" s="496">
        <f>VLOOKUP($A174,'T5_data(mth)'!$B$5:$AX$392,$O$1,FALSE)</f>
        <v>2483.6767118397001</v>
      </c>
      <c r="E174" s="496">
        <f>VLOOKUP($A174,'T5_data(ytd)'!$B$3:$F$390,5,FALSE)</f>
        <v>7756.49</v>
      </c>
      <c r="F174" s="497">
        <f>VLOOKUP($A174,'T5_data(ytd)'!$B$392:$F$779,3,FALSE)</f>
        <v>62.9</v>
      </c>
      <c r="G174" s="642">
        <f>VLOOKUP($A174,'T5_data(mth)'!$B$785:$AX$1172,$O$1-1,FALSE)</f>
        <v>41.585739240405964</v>
      </c>
      <c r="H174" s="497">
        <f>VLOOKUP($A174,'T5_data(mth)'!$B$785:$AX$1172,$O$1,FALSE)</f>
        <v>33.839035022535107</v>
      </c>
      <c r="I174" s="497">
        <f>VLOOKUP($A174,'T5_data(ytd)'!$B$392:$F$779,5,FALSE)</f>
        <v>32.9</v>
      </c>
      <c r="J174" s="498">
        <f>VLOOKUP($A174,'T5_data(ytd)'!$B$781:$F$1168,3,FALSE)</f>
        <v>6.33</v>
      </c>
      <c r="K174" s="646">
        <f>VLOOKUP($A174,'T5_data(mth)'!$B$1175:$AX$1562,$O$1-1,FALSE)</f>
        <v>6.5098557829767962</v>
      </c>
      <c r="L174" s="653">
        <f>VLOOKUP($A174,'T5_data(mth)'!$B$1175:$AX$1562,$O$1,FALSE)</f>
        <v>8.5802563352178716</v>
      </c>
      <c r="M174" s="654">
        <f>VLOOKUP($A174,'T5_data(ytd)'!$B$781:$F$1168,5,FALSE)</f>
        <v>7.09</v>
      </c>
      <c r="N174" s="481">
        <v>1</v>
      </c>
      <c r="O174" s="660" t="str">
        <f t="shared" si="18"/>
        <v>62.9</v>
      </c>
      <c r="P174" s="660" t="str">
        <f t="shared" si="19"/>
        <v>41.6</v>
      </c>
      <c r="Q174" s="660" t="str">
        <f t="shared" si="20"/>
        <v>33.8</v>
      </c>
      <c r="R174" s="660" t="str">
        <f t="shared" si="21"/>
        <v>32.9</v>
      </c>
      <c r="S174" s="660" t="str">
        <f t="shared" si="22"/>
        <v>6.3</v>
      </c>
      <c r="T174" s="660" t="str">
        <f t="shared" si="23"/>
        <v>6.5</v>
      </c>
      <c r="U174" s="660" t="str">
        <f t="shared" si="24"/>
        <v>8.6</v>
      </c>
      <c r="V174" s="660" t="str">
        <f>IF(FIXED(M174,1)="0.0",IF(FIXED(M174,2)="0.00",FIXED(M174,3),FIXED(M174,2)),FIXED(M174,1))</f>
        <v>7.1</v>
      </c>
    </row>
    <row r="175" spans="1:22" s="321" customFormat="1" ht="24.6" hidden="1" x14ac:dyDescent="0.45">
      <c r="A175" s="479" t="s">
        <v>345</v>
      </c>
      <c r="B175" s="368">
        <f>VLOOKUP($A175,'T5_data(ytd)'!$B$3:$F$390,3,FALSE)</f>
        <v>1526.17</v>
      </c>
      <c r="C175" s="368" t="e">
        <f>VLOOKUP($A175,'T5_data(mth)'!$B$5:$AL$392,$O$1-1,FALSE)</f>
        <v>#REF!</v>
      </c>
      <c r="D175" s="496" t="e">
        <f>VLOOKUP($A175,'T5_data(mth)'!$B$5:$AL$392,$O$1,FALSE)</f>
        <v>#REF!</v>
      </c>
      <c r="E175" s="368">
        <f>VLOOKUP($A175,'T5_data(ytd)'!$B$3:$F$390,5,FALSE)</f>
        <v>506.99</v>
      </c>
      <c r="F175" s="370">
        <f>VLOOKUP($A175,'T5_data(ytd)'!$B$392:$F$779,3,FALSE)</f>
        <v>-13.79</v>
      </c>
      <c r="G175" s="370" t="e">
        <f>VLOOKUP($A175,'T5_data(mth)'!$B$785:$AL$1172,$O$1-1,FALSE)</f>
        <v>#REF!</v>
      </c>
      <c r="H175" s="370" t="e">
        <f>VLOOKUP($A175,'T5_data(mth)'!$B$785:$AL$1172,$O$1,FALSE)</f>
        <v>#REF!</v>
      </c>
      <c r="I175" s="370">
        <f>VLOOKUP($A175,'T5_data(ytd)'!$B$392:$F$779,5,FALSE)</f>
        <v>-18.91</v>
      </c>
      <c r="J175" s="472">
        <f>VLOOKUP($A175,'T5_data(ytd)'!$B$781:$F$1168,3,FALSE)</f>
        <v>0.5</v>
      </c>
      <c r="K175" s="472" t="e">
        <f>VLOOKUP($A175,'T5_data(mth)'!$B$1175:$AL$1562,$O$1-1,FALSE)</f>
        <v>#REF!</v>
      </c>
      <c r="L175" s="472" t="e">
        <f>VLOOKUP($A175,'T5_data(mth)'!$B$1175:$AL$1562,$O$1,FALSE)</f>
        <v>#REF!</v>
      </c>
      <c r="M175" s="633"/>
      <c r="O175" s="465" t="str">
        <f t="shared" si="18"/>
        <v>-13.8</v>
      </c>
      <c r="P175" s="465" t="e">
        <f t="shared" si="19"/>
        <v>#REF!</v>
      </c>
      <c r="Q175" s="465" t="e">
        <f t="shared" si="20"/>
        <v>#REF!</v>
      </c>
      <c r="R175" s="465" t="str">
        <f t="shared" si="21"/>
        <v>-18.9</v>
      </c>
      <c r="S175" s="465" t="str">
        <f t="shared" si="22"/>
        <v>0.5</v>
      </c>
      <c r="T175" s="465" t="e">
        <f t="shared" si="23"/>
        <v>#REF!</v>
      </c>
      <c r="U175" s="465" t="e">
        <f t="shared" si="24"/>
        <v>#REF!</v>
      </c>
      <c r="V175" s="465" t="e">
        <f>IF(FIXED(#REF!,1)="0.0",IF(FIXED(#REF!,2)="0.00",FIXED(#REF!,3),FIXED(#REF!,2)),FIXED(#REF!,1))</f>
        <v>#REF!</v>
      </c>
    </row>
    <row r="176" spans="1:22" s="321" customFormat="1" ht="24.6" hidden="1" x14ac:dyDescent="0.45">
      <c r="A176" s="367" t="s">
        <v>346</v>
      </c>
      <c r="B176" s="368">
        <f>VLOOKUP($A176,'T5_data(ytd)'!$B$3:$F$390,3,FALSE)</f>
        <v>1252.71</v>
      </c>
      <c r="C176" s="369" t="e">
        <f>VLOOKUP($A176,'T5_data(mth)'!$B$5:$AL$392,$O$1-1,FALSE)</f>
        <v>#REF!</v>
      </c>
      <c r="D176" s="496" t="e">
        <f>VLOOKUP($A176,'T5_data(mth)'!$B$5:$AL$392,$O$1,FALSE)</f>
        <v>#REF!</v>
      </c>
      <c r="E176" s="368">
        <f>VLOOKUP($A176,'T5_data(ytd)'!$B$3:$F$390,5,FALSE)</f>
        <v>489.7</v>
      </c>
      <c r="F176" s="370">
        <f>VLOOKUP($A176,'T5_data(ytd)'!$B$392:$F$779,3,FALSE)</f>
        <v>5.24</v>
      </c>
      <c r="G176" s="371" t="e">
        <f>VLOOKUP($A176,'T5_data(mth)'!$B$785:$AL$1172,$O$1-1,FALSE)</f>
        <v>#REF!</v>
      </c>
      <c r="H176" s="371" t="e">
        <f>VLOOKUP($A176,'T5_data(mth)'!$B$785:$AL$1172,$O$1,FALSE)</f>
        <v>#REF!</v>
      </c>
      <c r="I176" s="370">
        <f>VLOOKUP($A176,'T5_data(ytd)'!$B$392:$F$779,5,FALSE)</f>
        <v>2.66</v>
      </c>
      <c r="J176" s="372">
        <f>VLOOKUP($A176,'T5_data(ytd)'!$B$781:$F$1168,3,FALSE)</f>
        <v>0.41</v>
      </c>
      <c r="K176" s="372" t="e">
        <f>VLOOKUP($A176,'T5_data(mth)'!$B$1175:$AL$1562,$O$1-1,FALSE)</f>
        <v>#REF!</v>
      </c>
      <c r="L176" s="372" t="e">
        <f>VLOOKUP($A176,'T5_data(mth)'!$B$1175:$AL$1562,$O$1,FALSE)</f>
        <v>#REF!</v>
      </c>
      <c r="M176" s="633"/>
      <c r="O176" s="465" t="str">
        <f t="shared" si="18"/>
        <v>5.2</v>
      </c>
      <c r="P176" s="465" t="e">
        <f t="shared" si="19"/>
        <v>#REF!</v>
      </c>
      <c r="Q176" s="465" t="e">
        <f t="shared" si="20"/>
        <v>#REF!</v>
      </c>
      <c r="R176" s="465" t="str">
        <f t="shared" si="21"/>
        <v>2.7</v>
      </c>
      <c r="S176" s="465" t="str">
        <f t="shared" si="22"/>
        <v>0.4</v>
      </c>
      <c r="T176" s="465" t="e">
        <f t="shared" si="23"/>
        <v>#REF!</v>
      </c>
      <c r="U176" s="465" t="e">
        <f t="shared" si="24"/>
        <v>#REF!</v>
      </c>
      <c r="V176" s="465" t="e">
        <f>IF(FIXED(#REF!,1)="0.0",IF(FIXED(#REF!,2)="0.00",FIXED(#REF!,3),FIXED(#REF!,2)),FIXED(#REF!,1))</f>
        <v>#REF!</v>
      </c>
    </row>
    <row r="177" spans="1:22" s="321" customFormat="1" ht="24.6" hidden="1" x14ac:dyDescent="0.45">
      <c r="A177" s="367" t="s">
        <v>347</v>
      </c>
      <c r="B177" s="368">
        <f>VLOOKUP($A177,'T5_data(ytd)'!$B$3:$F$390,3,FALSE)</f>
        <v>239.69</v>
      </c>
      <c r="C177" s="369" t="e">
        <f>VLOOKUP($A177,'T5_data(mth)'!$B$5:$AL$392,$O$1-1,FALSE)</f>
        <v>#REF!</v>
      </c>
      <c r="D177" s="496" t="e">
        <f>VLOOKUP($A177,'T5_data(mth)'!$B$5:$AL$392,$O$1,FALSE)</f>
        <v>#REF!</v>
      </c>
      <c r="E177" s="368">
        <f>VLOOKUP($A177,'T5_data(ytd)'!$B$3:$F$390,5,FALSE)</f>
        <v>47.66</v>
      </c>
      <c r="F177" s="370">
        <f>VLOOKUP($A177,'T5_data(ytd)'!$B$392:$F$779,3,FALSE)</f>
        <v>16.54</v>
      </c>
      <c r="G177" s="371" t="e">
        <f>VLOOKUP($A177,'T5_data(mth)'!$B$785:$AL$1172,$O$1-1,FALSE)</f>
        <v>#REF!</v>
      </c>
      <c r="H177" s="371" t="e">
        <f>VLOOKUP($A177,'T5_data(mth)'!$B$785:$AL$1172,$O$1,FALSE)</f>
        <v>#REF!</v>
      </c>
      <c r="I177" s="370">
        <f>VLOOKUP($A177,'T5_data(ytd)'!$B$392:$F$779,5,FALSE)</f>
        <v>-36.630000000000003</v>
      </c>
      <c r="J177" s="372">
        <f>VLOOKUP($A177,'T5_data(ytd)'!$B$781:$F$1168,3,FALSE)</f>
        <v>0.08</v>
      </c>
      <c r="K177" s="372" t="e">
        <f>VLOOKUP($A177,'T5_data(mth)'!$B$1175:$AL$1562,$O$1-1,FALSE)</f>
        <v>#REF!</v>
      </c>
      <c r="L177" s="372" t="e">
        <f>VLOOKUP($A177,'T5_data(mth)'!$B$1175:$AL$1562,$O$1,FALSE)</f>
        <v>#REF!</v>
      </c>
      <c r="M177" s="633"/>
      <c r="O177" s="465" t="str">
        <f t="shared" si="18"/>
        <v>16.5</v>
      </c>
      <c r="P177" s="465" t="e">
        <f t="shared" si="19"/>
        <v>#REF!</v>
      </c>
      <c r="Q177" s="465" t="e">
        <f t="shared" si="20"/>
        <v>#REF!</v>
      </c>
      <c r="R177" s="465" t="str">
        <f t="shared" si="21"/>
        <v>-36.6</v>
      </c>
      <c r="S177" s="465" t="str">
        <f t="shared" si="22"/>
        <v>0.1</v>
      </c>
      <c r="T177" s="465" t="e">
        <f t="shared" si="23"/>
        <v>#REF!</v>
      </c>
      <c r="U177" s="465" t="e">
        <f t="shared" si="24"/>
        <v>#REF!</v>
      </c>
      <c r="V177" s="465" t="e">
        <f>IF(FIXED(#REF!,1)="0.0",IF(FIXED(#REF!,2)="0.00",FIXED(#REF!,3),FIXED(#REF!,2)),FIXED(#REF!,1))</f>
        <v>#REF!</v>
      </c>
    </row>
    <row r="178" spans="1:22" s="321" customFormat="1" ht="24.6" hidden="1" x14ac:dyDescent="0.45">
      <c r="A178" s="474" t="s">
        <v>348</v>
      </c>
      <c r="B178" s="475">
        <f>VLOOKUP($A178,'T5_data(ytd)'!$B$3:$F$390,3,FALSE)</f>
        <v>63.02</v>
      </c>
      <c r="C178" s="476" t="e">
        <f>VLOOKUP($A178,'T5_data(mth)'!$B$5:$AL$392,$O$1-1,FALSE)</f>
        <v>#REF!</v>
      </c>
      <c r="D178" s="496" t="e">
        <f>VLOOKUP($A178,'T5_data(mth)'!$B$5:$AL$392,$O$1,FALSE)</f>
        <v>#REF!</v>
      </c>
      <c r="E178" s="475">
        <f>VLOOKUP($A178,'T5_data(ytd)'!$B$3:$F$390,5,FALSE)</f>
        <v>11.42</v>
      </c>
      <c r="F178" s="466">
        <f>VLOOKUP($A178,'T5_data(ytd)'!$B$392:$F$779,3,FALSE)</f>
        <v>51.97</v>
      </c>
      <c r="G178" s="467" t="e">
        <f>VLOOKUP($A178,'T5_data(mth)'!$B$785:$AL$1172,$O$1-1,FALSE)</f>
        <v>#REF!</v>
      </c>
      <c r="H178" s="467" t="e">
        <f>VLOOKUP($A178,'T5_data(mth)'!$B$785:$AL$1172,$O$1,FALSE)</f>
        <v>#REF!</v>
      </c>
      <c r="I178" s="466">
        <f>VLOOKUP($A178,'T5_data(ytd)'!$B$392:$F$779,5,FALSE)</f>
        <v>-52.5</v>
      </c>
      <c r="J178" s="470">
        <f>VLOOKUP($A178,'T5_data(ytd)'!$B$781:$F$1168,3,FALSE)</f>
        <v>0.02</v>
      </c>
      <c r="K178" s="470" t="e">
        <f>VLOOKUP($A178,'T5_data(mth)'!$B$1175:$AL$1562,$O$1-1,FALSE)</f>
        <v>#REF!</v>
      </c>
      <c r="L178" s="470" t="e">
        <f>VLOOKUP($A178,'T5_data(mth)'!$B$1175:$AL$1562,$O$1,FALSE)</f>
        <v>#REF!</v>
      </c>
      <c r="M178" s="633"/>
      <c r="O178" s="465" t="str">
        <f t="shared" si="18"/>
        <v>52.0</v>
      </c>
      <c r="P178" s="465" t="e">
        <f t="shared" si="19"/>
        <v>#REF!</v>
      </c>
      <c r="Q178" s="465" t="e">
        <f t="shared" si="20"/>
        <v>#REF!</v>
      </c>
      <c r="R178" s="465" t="str">
        <f t="shared" si="21"/>
        <v>-52.5</v>
      </c>
      <c r="S178" s="465" t="str">
        <f t="shared" si="22"/>
        <v>0.02</v>
      </c>
      <c r="T178" s="465" t="e">
        <f t="shared" si="23"/>
        <v>#REF!</v>
      </c>
      <c r="U178" s="465" t="e">
        <f t="shared" si="24"/>
        <v>#REF!</v>
      </c>
      <c r="V178" s="465" t="e">
        <f>IF(FIXED(#REF!,1)="0.0",IF(FIXED(#REF!,2)="0.00",FIXED(#REF!,3),FIXED(#REF!,2)),FIXED(#REF!,1))</f>
        <v>#REF!</v>
      </c>
    </row>
    <row r="179" spans="1:22" ht="21" customHeight="1" x14ac:dyDescent="0.7">
      <c r="A179" s="495" t="s">
        <v>349</v>
      </c>
      <c r="B179" s="496">
        <f>VLOOKUP($A179,'T5_data(ytd)'!$B$3:$F$390,3,FALSE)</f>
        <v>15372.28</v>
      </c>
      <c r="C179" s="641">
        <f>VLOOKUP($A179,'T5_data(mth)'!$B$5:$AX$392,$O$1-1,FALSE)</f>
        <v>1476.8808100289</v>
      </c>
      <c r="D179" s="496">
        <f>VLOOKUP($A179,'T5_data(mth)'!$B$5:$AX$392,$O$1,FALSE)</f>
        <v>2194.9799961928002</v>
      </c>
      <c r="E179" s="496">
        <f>VLOOKUP($A179,'T5_data(ytd)'!$B$3:$F$390,5,FALSE)</f>
        <v>6328.21</v>
      </c>
      <c r="F179" s="497">
        <f>VLOOKUP($A179,'T5_data(ytd)'!$B$392:$F$779,3,FALSE)</f>
        <v>94.12</v>
      </c>
      <c r="G179" s="642">
        <f>VLOOKUP($A179,'T5_data(mth)'!$B$785:$AX$1172,$O$1-1,FALSE)</f>
        <v>71.933831278383622</v>
      </c>
      <c r="H179" s="497">
        <f>VLOOKUP($A179,'T5_data(mth)'!$B$785:$AX$1172,$O$1,FALSE)</f>
        <v>40.317974002621767</v>
      </c>
      <c r="I179" s="497">
        <f>VLOOKUP($A179,'T5_data(ytd)'!$B$392:$F$779,5,FALSE)</f>
        <v>45.79</v>
      </c>
      <c r="J179" s="498">
        <f>VLOOKUP($A179,'T5_data(ytd)'!$B$781:$F$1168,3,FALSE)</f>
        <v>5.01</v>
      </c>
      <c r="K179" s="646">
        <f>VLOOKUP($A179,'T5_data(mth)'!$B$1175:$AX$1562,$O$1-1,FALSE)</f>
        <v>5.1683845595919697</v>
      </c>
      <c r="L179" s="653">
        <f>VLOOKUP($A179,'T5_data(mth)'!$B$1175:$AX$1562,$O$1,FALSE)</f>
        <v>7.582907601553142</v>
      </c>
      <c r="M179" s="654">
        <f>VLOOKUP($A179,'T5_data(ytd)'!$B$781:$F$1168,5,FALSE)</f>
        <v>5.78</v>
      </c>
      <c r="N179" s="481">
        <v>1</v>
      </c>
      <c r="O179" s="660" t="str">
        <f t="shared" si="18"/>
        <v>94.1</v>
      </c>
      <c r="P179" s="660" t="str">
        <f t="shared" si="19"/>
        <v>71.9</v>
      </c>
      <c r="Q179" s="660" t="str">
        <f t="shared" si="20"/>
        <v>40.3</v>
      </c>
      <c r="R179" s="660" t="str">
        <f t="shared" si="21"/>
        <v>45.8</v>
      </c>
      <c r="S179" s="660" t="str">
        <f t="shared" si="22"/>
        <v>5.0</v>
      </c>
      <c r="T179" s="660" t="str">
        <f t="shared" si="23"/>
        <v>5.2</v>
      </c>
      <c r="U179" s="660" t="str">
        <f t="shared" si="24"/>
        <v>7.6</v>
      </c>
      <c r="V179" s="660" t="str">
        <f>IF(FIXED(M179,1)="0.0",IF(FIXED(M179,2)="0.00",FIXED(M179,3),FIXED(M179,2)),FIXED(M179,1))</f>
        <v>5.8</v>
      </c>
    </row>
    <row r="180" spans="1:22" s="321" customFormat="1" ht="24.6" hidden="1" x14ac:dyDescent="0.45">
      <c r="A180" s="479" t="s">
        <v>350</v>
      </c>
      <c r="B180" s="368">
        <f>VLOOKUP($A180,'T5_data(ytd)'!$B$3:$F$390,3,FALSE)</f>
        <v>686.5</v>
      </c>
      <c r="C180" s="368" t="e">
        <f>VLOOKUP($A180,'T5_data(mth)'!$B$5:$AL$392,$O$1-1,FALSE)</f>
        <v>#REF!</v>
      </c>
      <c r="D180" s="496" t="e">
        <f>VLOOKUP($A180,'T5_data(mth)'!$B$5:$AL$392,$O$1,FALSE)</f>
        <v>#REF!</v>
      </c>
      <c r="E180" s="368">
        <f>VLOOKUP($A180,'T5_data(ytd)'!$B$3:$F$390,5,FALSE)</f>
        <v>236.24</v>
      </c>
      <c r="F180" s="370">
        <f>VLOOKUP($A180,'T5_data(ytd)'!$B$392:$F$779,3,FALSE)</f>
        <v>27.32</v>
      </c>
      <c r="G180" s="370" t="e">
        <f>VLOOKUP($A180,'T5_data(mth)'!$B$785:$AL$1172,$O$1-1,FALSE)</f>
        <v>#REF!</v>
      </c>
      <c r="H180" s="370" t="e">
        <f>VLOOKUP($A180,'T5_data(mth)'!$B$785:$AL$1172,$O$1,FALSE)</f>
        <v>#REF!</v>
      </c>
      <c r="I180" s="370">
        <f>VLOOKUP($A180,'T5_data(ytd)'!$B$392:$F$779,5,FALSE)</f>
        <v>14.34</v>
      </c>
      <c r="J180" s="472">
        <f>VLOOKUP($A180,'T5_data(ytd)'!$B$781:$F$1168,3,FALSE)</f>
        <v>0.22</v>
      </c>
      <c r="K180" s="472" t="e">
        <f>VLOOKUP($A180,'T5_data(mth)'!$B$1175:$AL$1562,$O$1-1,FALSE)</f>
        <v>#REF!</v>
      </c>
      <c r="L180" s="472" t="e">
        <f>VLOOKUP($A180,'T5_data(mth)'!$B$1175:$AL$1562,$O$1,FALSE)</f>
        <v>#REF!</v>
      </c>
      <c r="M180" s="633"/>
      <c r="O180" s="465" t="str">
        <f t="shared" si="18"/>
        <v>27.3</v>
      </c>
      <c r="P180" s="465" t="e">
        <f t="shared" si="19"/>
        <v>#REF!</v>
      </c>
      <c r="Q180" s="465" t="e">
        <f t="shared" si="20"/>
        <v>#REF!</v>
      </c>
      <c r="R180" s="465" t="str">
        <f t="shared" si="21"/>
        <v>14.3</v>
      </c>
      <c r="S180" s="465" t="str">
        <f t="shared" si="22"/>
        <v>0.2</v>
      </c>
      <c r="T180" s="465" t="e">
        <f t="shared" si="23"/>
        <v>#REF!</v>
      </c>
      <c r="U180" s="465" t="e">
        <f t="shared" si="24"/>
        <v>#REF!</v>
      </c>
      <c r="V180" s="465" t="e">
        <f>IF(FIXED(#REF!,1)="0.0",IF(FIXED(#REF!,2)="0.00",FIXED(#REF!,3),FIXED(#REF!,2)),FIXED(#REF!,1))</f>
        <v>#REF!</v>
      </c>
    </row>
    <row r="181" spans="1:22" s="321" customFormat="1" ht="24.6" hidden="1" x14ac:dyDescent="0.45">
      <c r="A181" s="367" t="s">
        <v>351</v>
      </c>
      <c r="B181" s="368">
        <f>VLOOKUP($A181,'T5_data(ytd)'!$B$3:$F$390,3,FALSE)</f>
        <v>85.45</v>
      </c>
      <c r="C181" s="369" t="e">
        <f>VLOOKUP($A181,'T5_data(mth)'!$B$5:$AL$392,$O$1-1,FALSE)</f>
        <v>#REF!</v>
      </c>
      <c r="D181" s="496" t="e">
        <f>VLOOKUP($A181,'T5_data(mth)'!$B$5:$AL$392,$O$1,FALSE)</f>
        <v>#REF!</v>
      </c>
      <c r="E181" s="368">
        <f>VLOOKUP($A181,'T5_data(ytd)'!$B$3:$F$390,5,FALSE)</f>
        <v>71.28</v>
      </c>
      <c r="F181" s="370">
        <f>VLOOKUP($A181,'T5_data(ytd)'!$B$392:$F$779,3,FALSE)</f>
        <v>15.38</v>
      </c>
      <c r="G181" s="371" t="e">
        <f>VLOOKUP($A181,'T5_data(mth)'!$B$785:$AL$1172,$O$1-1,FALSE)</f>
        <v>#REF!</v>
      </c>
      <c r="H181" s="371" t="e">
        <f>VLOOKUP($A181,'T5_data(mth)'!$B$785:$AL$1172,$O$1,FALSE)</f>
        <v>#REF!</v>
      </c>
      <c r="I181" s="370">
        <f>VLOOKUP($A181,'T5_data(ytd)'!$B$392:$F$779,5,FALSE)</f>
        <v>236.86</v>
      </c>
      <c r="J181" s="372">
        <f>VLOOKUP($A181,'T5_data(ytd)'!$B$781:$F$1168,3,FALSE)</f>
        <v>0.03</v>
      </c>
      <c r="K181" s="372" t="e">
        <f>VLOOKUP($A181,'T5_data(mth)'!$B$1175:$AL$1562,$O$1-1,FALSE)</f>
        <v>#REF!</v>
      </c>
      <c r="L181" s="372" t="e">
        <f>VLOOKUP($A181,'T5_data(mth)'!$B$1175:$AL$1562,$O$1,FALSE)</f>
        <v>#REF!</v>
      </c>
      <c r="M181" s="633"/>
      <c r="O181" s="465" t="str">
        <f t="shared" si="18"/>
        <v>15.4</v>
      </c>
      <c r="P181" s="465" t="e">
        <f t="shared" si="19"/>
        <v>#REF!</v>
      </c>
      <c r="Q181" s="465" t="e">
        <f t="shared" si="20"/>
        <v>#REF!</v>
      </c>
      <c r="R181" s="465" t="str">
        <f t="shared" si="21"/>
        <v>236.9</v>
      </c>
      <c r="S181" s="465" t="str">
        <f t="shared" si="22"/>
        <v>0.03</v>
      </c>
      <c r="T181" s="465" t="e">
        <f t="shared" si="23"/>
        <v>#REF!</v>
      </c>
      <c r="U181" s="465" t="e">
        <f t="shared" si="24"/>
        <v>#REF!</v>
      </c>
      <c r="V181" s="465" t="e">
        <f>IF(FIXED(#REF!,1)="0.0",IF(FIXED(#REF!,2)="0.00",FIXED(#REF!,3),FIXED(#REF!,2)),FIXED(#REF!,1))</f>
        <v>#REF!</v>
      </c>
    </row>
    <row r="182" spans="1:22" s="321" customFormat="1" ht="24.6" hidden="1" x14ac:dyDescent="0.45">
      <c r="A182" s="474" t="s">
        <v>352</v>
      </c>
      <c r="B182" s="475">
        <f>VLOOKUP($A182,'T5_data(ytd)'!$B$3:$F$390,3,FALSE)</f>
        <v>198.48</v>
      </c>
      <c r="C182" s="476" t="e">
        <f>VLOOKUP($A182,'T5_data(mth)'!$B$5:$AL$392,$O$1-1,FALSE)</f>
        <v>#REF!</v>
      </c>
      <c r="D182" s="496" t="e">
        <f>VLOOKUP($A182,'T5_data(mth)'!$B$5:$AL$392,$O$1,FALSE)</f>
        <v>#REF!</v>
      </c>
      <c r="E182" s="475">
        <f>VLOOKUP($A182,'T5_data(ytd)'!$B$3:$F$390,5,FALSE)</f>
        <v>64.989999999999995</v>
      </c>
      <c r="F182" s="466">
        <f>VLOOKUP($A182,'T5_data(ytd)'!$B$392:$F$779,3,FALSE)</f>
        <v>7.76</v>
      </c>
      <c r="G182" s="467" t="e">
        <f>VLOOKUP($A182,'T5_data(mth)'!$B$785:$AL$1172,$O$1-1,FALSE)</f>
        <v>#REF!</v>
      </c>
      <c r="H182" s="467" t="e">
        <f>VLOOKUP($A182,'T5_data(mth)'!$B$785:$AL$1172,$O$1,FALSE)</f>
        <v>#REF!</v>
      </c>
      <c r="I182" s="466">
        <f>VLOOKUP($A182,'T5_data(ytd)'!$B$392:$F$779,5,FALSE)</f>
        <v>-2.58</v>
      </c>
      <c r="J182" s="470">
        <f>VLOOKUP($A182,'T5_data(ytd)'!$B$781:$F$1168,3,FALSE)</f>
        <v>0.06</v>
      </c>
      <c r="K182" s="470" t="e">
        <f>VLOOKUP($A182,'T5_data(mth)'!$B$1175:$AL$1562,$O$1-1,FALSE)</f>
        <v>#REF!</v>
      </c>
      <c r="L182" s="470" t="e">
        <f>VLOOKUP($A182,'T5_data(mth)'!$B$1175:$AL$1562,$O$1,FALSE)</f>
        <v>#REF!</v>
      </c>
      <c r="M182" s="633"/>
      <c r="O182" s="465" t="str">
        <f t="shared" si="18"/>
        <v>7.8</v>
      </c>
      <c r="P182" s="465" t="e">
        <f t="shared" si="19"/>
        <v>#REF!</v>
      </c>
      <c r="Q182" s="465" t="e">
        <f t="shared" si="20"/>
        <v>#REF!</v>
      </c>
      <c r="R182" s="465" t="str">
        <f t="shared" si="21"/>
        <v>-2.6</v>
      </c>
      <c r="S182" s="465" t="str">
        <f t="shared" si="22"/>
        <v>0.1</v>
      </c>
      <c r="T182" s="465" t="e">
        <f t="shared" si="23"/>
        <v>#REF!</v>
      </c>
      <c r="U182" s="465" t="e">
        <f t="shared" si="24"/>
        <v>#REF!</v>
      </c>
      <c r="V182" s="465" t="e">
        <f>IF(FIXED(#REF!,1)="0.0",IF(FIXED(#REF!,2)="0.00",FIXED(#REF!,3),FIXED(#REF!,2)),FIXED(#REF!,1))</f>
        <v>#REF!</v>
      </c>
    </row>
    <row r="183" spans="1:22" ht="21" customHeight="1" x14ac:dyDescent="0.7">
      <c r="A183" s="495" t="s">
        <v>353</v>
      </c>
      <c r="B183" s="496">
        <f>VLOOKUP($A183,'T5_data(ytd)'!$B$3:$F$390,3,FALSE)</f>
        <v>497.5</v>
      </c>
      <c r="C183" s="641">
        <f>VLOOKUP($A183,'T5_data(mth)'!$B$5:$AX$392,$O$1-1,FALSE)</f>
        <v>35.734692527699998</v>
      </c>
      <c r="D183" s="496">
        <f>VLOOKUP($A183,'T5_data(mth)'!$B$5:$AX$392,$O$1,FALSE)</f>
        <v>34.296385948199998</v>
      </c>
      <c r="E183" s="496">
        <f>VLOOKUP($A183,'T5_data(ytd)'!$B$3:$F$390,5,FALSE)</f>
        <v>154.71</v>
      </c>
      <c r="F183" s="497">
        <f>VLOOKUP($A183,'T5_data(ytd)'!$B$392:$F$779,3,FALSE)</f>
        <v>4.45</v>
      </c>
      <c r="G183" s="642">
        <f>VLOOKUP($A183,'T5_data(mth)'!$B$785:$AX$1172,$O$1-1,FALSE)</f>
        <v>2.5941487002239927</v>
      </c>
      <c r="H183" s="497">
        <f>VLOOKUP($A183,'T5_data(mth)'!$B$785:$AX$1172,$O$1,FALSE)</f>
        <v>-14.252134461120979</v>
      </c>
      <c r="I183" s="497">
        <f>VLOOKUP($A183,'T5_data(ytd)'!$B$392:$F$779,5,FALSE)</f>
        <v>-3.2</v>
      </c>
      <c r="J183" s="498">
        <f>VLOOKUP($A183,'T5_data(ytd)'!$B$781:$F$1168,3,FALSE)</f>
        <v>0.16</v>
      </c>
      <c r="K183" s="646">
        <f>VLOOKUP($A183,'T5_data(mth)'!$B$1175:$AX$1562,$O$1-1,FALSE)</f>
        <v>0.12505452833280239</v>
      </c>
      <c r="L183" s="653">
        <f>VLOOKUP($A183,'T5_data(mth)'!$B$1175:$AX$1562,$O$1,FALSE)</f>
        <v>0.1184823215534957</v>
      </c>
      <c r="M183" s="654">
        <f>VLOOKUP($A183,'T5_data(ytd)'!$B$781:$F$1168,5,FALSE)</f>
        <v>0.14000000000000001</v>
      </c>
      <c r="N183" s="481">
        <v>1</v>
      </c>
      <c r="O183" s="660" t="str">
        <f t="shared" si="18"/>
        <v>4.5</v>
      </c>
      <c r="P183" s="660" t="str">
        <f t="shared" si="19"/>
        <v>2.6</v>
      </c>
      <c r="Q183" s="660" t="str">
        <f t="shared" si="20"/>
        <v>-14.3</v>
      </c>
      <c r="R183" s="660" t="str">
        <f t="shared" si="21"/>
        <v>-3.2</v>
      </c>
      <c r="S183" s="660" t="str">
        <f t="shared" si="22"/>
        <v>0.2</v>
      </c>
      <c r="T183" s="660" t="str">
        <f t="shared" si="23"/>
        <v>0.1</v>
      </c>
      <c r="U183" s="660" t="str">
        <f t="shared" si="24"/>
        <v>0.1</v>
      </c>
      <c r="V183" s="660" t="str">
        <f>IF(FIXED(M183,1)="0.0",IF(FIXED(M183,2)="0.00",FIXED(M183,3),FIXED(M183,2)),FIXED(M183,1))</f>
        <v>0.1</v>
      </c>
    </row>
    <row r="184" spans="1:22" s="321" customFormat="1" ht="24.6" hidden="1" x14ac:dyDescent="0.45">
      <c r="A184" s="479" t="s">
        <v>354</v>
      </c>
      <c r="B184" s="368">
        <f>VLOOKUP($A184,'T5_data(ytd)'!$B$3:$F$390,3,FALSE)</f>
        <v>19.829999999999998</v>
      </c>
      <c r="C184" s="368" t="e">
        <f>VLOOKUP($A184,'T5_data(mth)'!$B$5:$AL$392,$O$1-1,FALSE)</f>
        <v>#REF!</v>
      </c>
      <c r="D184" s="496" t="e">
        <f>VLOOKUP($A184,'T5_data(mth)'!$B$5:$AL$392,$O$1,FALSE)</f>
        <v>#REF!</v>
      </c>
      <c r="E184" s="368">
        <f>VLOOKUP($A184,'T5_data(ytd)'!$B$3:$F$390,5,FALSE)</f>
        <v>5.8</v>
      </c>
      <c r="F184" s="370">
        <f>VLOOKUP($A184,'T5_data(ytd)'!$B$392:$F$779,3,FALSE)</f>
        <v>-2.94</v>
      </c>
      <c r="G184" s="370" t="e">
        <f>VLOOKUP($A184,'T5_data(mth)'!$B$785:$AL$1172,$O$1-1,FALSE)</f>
        <v>#REF!</v>
      </c>
      <c r="H184" s="370" t="e">
        <f>VLOOKUP($A184,'T5_data(mth)'!$B$785:$AL$1172,$O$1,FALSE)</f>
        <v>#REF!</v>
      </c>
      <c r="I184" s="370">
        <f>VLOOKUP($A184,'T5_data(ytd)'!$B$392:$F$779,5,FALSE)</f>
        <v>10.69</v>
      </c>
      <c r="J184" s="472">
        <f>VLOOKUP($A184,'T5_data(ytd)'!$B$781:$F$1168,3,FALSE)</f>
        <v>0.01</v>
      </c>
      <c r="K184" s="472" t="e">
        <f>VLOOKUP($A184,'T5_data(mth)'!$B$1175:$AL$1562,$O$1-1,FALSE)</f>
        <v>#REF!</v>
      </c>
      <c r="L184" s="472" t="e">
        <f>VLOOKUP($A184,'T5_data(mth)'!$B$1175:$AL$1562,$O$1,FALSE)</f>
        <v>#REF!</v>
      </c>
      <c r="M184" s="633"/>
      <c r="O184" s="465" t="str">
        <f t="shared" si="18"/>
        <v>-2.9</v>
      </c>
      <c r="P184" s="465" t="e">
        <f t="shared" si="19"/>
        <v>#REF!</v>
      </c>
      <c r="Q184" s="465" t="e">
        <f t="shared" si="20"/>
        <v>#REF!</v>
      </c>
      <c r="R184" s="465" t="str">
        <f t="shared" si="21"/>
        <v>10.7</v>
      </c>
      <c r="S184" s="465" t="str">
        <f t="shared" si="22"/>
        <v>0.01</v>
      </c>
      <c r="T184" s="465" t="e">
        <f t="shared" si="23"/>
        <v>#REF!</v>
      </c>
      <c r="U184" s="465" t="e">
        <f t="shared" si="24"/>
        <v>#REF!</v>
      </c>
      <c r="V184" s="465" t="e">
        <f>IF(FIXED(#REF!,1)="0.0",IF(FIXED(#REF!,2)="0.00",FIXED(#REF!,3),FIXED(#REF!,2)),FIXED(#REF!,1))</f>
        <v>#REF!</v>
      </c>
    </row>
    <row r="185" spans="1:22" s="321" customFormat="1" ht="24.6" hidden="1" x14ac:dyDescent="0.45">
      <c r="A185" s="367" t="s">
        <v>355</v>
      </c>
      <c r="B185" s="368">
        <f>VLOOKUP($A185,'T5_data(ytd)'!$B$3:$F$390,3,FALSE)</f>
        <v>62.28</v>
      </c>
      <c r="C185" s="369" t="e">
        <f>VLOOKUP($A185,'T5_data(mth)'!$B$5:$AL$392,$O$1-1,FALSE)</f>
        <v>#REF!</v>
      </c>
      <c r="D185" s="496" t="e">
        <f>VLOOKUP($A185,'T5_data(mth)'!$B$5:$AL$392,$O$1,FALSE)</f>
        <v>#REF!</v>
      </c>
      <c r="E185" s="368">
        <f>VLOOKUP($A185,'T5_data(ytd)'!$B$3:$F$390,5,FALSE)</f>
        <v>19.309999999999999</v>
      </c>
      <c r="F185" s="370">
        <f>VLOOKUP($A185,'T5_data(ytd)'!$B$392:$F$779,3,FALSE)</f>
        <v>-14.5</v>
      </c>
      <c r="G185" s="371" t="e">
        <f>VLOOKUP($A185,'T5_data(mth)'!$B$785:$AL$1172,$O$1-1,FALSE)</f>
        <v>#REF!</v>
      </c>
      <c r="H185" s="371" t="e">
        <f>VLOOKUP($A185,'T5_data(mth)'!$B$785:$AL$1172,$O$1,FALSE)</f>
        <v>#REF!</v>
      </c>
      <c r="I185" s="370">
        <f>VLOOKUP($A185,'T5_data(ytd)'!$B$392:$F$779,5,FALSE)</f>
        <v>4.95</v>
      </c>
      <c r="J185" s="372">
        <f>VLOOKUP($A185,'T5_data(ytd)'!$B$781:$F$1168,3,FALSE)</f>
        <v>0.02</v>
      </c>
      <c r="K185" s="372" t="e">
        <f>VLOOKUP($A185,'T5_data(mth)'!$B$1175:$AL$1562,$O$1-1,FALSE)</f>
        <v>#REF!</v>
      </c>
      <c r="L185" s="372" t="e">
        <f>VLOOKUP($A185,'T5_data(mth)'!$B$1175:$AL$1562,$O$1,FALSE)</f>
        <v>#REF!</v>
      </c>
      <c r="M185" s="633"/>
      <c r="O185" s="465" t="str">
        <f t="shared" si="18"/>
        <v>-14.5</v>
      </c>
      <c r="P185" s="465" t="e">
        <f t="shared" si="19"/>
        <v>#REF!</v>
      </c>
      <c r="Q185" s="465" t="e">
        <f t="shared" si="20"/>
        <v>#REF!</v>
      </c>
      <c r="R185" s="465" t="str">
        <f t="shared" si="21"/>
        <v>5.0</v>
      </c>
      <c r="S185" s="465" t="str">
        <f t="shared" si="22"/>
        <v>0.02</v>
      </c>
      <c r="T185" s="465" t="e">
        <f t="shared" si="23"/>
        <v>#REF!</v>
      </c>
      <c r="U185" s="465" t="e">
        <f t="shared" si="24"/>
        <v>#REF!</v>
      </c>
      <c r="V185" s="465" t="e">
        <f>IF(FIXED(#REF!,1)="0.0",IF(FIXED(#REF!,2)="0.00",FIXED(#REF!,3),FIXED(#REF!,2)),FIXED(#REF!,1))</f>
        <v>#REF!</v>
      </c>
    </row>
    <row r="186" spans="1:22" s="321" customFormat="1" ht="24.6" hidden="1" x14ac:dyDescent="0.45">
      <c r="A186" s="367" t="s">
        <v>356</v>
      </c>
      <c r="B186" s="368">
        <f>VLOOKUP($A186,'T5_data(ytd)'!$B$3:$F$390,3,FALSE)</f>
        <v>15.66</v>
      </c>
      <c r="C186" s="369" t="e">
        <f>VLOOKUP($A186,'T5_data(mth)'!$B$5:$AL$392,$O$1-1,FALSE)</f>
        <v>#REF!</v>
      </c>
      <c r="D186" s="496" t="e">
        <f>VLOOKUP($A186,'T5_data(mth)'!$B$5:$AL$392,$O$1,FALSE)</f>
        <v>#REF!</v>
      </c>
      <c r="E186" s="368">
        <f>VLOOKUP($A186,'T5_data(ytd)'!$B$3:$F$390,5,FALSE)</f>
        <v>5.91</v>
      </c>
      <c r="F186" s="370">
        <f>VLOOKUP($A186,'T5_data(ytd)'!$B$392:$F$779,3,FALSE)</f>
        <v>-38.15</v>
      </c>
      <c r="G186" s="371" t="e">
        <f>VLOOKUP($A186,'T5_data(mth)'!$B$785:$AL$1172,$O$1-1,FALSE)</f>
        <v>#REF!</v>
      </c>
      <c r="H186" s="371" t="e">
        <f>VLOOKUP($A186,'T5_data(mth)'!$B$785:$AL$1172,$O$1,FALSE)</f>
        <v>#REF!</v>
      </c>
      <c r="I186" s="370">
        <f>VLOOKUP($A186,'T5_data(ytd)'!$B$392:$F$779,5,FALSE)</f>
        <v>17.260000000000002</v>
      </c>
      <c r="J186" s="372">
        <f>VLOOKUP($A186,'T5_data(ytd)'!$B$781:$F$1168,3,FALSE)</f>
        <v>0.01</v>
      </c>
      <c r="K186" s="372" t="e">
        <f>VLOOKUP($A186,'T5_data(mth)'!$B$1175:$AL$1562,$O$1-1,FALSE)</f>
        <v>#REF!</v>
      </c>
      <c r="L186" s="372" t="e">
        <f>VLOOKUP($A186,'T5_data(mth)'!$B$1175:$AL$1562,$O$1,FALSE)</f>
        <v>#REF!</v>
      </c>
      <c r="M186" s="633"/>
      <c r="O186" s="465" t="str">
        <f t="shared" si="18"/>
        <v>-38.2</v>
      </c>
      <c r="P186" s="465" t="e">
        <f t="shared" si="19"/>
        <v>#REF!</v>
      </c>
      <c r="Q186" s="465" t="e">
        <f t="shared" si="20"/>
        <v>#REF!</v>
      </c>
      <c r="R186" s="465" t="str">
        <f t="shared" si="21"/>
        <v>17.3</v>
      </c>
      <c r="S186" s="465" t="str">
        <f t="shared" si="22"/>
        <v>0.01</v>
      </c>
      <c r="T186" s="465" t="e">
        <f t="shared" si="23"/>
        <v>#REF!</v>
      </c>
      <c r="U186" s="465" t="e">
        <f t="shared" si="24"/>
        <v>#REF!</v>
      </c>
      <c r="V186" s="465" t="e">
        <f>IF(FIXED(#REF!,1)="0.0",IF(FIXED(#REF!,2)="0.00",FIXED(#REF!,3),FIXED(#REF!,2)),FIXED(#REF!,1))</f>
        <v>#REF!</v>
      </c>
    </row>
    <row r="187" spans="1:22" s="321" customFormat="1" ht="24.6" hidden="1" x14ac:dyDescent="0.45">
      <c r="A187" s="474" t="s">
        <v>357</v>
      </c>
      <c r="B187" s="475">
        <f>VLOOKUP($A187,'T5_data(ytd)'!$B$3:$F$390,3,FALSE)</f>
        <v>399.72</v>
      </c>
      <c r="C187" s="476" t="e">
        <f>VLOOKUP($A187,'T5_data(mth)'!$B$5:$AL$392,$O$1-1,FALSE)</f>
        <v>#REF!</v>
      </c>
      <c r="D187" s="496" t="e">
        <f>VLOOKUP($A187,'T5_data(mth)'!$B$5:$AL$392,$O$1,FALSE)</f>
        <v>#REF!</v>
      </c>
      <c r="E187" s="475">
        <f>VLOOKUP($A187,'T5_data(ytd)'!$B$3:$F$390,5,FALSE)</f>
        <v>123.68</v>
      </c>
      <c r="F187" s="466">
        <f>VLOOKUP($A187,'T5_data(ytd)'!$B$392:$F$779,3,FALSE)</f>
        <v>11.74</v>
      </c>
      <c r="G187" s="467" t="e">
        <f>VLOOKUP($A187,'T5_data(mth)'!$B$785:$AL$1172,$O$1-1,FALSE)</f>
        <v>#REF!</v>
      </c>
      <c r="H187" s="467" t="e">
        <f>VLOOKUP($A187,'T5_data(mth)'!$B$785:$AL$1172,$O$1,FALSE)</f>
        <v>#REF!</v>
      </c>
      <c r="I187" s="466">
        <f>VLOOKUP($A187,'T5_data(ytd)'!$B$392:$F$779,5,FALSE)</f>
        <v>-5.69</v>
      </c>
      <c r="J187" s="470">
        <f>VLOOKUP($A187,'T5_data(ytd)'!$B$781:$F$1168,3,FALSE)</f>
        <v>0.13</v>
      </c>
      <c r="K187" s="470" t="e">
        <f>VLOOKUP($A187,'T5_data(mth)'!$B$1175:$AL$1562,$O$1-1,FALSE)</f>
        <v>#REF!</v>
      </c>
      <c r="L187" s="470" t="e">
        <f>VLOOKUP($A187,'T5_data(mth)'!$B$1175:$AL$1562,$O$1,FALSE)</f>
        <v>#REF!</v>
      </c>
      <c r="M187" s="633"/>
      <c r="O187" s="465" t="str">
        <f t="shared" si="18"/>
        <v>11.7</v>
      </c>
      <c r="P187" s="465" t="e">
        <f t="shared" si="19"/>
        <v>#REF!</v>
      </c>
      <c r="Q187" s="465" t="e">
        <f t="shared" si="20"/>
        <v>#REF!</v>
      </c>
      <c r="R187" s="465" t="str">
        <f t="shared" si="21"/>
        <v>-5.7</v>
      </c>
      <c r="S187" s="465" t="str">
        <f t="shared" si="22"/>
        <v>0.1</v>
      </c>
      <c r="T187" s="465" t="e">
        <f t="shared" si="23"/>
        <v>#REF!</v>
      </c>
      <c r="U187" s="465" t="e">
        <f t="shared" si="24"/>
        <v>#REF!</v>
      </c>
      <c r="V187" s="465" t="e">
        <f>IF(FIXED(#REF!,1)="0.0",IF(FIXED(#REF!,2)="0.00",FIXED(#REF!,3),FIXED(#REF!,2)),FIXED(#REF!,1))</f>
        <v>#REF!</v>
      </c>
    </row>
    <row r="188" spans="1:22" ht="21" customHeight="1" x14ac:dyDescent="0.7">
      <c r="A188" s="495" t="s">
        <v>358</v>
      </c>
      <c r="B188" s="496">
        <f>VLOOKUP($A188,'T5_data(ytd)'!$B$3:$F$390,3,FALSE)</f>
        <v>12225.17</v>
      </c>
      <c r="C188" s="641">
        <f>VLOOKUP($A188,'T5_data(mth)'!$B$5:$AX$392,$O$1-1,FALSE)</f>
        <v>1070.2697855921999</v>
      </c>
      <c r="D188" s="496">
        <f>VLOOKUP($A188,'T5_data(mth)'!$B$5:$AX$392,$O$1,FALSE)</f>
        <v>1117.7222207868001</v>
      </c>
      <c r="E188" s="496">
        <f>VLOOKUP($A188,'T5_data(ytd)'!$B$3:$F$390,5,FALSE)</f>
        <v>4234.9799999999996</v>
      </c>
      <c r="F188" s="497">
        <f>VLOOKUP($A188,'T5_data(ytd)'!$B$392:$F$779,3,FALSE)</f>
        <v>-7.16</v>
      </c>
      <c r="G188" s="642">
        <f>VLOOKUP($A188,'T5_data(mth)'!$B$785:$AX$1172,$O$1-1,FALSE)</f>
        <v>7.1646723218037165</v>
      </c>
      <c r="H188" s="497">
        <f>VLOOKUP($A188,'T5_data(mth)'!$B$785:$AX$1172,$O$1,FALSE)</f>
        <v>6.0819559603027002</v>
      </c>
      <c r="I188" s="497">
        <f>VLOOKUP($A188,'T5_data(ytd)'!$B$392:$F$779,5,FALSE)</f>
        <v>5.84</v>
      </c>
      <c r="J188" s="498">
        <f>VLOOKUP($A188,'T5_data(ytd)'!$B$781:$F$1168,3,FALSE)</f>
        <v>3.98</v>
      </c>
      <c r="K188" s="646">
        <f>VLOOKUP($A188,'T5_data(mth)'!$B$1175:$AX$1562,$O$1-1,FALSE)</f>
        <v>3.7454382214799655</v>
      </c>
      <c r="L188" s="653">
        <f>VLOOKUP($A188,'T5_data(mth)'!$B$1175:$AX$1562,$O$1,FALSE)</f>
        <v>3.8613492328540646</v>
      </c>
      <c r="M188" s="654">
        <f>VLOOKUP($A188,'T5_data(ytd)'!$B$781:$F$1168,5,FALSE)</f>
        <v>3.87</v>
      </c>
      <c r="N188" s="481">
        <v>1</v>
      </c>
      <c r="O188" s="660" t="str">
        <f t="shared" si="18"/>
        <v>-7.2</v>
      </c>
      <c r="P188" s="660" t="str">
        <f t="shared" si="19"/>
        <v>7.2</v>
      </c>
      <c r="Q188" s="660" t="str">
        <f t="shared" si="20"/>
        <v>6.1</v>
      </c>
      <c r="R188" s="660" t="str">
        <f t="shared" si="21"/>
        <v>5.8</v>
      </c>
      <c r="S188" s="660" t="str">
        <f t="shared" si="22"/>
        <v>4.0</v>
      </c>
      <c r="T188" s="660" t="str">
        <f t="shared" si="23"/>
        <v>3.7</v>
      </c>
      <c r="U188" s="660" t="str">
        <f t="shared" si="24"/>
        <v>3.9</v>
      </c>
      <c r="V188" s="660" t="str">
        <f>IF(FIXED(M188,1)="0.0",IF(FIXED(M188,2)="0.00",FIXED(M188,3),FIXED(M188,2)),FIXED(M188,1))</f>
        <v>3.9</v>
      </c>
    </row>
    <row r="189" spans="1:22" s="321" customFormat="1" ht="24.6" hidden="1" x14ac:dyDescent="0.45">
      <c r="A189" s="479" t="s">
        <v>359</v>
      </c>
      <c r="B189" s="368">
        <f>VLOOKUP($A189,'T5_data(ytd)'!$B$3:$F$390,3,FALSE)</f>
        <v>7179.1</v>
      </c>
      <c r="C189" s="368" t="e">
        <f>VLOOKUP($A189,'T5_data(mth)'!$B$5:$AL$392,$O$1-1,FALSE)</f>
        <v>#REF!</v>
      </c>
      <c r="D189" s="496" t="e">
        <f>VLOOKUP($A189,'T5_data(mth)'!$B$5:$AL$392,$O$1,FALSE)</f>
        <v>#REF!</v>
      </c>
      <c r="E189" s="368">
        <f>VLOOKUP($A189,'T5_data(ytd)'!$B$3:$F$390,5,FALSE)</f>
        <v>2383.4499999999998</v>
      </c>
      <c r="F189" s="370">
        <f>VLOOKUP($A189,'T5_data(ytd)'!$B$392:$F$779,3,FALSE)</f>
        <v>-3.85</v>
      </c>
      <c r="G189" s="370" t="e">
        <f>VLOOKUP($A189,'T5_data(mth)'!$B$785:$AL$1172,$O$1-1,FALSE)</f>
        <v>#REF!</v>
      </c>
      <c r="H189" s="370" t="e">
        <f>VLOOKUP($A189,'T5_data(mth)'!$B$785:$AL$1172,$O$1,FALSE)</f>
        <v>#REF!</v>
      </c>
      <c r="I189" s="370">
        <f>VLOOKUP($A189,'T5_data(ytd)'!$B$392:$F$779,5,FALSE)</f>
        <v>-0.32</v>
      </c>
      <c r="J189" s="472">
        <f>VLOOKUP($A189,'T5_data(ytd)'!$B$781:$F$1168,3,FALSE)</f>
        <v>2.34</v>
      </c>
      <c r="K189" s="472" t="e">
        <f>VLOOKUP($A189,'T5_data(mth)'!$B$1175:$AL$1562,$O$1-1,FALSE)</f>
        <v>#REF!</v>
      </c>
      <c r="L189" s="472" t="e">
        <f>VLOOKUP($A189,'T5_data(mth)'!$B$1175:$AL$1562,$O$1,FALSE)</f>
        <v>#REF!</v>
      </c>
      <c r="M189" s="633"/>
      <c r="O189" s="465" t="str">
        <f t="shared" si="18"/>
        <v>-3.9</v>
      </c>
      <c r="P189" s="465" t="e">
        <f t="shared" si="19"/>
        <v>#REF!</v>
      </c>
      <c r="Q189" s="465" t="e">
        <f t="shared" si="20"/>
        <v>#REF!</v>
      </c>
      <c r="R189" s="465" t="str">
        <f t="shared" si="21"/>
        <v>-0.3</v>
      </c>
      <c r="S189" s="465" t="str">
        <f t="shared" si="22"/>
        <v>2.3</v>
      </c>
      <c r="T189" s="465" t="e">
        <f t="shared" si="23"/>
        <v>#REF!</v>
      </c>
      <c r="U189" s="465" t="e">
        <f t="shared" si="24"/>
        <v>#REF!</v>
      </c>
      <c r="V189" s="465" t="e">
        <f>IF(FIXED(#REF!,1)="0.0",IF(FIXED(#REF!,2)="0.00",FIXED(#REF!,3),FIXED(#REF!,2)),FIXED(#REF!,1))</f>
        <v>#REF!</v>
      </c>
    </row>
    <row r="190" spans="1:22" s="321" customFormat="1" ht="24.6" hidden="1" x14ac:dyDescent="0.45">
      <c r="A190" s="367" t="s">
        <v>360</v>
      </c>
      <c r="B190" s="368">
        <f>VLOOKUP($A190,'T5_data(ytd)'!$B$3:$F$390,3,FALSE)</f>
        <v>4617.38</v>
      </c>
      <c r="C190" s="369" t="e">
        <f>VLOOKUP($A190,'T5_data(mth)'!$B$5:$AL$392,$O$1-1,FALSE)</f>
        <v>#REF!</v>
      </c>
      <c r="D190" s="496" t="e">
        <f>VLOOKUP($A190,'T5_data(mth)'!$B$5:$AL$392,$O$1,FALSE)</f>
        <v>#REF!</v>
      </c>
      <c r="E190" s="368">
        <f>VLOOKUP($A190,'T5_data(ytd)'!$B$3:$F$390,5,FALSE)</f>
        <v>1428.26</v>
      </c>
      <c r="F190" s="370">
        <f>VLOOKUP($A190,'T5_data(ytd)'!$B$392:$F$779,3,FALSE)</f>
        <v>-5.47</v>
      </c>
      <c r="G190" s="371" t="e">
        <f>VLOOKUP($A190,'T5_data(mth)'!$B$785:$AL$1172,$O$1-1,FALSE)</f>
        <v>#REF!</v>
      </c>
      <c r="H190" s="371" t="e">
        <f>VLOOKUP($A190,'T5_data(mth)'!$B$785:$AL$1172,$O$1,FALSE)</f>
        <v>#REF!</v>
      </c>
      <c r="I190" s="370">
        <f>VLOOKUP($A190,'T5_data(ytd)'!$B$392:$F$779,5,FALSE)</f>
        <v>-10.48</v>
      </c>
      <c r="J190" s="372">
        <f>VLOOKUP($A190,'T5_data(ytd)'!$B$781:$F$1168,3,FALSE)</f>
        <v>1.5</v>
      </c>
      <c r="K190" s="372" t="e">
        <f>VLOOKUP($A190,'T5_data(mth)'!$B$1175:$AL$1562,$O$1-1,FALSE)</f>
        <v>#REF!</v>
      </c>
      <c r="L190" s="372" t="e">
        <f>VLOOKUP($A190,'T5_data(mth)'!$B$1175:$AL$1562,$O$1,FALSE)</f>
        <v>#REF!</v>
      </c>
      <c r="M190" s="633"/>
      <c r="O190" s="465" t="str">
        <f t="shared" si="18"/>
        <v>-5.5</v>
      </c>
      <c r="P190" s="465" t="e">
        <f t="shared" si="19"/>
        <v>#REF!</v>
      </c>
      <c r="Q190" s="465" t="e">
        <f t="shared" si="20"/>
        <v>#REF!</v>
      </c>
      <c r="R190" s="465" t="str">
        <f t="shared" si="21"/>
        <v>-10.5</v>
      </c>
      <c r="S190" s="465" t="str">
        <f t="shared" si="22"/>
        <v>1.5</v>
      </c>
      <c r="T190" s="465" t="e">
        <f t="shared" si="23"/>
        <v>#REF!</v>
      </c>
      <c r="U190" s="465" t="e">
        <f t="shared" si="24"/>
        <v>#REF!</v>
      </c>
      <c r="V190" s="465" t="e">
        <f>IF(FIXED(#REF!,1)="0.0",IF(FIXED(#REF!,2)="0.00",FIXED(#REF!,3),FIXED(#REF!,2)),FIXED(#REF!,1))</f>
        <v>#REF!</v>
      </c>
    </row>
    <row r="191" spans="1:22" s="321" customFormat="1" ht="24.6" hidden="1" x14ac:dyDescent="0.45">
      <c r="A191" s="367" t="s">
        <v>361</v>
      </c>
      <c r="B191" s="368">
        <f>VLOOKUP($A191,'T5_data(ytd)'!$B$3:$F$390,3,FALSE)</f>
        <v>779.4</v>
      </c>
      <c r="C191" s="369" t="e">
        <f>VLOOKUP($A191,'T5_data(mth)'!$B$5:$AL$392,$O$1-1,FALSE)</f>
        <v>#REF!</v>
      </c>
      <c r="D191" s="496" t="e">
        <f>VLOOKUP($A191,'T5_data(mth)'!$B$5:$AL$392,$O$1,FALSE)</f>
        <v>#REF!</v>
      </c>
      <c r="E191" s="368">
        <f>VLOOKUP($A191,'T5_data(ytd)'!$B$3:$F$390,5,FALSE)</f>
        <v>212.36</v>
      </c>
      <c r="F191" s="370">
        <f>VLOOKUP($A191,'T5_data(ytd)'!$B$392:$F$779,3,FALSE)</f>
        <v>-9.65</v>
      </c>
      <c r="G191" s="371" t="e">
        <f>VLOOKUP($A191,'T5_data(mth)'!$B$785:$AL$1172,$O$1-1,FALSE)</f>
        <v>#REF!</v>
      </c>
      <c r="H191" s="371" t="e">
        <f>VLOOKUP($A191,'T5_data(mth)'!$B$785:$AL$1172,$O$1,FALSE)</f>
        <v>#REF!</v>
      </c>
      <c r="I191" s="370">
        <f>VLOOKUP($A191,'T5_data(ytd)'!$B$392:$F$779,5,FALSE)</f>
        <v>-14.87</v>
      </c>
      <c r="J191" s="372">
        <f>VLOOKUP($A191,'T5_data(ytd)'!$B$781:$F$1168,3,FALSE)</f>
        <v>0.25</v>
      </c>
      <c r="K191" s="372" t="e">
        <f>VLOOKUP($A191,'T5_data(mth)'!$B$1175:$AL$1562,$O$1-1,FALSE)</f>
        <v>#REF!</v>
      </c>
      <c r="L191" s="372" t="e">
        <f>VLOOKUP($A191,'T5_data(mth)'!$B$1175:$AL$1562,$O$1,FALSE)</f>
        <v>#REF!</v>
      </c>
      <c r="M191" s="633"/>
      <c r="O191" s="465" t="str">
        <f t="shared" si="18"/>
        <v>-9.7</v>
      </c>
      <c r="P191" s="465" t="e">
        <f t="shared" si="19"/>
        <v>#REF!</v>
      </c>
      <c r="Q191" s="465" t="e">
        <f t="shared" si="20"/>
        <v>#REF!</v>
      </c>
      <c r="R191" s="465" t="str">
        <f t="shared" si="21"/>
        <v>-14.9</v>
      </c>
      <c r="S191" s="465" t="str">
        <f t="shared" si="22"/>
        <v>0.3</v>
      </c>
      <c r="T191" s="465" t="e">
        <f t="shared" si="23"/>
        <v>#REF!</v>
      </c>
      <c r="U191" s="465" t="e">
        <f t="shared" si="24"/>
        <v>#REF!</v>
      </c>
      <c r="V191" s="465" t="e">
        <f>IF(FIXED(#REF!,1)="0.0",IF(FIXED(#REF!,2)="0.00",FIXED(#REF!,3),FIXED(#REF!,2)),FIXED(#REF!,1))</f>
        <v>#REF!</v>
      </c>
    </row>
    <row r="192" spans="1:22" s="321" customFormat="1" ht="24.6" hidden="1" x14ac:dyDescent="0.45">
      <c r="A192" s="367" t="s">
        <v>362</v>
      </c>
      <c r="B192" s="368">
        <f>VLOOKUP($A192,'T5_data(ytd)'!$B$3:$F$390,3,FALSE)</f>
        <v>1782.32</v>
      </c>
      <c r="C192" s="369" t="e">
        <f>VLOOKUP($A192,'T5_data(mth)'!$B$5:$AL$392,$O$1-1,FALSE)</f>
        <v>#REF!</v>
      </c>
      <c r="D192" s="496" t="e">
        <f>VLOOKUP($A192,'T5_data(mth)'!$B$5:$AL$392,$O$1,FALSE)</f>
        <v>#REF!</v>
      </c>
      <c r="E192" s="368">
        <f>VLOOKUP($A192,'T5_data(ytd)'!$B$3:$F$390,5,FALSE)</f>
        <v>742.83</v>
      </c>
      <c r="F192" s="370">
        <f>VLOOKUP($A192,'T5_data(ytd)'!$B$392:$F$779,3,FALSE)</f>
        <v>3.66</v>
      </c>
      <c r="G192" s="371" t="e">
        <f>VLOOKUP($A192,'T5_data(mth)'!$B$785:$AL$1172,$O$1-1,FALSE)</f>
        <v>#REF!</v>
      </c>
      <c r="H192" s="371" t="e">
        <f>VLOOKUP($A192,'T5_data(mth)'!$B$785:$AL$1172,$O$1,FALSE)</f>
        <v>#REF!</v>
      </c>
      <c r="I192" s="370">
        <f>VLOOKUP($A192,'T5_data(ytd)'!$B$392:$F$779,5,FALSE)</f>
        <v>35.97</v>
      </c>
      <c r="J192" s="372">
        <f>VLOOKUP($A192,'T5_data(ytd)'!$B$781:$F$1168,3,FALSE)</f>
        <v>0.57999999999999996</v>
      </c>
      <c r="K192" s="372" t="e">
        <f>VLOOKUP($A192,'T5_data(mth)'!$B$1175:$AL$1562,$O$1-1,FALSE)</f>
        <v>#REF!</v>
      </c>
      <c r="L192" s="372" t="e">
        <f>VLOOKUP($A192,'T5_data(mth)'!$B$1175:$AL$1562,$O$1,FALSE)</f>
        <v>#REF!</v>
      </c>
      <c r="M192" s="633"/>
      <c r="O192" s="465" t="str">
        <f t="shared" si="18"/>
        <v>3.7</v>
      </c>
      <c r="P192" s="465" t="e">
        <f t="shared" si="19"/>
        <v>#REF!</v>
      </c>
      <c r="Q192" s="465" t="e">
        <f t="shared" si="20"/>
        <v>#REF!</v>
      </c>
      <c r="R192" s="465" t="str">
        <f t="shared" si="21"/>
        <v>36.0</v>
      </c>
      <c r="S192" s="465" t="str">
        <f t="shared" si="22"/>
        <v>0.6</v>
      </c>
      <c r="T192" s="465" t="e">
        <f t="shared" si="23"/>
        <v>#REF!</v>
      </c>
      <c r="U192" s="465" t="e">
        <f t="shared" si="24"/>
        <v>#REF!</v>
      </c>
      <c r="V192" s="465" t="e">
        <f>IF(FIXED(#REF!,1)="0.0",IF(FIXED(#REF!,2)="0.00",FIXED(#REF!,3),FIXED(#REF!,2)),FIXED(#REF!,1))</f>
        <v>#REF!</v>
      </c>
    </row>
    <row r="193" spans="1:22" s="321" customFormat="1" ht="24.6" hidden="1" x14ac:dyDescent="0.45">
      <c r="A193" s="367" t="s">
        <v>363</v>
      </c>
      <c r="B193" s="368">
        <f>VLOOKUP($A193,'T5_data(ytd)'!$B$3:$F$390,3,FALSE)</f>
        <v>1217.9100000000001</v>
      </c>
      <c r="C193" s="369" t="e">
        <f>VLOOKUP($A193,'T5_data(mth)'!$B$5:$AL$392,$O$1-1,FALSE)</f>
        <v>#REF!</v>
      </c>
      <c r="D193" s="496" t="e">
        <f>VLOOKUP($A193,'T5_data(mth)'!$B$5:$AL$392,$O$1,FALSE)</f>
        <v>#REF!</v>
      </c>
      <c r="E193" s="368">
        <f>VLOOKUP($A193,'T5_data(ytd)'!$B$3:$F$390,5,FALSE)</f>
        <v>441.82</v>
      </c>
      <c r="F193" s="370">
        <f>VLOOKUP($A193,'T5_data(ytd)'!$B$392:$F$779,3,FALSE)</f>
        <v>1.88</v>
      </c>
      <c r="G193" s="371" t="e">
        <f>VLOOKUP($A193,'T5_data(mth)'!$B$785:$AL$1172,$O$1-1,FALSE)</f>
        <v>#REF!</v>
      </c>
      <c r="H193" s="371" t="e">
        <f>VLOOKUP($A193,'T5_data(mth)'!$B$785:$AL$1172,$O$1,FALSE)</f>
        <v>#REF!</v>
      </c>
      <c r="I193" s="370">
        <f>VLOOKUP($A193,'T5_data(ytd)'!$B$392:$F$779,5,FALSE)</f>
        <v>23.39</v>
      </c>
      <c r="J193" s="372">
        <f>VLOOKUP($A193,'T5_data(ytd)'!$B$781:$F$1168,3,FALSE)</f>
        <v>0.4</v>
      </c>
      <c r="K193" s="372" t="e">
        <f>VLOOKUP($A193,'T5_data(mth)'!$B$1175:$AL$1562,$O$1-1,FALSE)</f>
        <v>#REF!</v>
      </c>
      <c r="L193" s="372" t="e">
        <f>VLOOKUP($A193,'T5_data(mth)'!$B$1175:$AL$1562,$O$1,FALSE)</f>
        <v>#REF!</v>
      </c>
      <c r="M193" s="633"/>
      <c r="O193" s="465" t="str">
        <f t="shared" si="18"/>
        <v>1.9</v>
      </c>
      <c r="P193" s="465" t="e">
        <f t="shared" si="19"/>
        <v>#REF!</v>
      </c>
      <c r="Q193" s="465" t="e">
        <f t="shared" si="20"/>
        <v>#REF!</v>
      </c>
      <c r="R193" s="465" t="str">
        <f t="shared" si="21"/>
        <v>23.4</v>
      </c>
      <c r="S193" s="465" t="str">
        <f t="shared" si="22"/>
        <v>0.4</v>
      </c>
      <c r="T193" s="465" t="e">
        <f t="shared" si="23"/>
        <v>#REF!</v>
      </c>
      <c r="U193" s="465" t="e">
        <f t="shared" si="24"/>
        <v>#REF!</v>
      </c>
      <c r="V193" s="465" t="e">
        <f>IF(FIXED(#REF!,1)="0.0",IF(FIXED(#REF!,2)="0.00",FIXED(#REF!,3),FIXED(#REF!,2)),FIXED(#REF!,1))</f>
        <v>#REF!</v>
      </c>
    </row>
    <row r="194" spans="1:22" s="321" customFormat="1" ht="24.6" hidden="1" x14ac:dyDescent="0.45">
      <c r="A194" s="367" t="s">
        <v>364</v>
      </c>
      <c r="B194" s="368">
        <f>VLOOKUP($A194,'T5_data(ytd)'!$B$3:$F$390,3,FALSE)</f>
        <v>876.57</v>
      </c>
      <c r="C194" s="369" t="e">
        <f>VLOOKUP($A194,'T5_data(mth)'!$B$5:$AL$392,$O$1-1,FALSE)</f>
        <v>#REF!</v>
      </c>
      <c r="D194" s="496" t="e">
        <f>VLOOKUP($A194,'T5_data(mth)'!$B$5:$AL$392,$O$1,FALSE)</f>
        <v>#REF!</v>
      </c>
      <c r="E194" s="368">
        <f>VLOOKUP($A194,'T5_data(ytd)'!$B$3:$F$390,5,FALSE)</f>
        <v>313.45</v>
      </c>
      <c r="F194" s="370">
        <f>VLOOKUP($A194,'T5_data(ytd)'!$B$392:$F$779,3,FALSE)</f>
        <v>-1.22</v>
      </c>
      <c r="G194" s="371" t="e">
        <f>VLOOKUP($A194,'T5_data(mth)'!$B$785:$AL$1172,$O$1-1,FALSE)</f>
        <v>#REF!</v>
      </c>
      <c r="H194" s="371" t="e">
        <f>VLOOKUP($A194,'T5_data(mth)'!$B$785:$AL$1172,$O$1,FALSE)</f>
        <v>#REF!</v>
      </c>
      <c r="I194" s="370">
        <f>VLOOKUP($A194,'T5_data(ytd)'!$B$392:$F$779,5,FALSE)</f>
        <v>24.56</v>
      </c>
      <c r="J194" s="372">
        <f>VLOOKUP($A194,'T5_data(ytd)'!$B$781:$F$1168,3,FALSE)</f>
        <v>0.28999999999999998</v>
      </c>
      <c r="K194" s="372" t="e">
        <f>VLOOKUP($A194,'T5_data(mth)'!$B$1175:$AL$1562,$O$1-1,FALSE)</f>
        <v>#REF!</v>
      </c>
      <c r="L194" s="372" t="e">
        <f>VLOOKUP($A194,'T5_data(mth)'!$B$1175:$AL$1562,$O$1,FALSE)</f>
        <v>#REF!</v>
      </c>
      <c r="M194" s="633"/>
      <c r="O194" s="465" t="str">
        <f t="shared" si="18"/>
        <v>-1.2</v>
      </c>
      <c r="P194" s="465" t="e">
        <f t="shared" si="19"/>
        <v>#REF!</v>
      </c>
      <c r="Q194" s="465" t="e">
        <f t="shared" si="20"/>
        <v>#REF!</v>
      </c>
      <c r="R194" s="465" t="str">
        <f t="shared" si="21"/>
        <v>24.6</v>
      </c>
      <c r="S194" s="465" t="str">
        <f t="shared" si="22"/>
        <v>0.3</v>
      </c>
      <c r="T194" s="465" t="e">
        <f t="shared" si="23"/>
        <v>#REF!</v>
      </c>
      <c r="U194" s="465" t="e">
        <f t="shared" si="24"/>
        <v>#REF!</v>
      </c>
      <c r="V194" s="465" t="e">
        <f>IF(FIXED(#REF!,1)="0.0",IF(FIXED(#REF!,2)="0.00",FIXED(#REF!,3),FIXED(#REF!,2)),FIXED(#REF!,1))</f>
        <v>#REF!</v>
      </c>
    </row>
    <row r="195" spans="1:22" s="321" customFormat="1" ht="24.6" hidden="1" x14ac:dyDescent="0.45">
      <c r="A195" s="367" t="s">
        <v>365</v>
      </c>
      <c r="B195" s="368">
        <f>VLOOKUP($A195,'T5_data(ytd)'!$B$3:$F$390,3,FALSE)</f>
        <v>282.23</v>
      </c>
      <c r="C195" s="369" t="e">
        <f>VLOOKUP($A195,'T5_data(mth)'!$B$5:$AL$392,$O$1-1,FALSE)</f>
        <v>#REF!</v>
      </c>
      <c r="D195" s="496" t="e">
        <f>VLOOKUP($A195,'T5_data(mth)'!$B$5:$AL$392,$O$1,FALSE)</f>
        <v>#REF!</v>
      </c>
      <c r="E195" s="368">
        <f>VLOOKUP($A195,'T5_data(ytd)'!$B$3:$F$390,5,FALSE)</f>
        <v>107.92</v>
      </c>
      <c r="F195" s="370">
        <f>VLOOKUP($A195,'T5_data(ytd)'!$B$392:$F$779,3,FALSE)</f>
        <v>9.61</v>
      </c>
      <c r="G195" s="371" t="e">
        <f>VLOOKUP($A195,'T5_data(mth)'!$B$785:$AL$1172,$O$1-1,FALSE)</f>
        <v>#REF!</v>
      </c>
      <c r="H195" s="371" t="e">
        <f>VLOOKUP($A195,'T5_data(mth)'!$B$785:$AL$1172,$O$1,FALSE)</f>
        <v>#REF!</v>
      </c>
      <c r="I195" s="370">
        <f>VLOOKUP($A195,'T5_data(ytd)'!$B$392:$F$779,5,FALSE)</f>
        <v>23.21</v>
      </c>
      <c r="J195" s="372">
        <f>VLOOKUP($A195,'T5_data(ytd)'!$B$781:$F$1168,3,FALSE)</f>
        <v>0.09</v>
      </c>
      <c r="K195" s="372" t="e">
        <f>VLOOKUP($A195,'T5_data(mth)'!$B$1175:$AL$1562,$O$1-1,FALSE)</f>
        <v>#REF!</v>
      </c>
      <c r="L195" s="372" t="e">
        <f>VLOOKUP($A195,'T5_data(mth)'!$B$1175:$AL$1562,$O$1,FALSE)</f>
        <v>#REF!</v>
      </c>
      <c r="M195" s="633"/>
      <c r="O195" s="465" t="str">
        <f t="shared" si="18"/>
        <v>9.6</v>
      </c>
      <c r="P195" s="465" t="e">
        <f t="shared" si="19"/>
        <v>#REF!</v>
      </c>
      <c r="Q195" s="465" t="e">
        <f t="shared" si="20"/>
        <v>#REF!</v>
      </c>
      <c r="R195" s="465" t="str">
        <f t="shared" si="21"/>
        <v>23.2</v>
      </c>
      <c r="S195" s="465" t="str">
        <f t="shared" si="22"/>
        <v>0.1</v>
      </c>
      <c r="T195" s="465" t="e">
        <f t="shared" si="23"/>
        <v>#REF!</v>
      </c>
      <c r="U195" s="465" t="e">
        <f t="shared" si="24"/>
        <v>#REF!</v>
      </c>
      <c r="V195" s="465" t="e">
        <f>IF(FIXED(#REF!,1)="0.0",IF(FIXED(#REF!,2)="0.00",FIXED(#REF!,3),FIXED(#REF!,2)),FIXED(#REF!,1))</f>
        <v>#REF!</v>
      </c>
    </row>
    <row r="196" spans="1:22" s="321" customFormat="1" ht="24.6" hidden="1" x14ac:dyDescent="0.45">
      <c r="A196" s="367" t="s">
        <v>366</v>
      </c>
      <c r="B196" s="368">
        <f>VLOOKUP($A196,'T5_data(ytd)'!$B$3:$F$390,3,FALSE)</f>
        <v>59.11</v>
      </c>
      <c r="C196" s="369" t="e">
        <f>VLOOKUP($A196,'T5_data(mth)'!$B$5:$AL$392,$O$1-1,FALSE)</f>
        <v>#REF!</v>
      </c>
      <c r="D196" s="496" t="e">
        <f>VLOOKUP($A196,'T5_data(mth)'!$B$5:$AL$392,$O$1,FALSE)</f>
        <v>#REF!</v>
      </c>
      <c r="E196" s="368">
        <f>VLOOKUP($A196,'T5_data(ytd)'!$B$3:$F$390,5,FALSE)</f>
        <v>20.440000000000001</v>
      </c>
      <c r="F196" s="370">
        <f>VLOOKUP($A196,'T5_data(ytd)'!$B$392:$F$779,3,FALSE)</f>
        <v>16.73</v>
      </c>
      <c r="G196" s="371" t="e">
        <f>VLOOKUP($A196,'T5_data(mth)'!$B$785:$AL$1172,$O$1-1,FALSE)</f>
        <v>#REF!</v>
      </c>
      <c r="H196" s="371" t="e">
        <f>VLOOKUP($A196,'T5_data(mth)'!$B$785:$AL$1172,$O$1,FALSE)</f>
        <v>#REF!</v>
      </c>
      <c r="I196" s="370">
        <f>VLOOKUP($A196,'T5_data(ytd)'!$B$392:$F$779,5,FALSE)</f>
        <v>8.49</v>
      </c>
      <c r="J196" s="372">
        <f>VLOOKUP($A196,'T5_data(ytd)'!$B$781:$F$1168,3,FALSE)</f>
        <v>0.02</v>
      </c>
      <c r="K196" s="372" t="e">
        <f>VLOOKUP($A196,'T5_data(mth)'!$B$1175:$AL$1562,$O$1-1,FALSE)</f>
        <v>#REF!</v>
      </c>
      <c r="L196" s="372" t="e">
        <f>VLOOKUP($A196,'T5_data(mth)'!$B$1175:$AL$1562,$O$1,FALSE)</f>
        <v>#REF!</v>
      </c>
      <c r="M196" s="633"/>
      <c r="O196" s="465" t="str">
        <f t="shared" si="18"/>
        <v>16.7</v>
      </c>
      <c r="P196" s="465" t="e">
        <f t="shared" si="19"/>
        <v>#REF!</v>
      </c>
      <c r="Q196" s="465" t="e">
        <f t="shared" si="20"/>
        <v>#REF!</v>
      </c>
      <c r="R196" s="465" t="str">
        <f t="shared" si="21"/>
        <v>8.5</v>
      </c>
      <c r="S196" s="465" t="str">
        <f t="shared" si="22"/>
        <v>0.02</v>
      </c>
      <c r="T196" s="465" t="e">
        <f t="shared" si="23"/>
        <v>#REF!</v>
      </c>
      <c r="U196" s="465" t="e">
        <f t="shared" si="24"/>
        <v>#REF!</v>
      </c>
      <c r="V196" s="465" t="e">
        <f>IF(FIXED(#REF!,1)="0.0",IF(FIXED(#REF!,2)="0.00",FIXED(#REF!,3),FIXED(#REF!,2)),FIXED(#REF!,1))</f>
        <v>#REF!</v>
      </c>
    </row>
    <row r="197" spans="1:22" s="321" customFormat="1" ht="24.6" hidden="1" x14ac:dyDescent="0.45">
      <c r="A197" s="367" t="s">
        <v>367</v>
      </c>
      <c r="B197" s="368">
        <f>VLOOKUP($A197,'T5_data(ytd)'!$B$3:$F$390,3,FALSE)</f>
        <v>1415.07</v>
      </c>
      <c r="C197" s="369" t="e">
        <f>VLOOKUP($A197,'T5_data(mth)'!$B$5:$AL$392,$O$1-1,FALSE)</f>
        <v>#REF!</v>
      </c>
      <c r="D197" s="496" t="e">
        <f>VLOOKUP($A197,'T5_data(mth)'!$B$5:$AL$392,$O$1,FALSE)</f>
        <v>#REF!</v>
      </c>
      <c r="E197" s="368">
        <f>VLOOKUP($A197,'T5_data(ytd)'!$B$3:$F$390,5,FALSE)</f>
        <v>548.78</v>
      </c>
      <c r="F197" s="370">
        <f>VLOOKUP($A197,'T5_data(ytd)'!$B$392:$F$779,3,FALSE)</f>
        <v>-13.68</v>
      </c>
      <c r="G197" s="371" t="e">
        <f>VLOOKUP($A197,'T5_data(mth)'!$B$785:$AL$1172,$O$1-1,FALSE)</f>
        <v>#REF!</v>
      </c>
      <c r="H197" s="371" t="e">
        <f>VLOOKUP($A197,'T5_data(mth)'!$B$785:$AL$1172,$O$1,FALSE)</f>
        <v>#REF!</v>
      </c>
      <c r="I197" s="370">
        <f>VLOOKUP($A197,'T5_data(ytd)'!$B$392:$F$779,5,FALSE)</f>
        <v>23.77</v>
      </c>
      <c r="J197" s="372">
        <f>VLOOKUP($A197,'T5_data(ytd)'!$B$781:$F$1168,3,FALSE)</f>
        <v>0.46</v>
      </c>
      <c r="K197" s="372" t="e">
        <f>VLOOKUP($A197,'T5_data(mth)'!$B$1175:$AL$1562,$O$1-1,FALSE)</f>
        <v>#REF!</v>
      </c>
      <c r="L197" s="372" t="e">
        <f>VLOOKUP($A197,'T5_data(mth)'!$B$1175:$AL$1562,$O$1,FALSE)</f>
        <v>#REF!</v>
      </c>
      <c r="M197" s="633"/>
      <c r="O197" s="465" t="str">
        <f t="shared" si="18"/>
        <v>-13.7</v>
      </c>
      <c r="P197" s="465" t="e">
        <f t="shared" si="19"/>
        <v>#REF!</v>
      </c>
      <c r="Q197" s="465" t="e">
        <f t="shared" si="20"/>
        <v>#REF!</v>
      </c>
      <c r="R197" s="465" t="str">
        <f t="shared" si="21"/>
        <v>23.8</v>
      </c>
      <c r="S197" s="465" t="str">
        <f t="shared" si="22"/>
        <v>0.5</v>
      </c>
      <c r="T197" s="465" t="e">
        <f t="shared" si="23"/>
        <v>#REF!</v>
      </c>
      <c r="U197" s="465" t="e">
        <f t="shared" si="24"/>
        <v>#REF!</v>
      </c>
      <c r="V197" s="465" t="e">
        <f>IF(FIXED(#REF!,1)="0.0",IF(FIXED(#REF!,2)="0.00",FIXED(#REF!,3),FIXED(#REF!,2)),FIXED(#REF!,1))</f>
        <v>#REF!</v>
      </c>
    </row>
    <row r="198" spans="1:22" s="321" customFormat="1" ht="24.6" hidden="1" x14ac:dyDescent="0.45">
      <c r="A198" s="367" t="s">
        <v>368</v>
      </c>
      <c r="B198" s="368">
        <f>VLOOKUP($A198,'T5_data(ytd)'!$B$3:$F$390,3,FALSE)</f>
        <v>2413.09</v>
      </c>
      <c r="C198" s="369" t="e">
        <f>VLOOKUP($A198,'T5_data(mth)'!$B$5:$AL$392,$O$1-1,FALSE)</f>
        <v>#REF!</v>
      </c>
      <c r="D198" s="496" t="e">
        <f>VLOOKUP($A198,'T5_data(mth)'!$B$5:$AL$392,$O$1,FALSE)</f>
        <v>#REF!</v>
      </c>
      <c r="E198" s="368">
        <f>VLOOKUP($A198,'T5_data(ytd)'!$B$3:$F$390,5,FALSE)</f>
        <v>860.93</v>
      </c>
      <c r="F198" s="370">
        <f>VLOOKUP($A198,'T5_data(ytd)'!$B$392:$F$779,3,FALSE)</f>
        <v>-15.82</v>
      </c>
      <c r="G198" s="371" t="e">
        <f>VLOOKUP($A198,'T5_data(mth)'!$B$785:$AL$1172,$O$1-1,FALSE)</f>
        <v>#REF!</v>
      </c>
      <c r="H198" s="371" t="e">
        <f>VLOOKUP($A198,'T5_data(mth)'!$B$785:$AL$1172,$O$1,FALSE)</f>
        <v>#REF!</v>
      </c>
      <c r="I198" s="370">
        <f>VLOOKUP($A198,'T5_data(ytd)'!$B$392:$F$779,5,FALSE)</f>
        <v>6.47</v>
      </c>
      <c r="J198" s="372">
        <f>VLOOKUP($A198,'T5_data(ytd)'!$B$781:$F$1168,3,FALSE)</f>
        <v>0.79</v>
      </c>
      <c r="K198" s="372" t="e">
        <f>VLOOKUP($A198,'T5_data(mth)'!$B$1175:$AL$1562,$O$1-1,FALSE)</f>
        <v>#REF!</v>
      </c>
      <c r="L198" s="372" t="e">
        <f>VLOOKUP($A198,'T5_data(mth)'!$B$1175:$AL$1562,$O$1,FALSE)</f>
        <v>#REF!</v>
      </c>
      <c r="M198" s="633"/>
      <c r="O198" s="465" t="str">
        <f t="shared" ref="O198:O261" si="25">IF(FIXED(F198,1)="0.0",IF(FIXED(F198,2)="0.00",FIXED(F198,3),FIXED(F198,2)),FIXED(F198,1))</f>
        <v>-15.8</v>
      </c>
      <c r="P198" s="465" t="e">
        <f t="shared" ref="P198:P261" si="26">IF(FIXED(G198,1)="0.0",IF(FIXED(G198,2)="0.00",FIXED(G198,3),FIXED(G198,2)),FIXED(G198,1))</f>
        <v>#REF!</v>
      </c>
      <c r="Q198" s="465" t="e">
        <f t="shared" ref="Q198:Q261" si="27">IF(FIXED(H198,1)="0.0",IF(FIXED(H198,2)="0.00",FIXED(H198,3),FIXED(H198,2)),FIXED(H198,1))</f>
        <v>#REF!</v>
      </c>
      <c r="R198" s="465" t="str">
        <f t="shared" ref="R198:R261" si="28">IF(FIXED(I198,1)="0.0",IF(FIXED(I198,2)="0.00",FIXED(I198,3),FIXED(I198,2)),FIXED(I198,1))</f>
        <v>6.5</v>
      </c>
      <c r="S198" s="465" t="str">
        <f t="shared" ref="S198:S261" si="29">IF(FIXED(J198,1)="0.0",IF(FIXED(J198,2)="0.00",FIXED(J198,3),FIXED(J198,2)),FIXED(J198,1))</f>
        <v>0.8</v>
      </c>
      <c r="T198" s="465" t="e">
        <f t="shared" ref="T198:T261" si="30">IF(FIXED(K198,1)="0.0",IF(FIXED(K198,2)="0.00",FIXED(K198,3),FIXED(K198,2)),FIXED(K198,1))</f>
        <v>#REF!</v>
      </c>
      <c r="U198" s="465" t="e">
        <f t="shared" ref="U198:U261" si="31">IF(FIXED(L198,1)="0.0",IF(FIXED(L198,2)="0.00",FIXED(L198,3),FIXED(L198,2)),FIXED(L198,1))</f>
        <v>#REF!</v>
      </c>
      <c r="V198" s="465" t="e">
        <f>IF(FIXED(#REF!,1)="0.0",IF(FIXED(#REF!,2)="0.00",FIXED(#REF!,3),FIXED(#REF!,2)),FIXED(#REF!,1))</f>
        <v>#REF!</v>
      </c>
    </row>
    <row r="199" spans="1:22" s="321" customFormat="1" ht="24.6" hidden="1" x14ac:dyDescent="0.45">
      <c r="A199" s="474" t="s">
        <v>369</v>
      </c>
      <c r="B199" s="475">
        <f>VLOOKUP($A199,'T5_data(ytd)'!$B$3:$F$390,3,FALSE)</f>
        <v>12943.1</v>
      </c>
      <c r="C199" s="476" t="e">
        <f>VLOOKUP($A199,'T5_data(mth)'!$B$5:$AL$392,$O$1-1,FALSE)</f>
        <v>#REF!</v>
      </c>
      <c r="D199" s="496" t="e">
        <f>VLOOKUP($A199,'T5_data(mth)'!$B$5:$AL$392,$O$1,FALSE)</f>
        <v>#REF!</v>
      </c>
      <c r="E199" s="475">
        <f>VLOOKUP($A199,'T5_data(ytd)'!$B$3:$F$390,5,FALSE)</f>
        <v>4672.84</v>
      </c>
      <c r="F199" s="466">
        <f>VLOOKUP($A199,'T5_data(ytd)'!$B$392:$F$779,3,FALSE)</f>
        <v>15.25</v>
      </c>
      <c r="G199" s="467" t="e">
        <f>VLOOKUP($A199,'T5_data(mth)'!$B$785:$AL$1172,$O$1-1,FALSE)</f>
        <v>#REF!</v>
      </c>
      <c r="H199" s="467" t="e">
        <f>VLOOKUP($A199,'T5_data(mth)'!$B$785:$AL$1172,$O$1,FALSE)</f>
        <v>#REF!</v>
      </c>
      <c r="I199" s="466">
        <f>VLOOKUP($A199,'T5_data(ytd)'!$B$392:$F$779,5,FALSE)</f>
        <v>20.309999999999999</v>
      </c>
      <c r="J199" s="470">
        <f>VLOOKUP($A199,'T5_data(ytd)'!$B$781:$F$1168,3,FALSE)</f>
        <v>4.22</v>
      </c>
      <c r="K199" s="470" t="e">
        <f>VLOOKUP($A199,'T5_data(mth)'!$B$1175:$AL$1562,$O$1-1,FALSE)</f>
        <v>#REF!</v>
      </c>
      <c r="L199" s="470" t="e">
        <f>VLOOKUP($A199,'T5_data(mth)'!$B$1175:$AL$1562,$O$1,FALSE)</f>
        <v>#REF!</v>
      </c>
      <c r="M199" s="633"/>
      <c r="O199" s="465" t="str">
        <f t="shared" si="25"/>
        <v>15.3</v>
      </c>
      <c r="P199" s="465" t="e">
        <f t="shared" si="26"/>
        <v>#REF!</v>
      </c>
      <c r="Q199" s="465" t="e">
        <f t="shared" si="27"/>
        <v>#REF!</v>
      </c>
      <c r="R199" s="465" t="str">
        <f t="shared" si="28"/>
        <v>20.3</v>
      </c>
      <c r="S199" s="465" t="str">
        <f t="shared" si="29"/>
        <v>4.2</v>
      </c>
      <c r="T199" s="465" t="e">
        <f t="shared" si="30"/>
        <v>#REF!</v>
      </c>
      <c r="U199" s="465" t="e">
        <f t="shared" si="31"/>
        <v>#REF!</v>
      </c>
      <c r="V199" s="465" t="e">
        <f>IF(FIXED(#REF!,1)="0.0",IF(FIXED(#REF!,2)="0.00",FIXED(#REF!,3),FIXED(#REF!,2)),FIXED(#REF!,1))</f>
        <v>#REF!</v>
      </c>
    </row>
    <row r="200" spans="1:22" ht="21" customHeight="1" x14ac:dyDescent="0.7">
      <c r="A200" s="495" t="s">
        <v>370</v>
      </c>
      <c r="B200" s="496">
        <f>VLOOKUP($A200,'T5_data(ytd)'!$B$3:$F$390,3,FALSE)</f>
        <v>5169.68</v>
      </c>
      <c r="C200" s="641">
        <f>VLOOKUP($A200,'T5_data(mth)'!$B$5:$AX$392,$O$1-1,FALSE)</f>
        <v>466.93427555139999</v>
      </c>
      <c r="D200" s="496">
        <f>VLOOKUP($A200,'T5_data(mth)'!$B$5:$AX$392,$O$1,FALSE)</f>
        <v>525.46827961949998</v>
      </c>
      <c r="E200" s="496">
        <f>VLOOKUP($A200,'T5_data(ytd)'!$B$3:$F$390,5,FALSE)</f>
        <v>1894.66</v>
      </c>
      <c r="F200" s="497">
        <f>VLOOKUP($A200,'T5_data(ytd)'!$B$392:$F$779,3,FALSE)</f>
        <v>8.51</v>
      </c>
      <c r="G200" s="642">
        <f>VLOOKUP($A200,'T5_data(mth)'!$B$785:$AX$1172,$O$1-1,FALSE)</f>
        <v>25.18600510675498</v>
      </c>
      <c r="H200" s="497">
        <f>VLOOKUP($A200,'T5_data(mth)'!$B$785:$AX$1172,$O$1,FALSE)</f>
        <v>21.983213003011993</v>
      </c>
      <c r="I200" s="497">
        <f>VLOOKUP($A200,'T5_data(ytd)'!$B$392:$F$779,5,FALSE)</f>
        <v>17.899999999999999</v>
      </c>
      <c r="J200" s="498">
        <f>VLOOKUP($A200,'T5_data(ytd)'!$B$781:$F$1168,3,FALSE)</f>
        <v>1.68</v>
      </c>
      <c r="K200" s="646">
        <f>VLOOKUP($A200,'T5_data(mth)'!$B$1175:$AX$1562,$O$1-1,FALSE)</f>
        <v>1.6340491959245471</v>
      </c>
      <c r="L200" s="653">
        <f>VLOOKUP($A200,'T5_data(mth)'!$B$1175:$AX$1562,$O$1,FALSE)</f>
        <v>1.8153137699719453</v>
      </c>
      <c r="M200" s="654">
        <f>VLOOKUP($A200,'T5_data(ytd)'!$B$781:$F$1168,5,FALSE)</f>
        <v>1.73</v>
      </c>
      <c r="N200" s="481">
        <v>1</v>
      </c>
      <c r="O200" s="660" t="str">
        <f t="shared" si="25"/>
        <v>8.5</v>
      </c>
      <c r="P200" s="660" t="str">
        <f t="shared" si="26"/>
        <v>25.2</v>
      </c>
      <c r="Q200" s="660" t="str">
        <f t="shared" si="27"/>
        <v>22.0</v>
      </c>
      <c r="R200" s="660" t="str">
        <f t="shared" si="28"/>
        <v>17.9</v>
      </c>
      <c r="S200" s="660" t="str">
        <f t="shared" si="29"/>
        <v>1.7</v>
      </c>
      <c r="T200" s="660" t="str">
        <f t="shared" si="30"/>
        <v>1.6</v>
      </c>
      <c r="U200" s="660" t="str">
        <f t="shared" si="31"/>
        <v>1.8</v>
      </c>
      <c r="V200" s="660" t="str">
        <f>IF(FIXED(M200,1)="0.0",IF(FIXED(M200,2)="0.00",FIXED(M200,3),FIXED(M200,2)),FIXED(M200,1))</f>
        <v>1.7</v>
      </c>
    </row>
    <row r="201" spans="1:22" s="321" customFormat="1" ht="24.6" hidden="1" x14ac:dyDescent="0.45">
      <c r="A201" s="479" t="s">
        <v>371</v>
      </c>
      <c r="B201" s="368">
        <f>VLOOKUP($A201,'T5_data(ytd)'!$B$3:$F$390,3,FALSE)</f>
        <v>3349.24</v>
      </c>
      <c r="C201" s="368" t="e">
        <f>VLOOKUP($A201,'T5_data(mth)'!$B$5:$AL$392,$O$1-1,FALSE)</f>
        <v>#REF!</v>
      </c>
      <c r="D201" s="496" t="e">
        <f>VLOOKUP($A201,'T5_data(mth)'!$B$5:$AL$392,$O$1,FALSE)</f>
        <v>#REF!</v>
      </c>
      <c r="E201" s="368">
        <f>VLOOKUP($A201,'T5_data(ytd)'!$B$3:$F$390,5,FALSE)</f>
        <v>1202.6199999999999</v>
      </c>
      <c r="F201" s="370">
        <f>VLOOKUP($A201,'T5_data(ytd)'!$B$392:$F$779,3,FALSE)</f>
        <v>6.34</v>
      </c>
      <c r="G201" s="370" t="e">
        <f>VLOOKUP($A201,'T5_data(mth)'!$B$785:$AL$1172,$O$1-1,FALSE)</f>
        <v>#REF!</v>
      </c>
      <c r="H201" s="370" t="e">
        <f>VLOOKUP($A201,'T5_data(mth)'!$B$785:$AL$1172,$O$1,FALSE)</f>
        <v>#REF!</v>
      </c>
      <c r="I201" s="370">
        <f>VLOOKUP($A201,'T5_data(ytd)'!$B$392:$F$779,5,FALSE)</f>
        <v>13.4</v>
      </c>
      <c r="J201" s="472">
        <f>VLOOKUP($A201,'T5_data(ytd)'!$B$781:$F$1168,3,FALSE)</f>
        <v>1.0900000000000001</v>
      </c>
      <c r="K201" s="472" t="e">
        <f>VLOOKUP($A201,'T5_data(mth)'!$B$1175:$AL$1562,$O$1-1,FALSE)</f>
        <v>#REF!</v>
      </c>
      <c r="L201" s="472" t="e">
        <f>VLOOKUP($A201,'T5_data(mth)'!$B$1175:$AL$1562,$O$1,FALSE)</f>
        <v>#REF!</v>
      </c>
      <c r="M201" s="633"/>
      <c r="O201" s="465" t="str">
        <f t="shared" si="25"/>
        <v>6.3</v>
      </c>
      <c r="P201" s="465" t="e">
        <f t="shared" si="26"/>
        <v>#REF!</v>
      </c>
      <c r="Q201" s="465" t="e">
        <f t="shared" si="27"/>
        <v>#REF!</v>
      </c>
      <c r="R201" s="465" t="str">
        <f t="shared" si="28"/>
        <v>13.4</v>
      </c>
      <c r="S201" s="465" t="str">
        <f t="shared" si="29"/>
        <v>1.1</v>
      </c>
      <c r="T201" s="465" t="e">
        <f t="shared" si="30"/>
        <v>#REF!</v>
      </c>
      <c r="U201" s="465" t="e">
        <f t="shared" si="31"/>
        <v>#REF!</v>
      </c>
      <c r="V201" s="465" t="e">
        <f>IF(FIXED(#REF!,1)="0.0",IF(FIXED(#REF!,2)="0.00",FIXED(#REF!,3),FIXED(#REF!,2)),FIXED(#REF!,1))</f>
        <v>#REF!</v>
      </c>
    </row>
    <row r="202" spans="1:22" s="321" customFormat="1" ht="24.6" hidden="1" x14ac:dyDescent="0.45">
      <c r="A202" s="367" t="s">
        <v>372</v>
      </c>
      <c r="B202" s="368">
        <f>VLOOKUP($A202,'T5_data(ytd)'!$B$3:$F$390,3,FALSE)</f>
        <v>1644.61</v>
      </c>
      <c r="C202" s="369" t="e">
        <f>VLOOKUP($A202,'T5_data(mth)'!$B$5:$AL$392,$O$1-1,FALSE)</f>
        <v>#REF!</v>
      </c>
      <c r="D202" s="496" t="e">
        <f>VLOOKUP($A202,'T5_data(mth)'!$B$5:$AL$392,$O$1,FALSE)</f>
        <v>#REF!</v>
      </c>
      <c r="E202" s="368">
        <f>VLOOKUP($A202,'T5_data(ytd)'!$B$3:$F$390,5,FALSE)</f>
        <v>625</v>
      </c>
      <c r="F202" s="370">
        <f>VLOOKUP($A202,'T5_data(ytd)'!$B$392:$F$779,3,FALSE)</f>
        <v>11.54</v>
      </c>
      <c r="G202" s="371" t="e">
        <f>VLOOKUP($A202,'T5_data(mth)'!$B$785:$AL$1172,$O$1-1,FALSE)</f>
        <v>#REF!</v>
      </c>
      <c r="H202" s="371" t="e">
        <f>VLOOKUP($A202,'T5_data(mth)'!$B$785:$AL$1172,$O$1,FALSE)</f>
        <v>#REF!</v>
      </c>
      <c r="I202" s="370">
        <f>VLOOKUP($A202,'T5_data(ytd)'!$B$392:$F$779,5,FALSE)</f>
        <v>24.96</v>
      </c>
      <c r="J202" s="372">
        <f>VLOOKUP($A202,'T5_data(ytd)'!$B$781:$F$1168,3,FALSE)</f>
        <v>0.54</v>
      </c>
      <c r="K202" s="372" t="e">
        <f>VLOOKUP($A202,'T5_data(mth)'!$B$1175:$AL$1562,$O$1-1,FALSE)</f>
        <v>#REF!</v>
      </c>
      <c r="L202" s="372" t="e">
        <f>VLOOKUP($A202,'T5_data(mth)'!$B$1175:$AL$1562,$O$1,FALSE)</f>
        <v>#REF!</v>
      </c>
      <c r="M202" s="633"/>
      <c r="O202" s="465" t="str">
        <f t="shared" si="25"/>
        <v>11.5</v>
      </c>
      <c r="P202" s="465" t="e">
        <f t="shared" si="26"/>
        <v>#REF!</v>
      </c>
      <c r="Q202" s="465" t="e">
        <f t="shared" si="27"/>
        <v>#REF!</v>
      </c>
      <c r="R202" s="465" t="str">
        <f t="shared" si="28"/>
        <v>25.0</v>
      </c>
      <c r="S202" s="465" t="str">
        <f t="shared" si="29"/>
        <v>0.5</v>
      </c>
      <c r="T202" s="465" t="e">
        <f t="shared" si="30"/>
        <v>#REF!</v>
      </c>
      <c r="U202" s="465" t="e">
        <f t="shared" si="31"/>
        <v>#REF!</v>
      </c>
      <c r="V202" s="465" t="e">
        <f>IF(FIXED(#REF!,1)="0.0",IF(FIXED(#REF!,2)="0.00",FIXED(#REF!,3),FIXED(#REF!,2)),FIXED(#REF!,1))</f>
        <v>#REF!</v>
      </c>
    </row>
    <row r="203" spans="1:22" s="321" customFormat="1" ht="24.6" hidden="1" x14ac:dyDescent="0.45">
      <c r="A203" s="474" t="s">
        <v>373</v>
      </c>
      <c r="B203" s="475">
        <f>VLOOKUP($A203,'T5_data(ytd)'!$B$3:$F$390,3,FALSE)</f>
        <v>175.83</v>
      </c>
      <c r="C203" s="476" t="e">
        <f>VLOOKUP($A203,'T5_data(mth)'!$B$5:$AL$392,$O$1-1,FALSE)</f>
        <v>#REF!</v>
      </c>
      <c r="D203" s="496" t="e">
        <f>VLOOKUP($A203,'T5_data(mth)'!$B$5:$AL$392,$O$1,FALSE)</f>
        <v>#REF!</v>
      </c>
      <c r="E203" s="475">
        <f>VLOOKUP($A203,'T5_data(ytd)'!$B$3:$F$390,5,FALSE)</f>
        <v>67.040000000000006</v>
      </c>
      <c r="F203" s="466">
        <f>VLOOKUP($A203,'T5_data(ytd)'!$B$392:$F$779,3,FALSE)</f>
        <v>25.5</v>
      </c>
      <c r="G203" s="467" t="e">
        <f>VLOOKUP($A203,'T5_data(mth)'!$B$785:$AL$1172,$O$1-1,FALSE)</f>
        <v>#REF!</v>
      </c>
      <c r="H203" s="467" t="e">
        <f>VLOOKUP($A203,'T5_data(mth)'!$B$785:$AL$1172,$O$1,FALSE)</f>
        <v>#REF!</v>
      </c>
      <c r="I203" s="466">
        <f>VLOOKUP($A203,'T5_data(ytd)'!$B$392:$F$779,5,FALSE)</f>
        <v>44.83</v>
      </c>
      <c r="J203" s="470">
        <f>VLOOKUP($A203,'T5_data(ytd)'!$B$781:$F$1168,3,FALSE)</f>
        <v>0.06</v>
      </c>
      <c r="K203" s="470" t="e">
        <f>VLOOKUP($A203,'T5_data(mth)'!$B$1175:$AL$1562,$O$1-1,FALSE)</f>
        <v>#REF!</v>
      </c>
      <c r="L203" s="470" t="e">
        <f>VLOOKUP($A203,'T5_data(mth)'!$B$1175:$AL$1562,$O$1,FALSE)</f>
        <v>#REF!</v>
      </c>
      <c r="M203" s="633"/>
      <c r="O203" s="465" t="str">
        <f t="shared" si="25"/>
        <v>25.5</v>
      </c>
      <c r="P203" s="465" t="e">
        <f t="shared" si="26"/>
        <v>#REF!</v>
      </c>
      <c r="Q203" s="465" t="e">
        <f t="shared" si="27"/>
        <v>#REF!</v>
      </c>
      <c r="R203" s="465" t="str">
        <f t="shared" si="28"/>
        <v>44.8</v>
      </c>
      <c r="S203" s="465" t="str">
        <f t="shared" si="29"/>
        <v>0.1</v>
      </c>
      <c r="T203" s="465" t="e">
        <f t="shared" si="30"/>
        <v>#REF!</v>
      </c>
      <c r="U203" s="465" t="e">
        <f t="shared" si="31"/>
        <v>#REF!</v>
      </c>
      <c r="V203" s="465" t="e">
        <f>IF(FIXED(#REF!,1)="0.0",IF(FIXED(#REF!,2)="0.00",FIXED(#REF!,3),FIXED(#REF!,2)),FIXED(#REF!,1))</f>
        <v>#REF!</v>
      </c>
    </row>
    <row r="204" spans="1:22" ht="21" customHeight="1" x14ac:dyDescent="0.7">
      <c r="A204" s="495" t="s">
        <v>374</v>
      </c>
      <c r="B204" s="496">
        <f>VLOOKUP($A204,'T5_data(ytd)'!$B$3:$F$390,3,FALSE)</f>
        <v>5501.52</v>
      </c>
      <c r="C204" s="641">
        <f>VLOOKUP($A204,'T5_data(mth)'!$B$5:$AX$392,$O$1-1,FALSE)</f>
        <v>452.3144121281</v>
      </c>
      <c r="D204" s="496">
        <f>VLOOKUP($A204,'T5_data(mth)'!$B$5:$AX$392,$O$1,FALSE)</f>
        <v>473.74625047220002</v>
      </c>
      <c r="E204" s="496">
        <f>VLOOKUP($A204,'T5_data(ytd)'!$B$3:$F$390,5,FALSE)</f>
        <v>1830.37</v>
      </c>
      <c r="F204" s="497">
        <f>VLOOKUP($A204,'T5_data(ytd)'!$B$392:$F$779,3,FALSE)</f>
        <v>23.54</v>
      </c>
      <c r="G204" s="642">
        <f>VLOOKUP($A204,'T5_data(mth)'!$B$785:$AX$1172,$O$1-1,FALSE)</f>
        <v>18.050050912744521</v>
      </c>
      <c r="H204" s="497">
        <f>VLOOKUP($A204,'T5_data(mth)'!$B$785:$AX$1172,$O$1,FALSE)</f>
        <v>10.926242160121033</v>
      </c>
      <c r="I204" s="497">
        <f>VLOOKUP($A204,'T5_data(ytd)'!$B$392:$F$779,5,FALSE)</f>
        <v>15.57</v>
      </c>
      <c r="J204" s="498">
        <f>VLOOKUP($A204,'T5_data(ytd)'!$B$781:$F$1168,3,FALSE)</f>
        <v>1.79</v>
      </c>
      <c r="K204" s="646">
        <f>VLOOKUP($A204,'T5_data(mth)'!$B$1175:$AX$1562,$O$1-1,FALSE)</f>
        <v>1.5828865862764143</v>
      </c>
      <c r="L204" s="653">
        <f>VLOOKUP($A204,'T5_data(mth)'!$B$1175:$AX$1562,$O$1,FALSE)</f>
        <v>1.6366317916992086</v>
      </c>
      <c r="M204" s="654">
        <f>VLOOKUP($A204,'T5_data(ytd)'!$B$781:$F$1168,5,FALSE)</f>
        <v>1.67</v>
      </c>
      <c r="N204" s="481">
        <v>1</v>
      </c>
      <c r="O204" s="660" t="str">
        <f t="shared" si="25"/>
        <v>23.5</v>
      </c>
      <c r="P204" s="660" t="str">
        <f t="shared" si="26"/>
        <v>18.1</v>
      </c>
      <c r="Q204" s="660" t="str">
        <f t="shared" si="27"/>
        <v>10.9</v>
      </c>
      <c r="R204" s="660" t="str">
        <f t="shared" si="28"/>
        <v>15.6</v>
      </c>
      <c r="S204" s="660" t="str">
        <f t="shared" si="29"/>
        <v>1.8</v>
      </c>
      <c r="T204" s="660" t="str">
        <f t="shared" si="30"/>
        <v>1.6</v>
      </c>
      <c r="U204" s="660" t="str">
        <f t="shared" si="31"/>
        <v>1.6</v>
      </c>
      <c r="V204" s="660" t="str">
        <f>IF(FIXED(M204,1)="0.0",IF(FIXED(M204,2)="0.00",FIXED(M204,3),FIXED(M204,2)),FIXED(M204,1))</f>
        <v>1.7</v>
      </c>
    </row>
    <row r="205" spans="1:22" s="321" customFormat="1" ht="24.6" hidden="1" x14ac:dyDescent="0.45">
      <c r="A205" s="479" t="s">
        <v>375</v>
      </c>
      <c r="B205" s="368">
        <f>VLOOKUP($A205,'T5_data(ytd)'!$B$3:$F$390,3,FALSE)</f>
        <v>1656.83</v>
      </c>
      <c r="C205" s="368" t="e">
        <f>VLOOKUP($A205,'T5_data(mth)'!$B$5:$AL$392,$O$1-1,FALSE)</f>
        <v>#REF!</v>
      </c>
      <c r="D205" s="496" t="e">
        <f>VLOOKUP($A205,'T5_data(mth)'!$B$5:$AL$392,$O$1,FALSE)</f>
        <v>#REF!</v>
      </c>
      <c r="E205" s="368">
        <f>VLOOKUP($A205,'T5_data(ytd)'!$B$3:$F$390,5,FALSE)</f>
        <v>511.18</v>
      </c>
      <c r="F205" s="370">
        <f>VLOOKUP($A205,'T5_data(ytd)'!$B$392:$F$779,3,FALSE)</f>
        <v>16.739999999999998</v>
      </c>
      <c r="G205" s="370" t="e">
        <f>VLOOKUP($A205,'T5_data(mth)'!$B$785:$AL$1172,$O$1-1,FALSE)</f>
        <v>#REF!</v>
      </c>
      <c r="H205" s="370" t="e">
        <f>VLOOKUP($A205,'T5_data(mth)'!$B$785:$AL$1172,$O$1,FALSE)</f>
        <v>#REF!</v>
      </c>
      <c r="I205" s="370">
        <f>VLOOKUP($A205,'T5_data(ytd)'!$B$392:$F$779,5,FALSE)</f>
        <v>10.81</v>
      </c>
      <c r="J205" s="472">
        <f>VLOOKUP($A205,'T5_data(ytd)'!$B$781:$F$1168,3,FALSE)</f>
        <v>0.54</v>
      </c>
      <c r="K205" s="472" t="e">
        <f>VLOOKUP($A205,'T5_data(mth)'!$B$1175:$AL$1562,$O$1-1,FALSE)</f>
        <v>#REF!</v>
      </c>
      <c r="L205" s="472" t="e">
        <f>VLOOKUP($A205,'T5_data(mth)'!$B$1175:$AL$1562,$O$1,FALSE)</f>
        <v>#REF!</v>
      </c>
      <c r="M205" s="633"/>
      <c r="O205" s="465" t="str">
        <f t="shared" si="25"/>
        <v>16.7</v>
      </c>
      <c r="P205" s="465" t="e">
        <f t="shared" si="26"/>
        <v>#REF!</v>
      </c>
      <c r="Q205" s="465" t="e">
        <f t="shared" si="27"/>
        <v>#REF!</v>
      </c>
      <c r="R205" s="465" t="str">
        <f t="shared" si="28"/>
        <v>10.8</v>
      </c>
      <c r="S205" s="465" t="str">
        <f t="shared" si="29"/>
        <v>0.5</v>
      </c>
      <c r="T205" s="465" t="e">
        <f t="shared" si="30"/>
        <v>#REF!</v>
      </c>
      <c r="U205" s="465" t="e">
        <f t="shared" si="31"/>
        <v>#REF!</v>
      </c>
      <c r="V205" s="465" t="e">
        <f>IF(FIXED(#REF!,1)="0.0",IF(FIXED(#REF!,2)="0.00",FIXED(#REF!,3),FIXED(#REF!,2)),FIXED(#REF!,1))</f>
        <v>#REF!</v>
      </c>
    </row>
    <row r="206" spans="1:22" s="321" customFormat="1" ht="24.6" hidden="1" x14ac:dyDescent="0.45">
      <c r="A206" s="367" t="s">
        <v>376</v>
      </c>
      <c r="B206" s="368">
        <f>VLOOKUP($A206,'T5_data(ytd)'!$B$3:$F$390,3,FALSE)</f>
        <v>2527.41</v>
      </c>
      <c r="C206" s="369" t="e">
        <f>VLOOKUP($A206,'T5_data(mth)'!$B$5:$AL$392,$O$1-1,FALSE)</f>
        <v>#REF!</v>
      </c>
      <c r="D206" s="496" t="e">
        <f>VLOOKUP($A206,'T5_data(mth)'!$B$5:$AL$392,$O$1,FALSE)</f>
        <v>#REF!</v>
      </c>
      <c r="E206" s="368">
        <f>VLOOKUP($A206,'T5_data(ytd)'!$B$3:$F$390,5,FALSE)</f>
        <v>839.27</v>
      </c>
      <c r="F206" s="370">
        <f>VLOOKUP($A206,'T5_data(ytd)'!$B$392:$F$779,3,FALSE)</f>
        <v>14.42</v>
      </c>
      <c r="G206" s="371" t="e">
        <f>VLOOKUP($A206,'T5_data(mth)'!$B$785:$AL$1172,$O$1-1,FALSE)</f>
        <v>#REF!</v>
      </c>
      <c r="H206" s="371" t="e">
        <f>VLOOKUP($A206,'T5_data(mth)'!$B$785:$AL$1172,$O$1,FALSE)</f>
        <v>#REF!</v>
      </c>
      <c r="I206" s="370">
        <f>VLOOKUP($A206,'T5_data(ytd)'!$B$392:$F$779,5,FALSE)</f>
        <v>7.88</v>
      </c>
      <c r="J206" s="372">
        <f>VLOOKUP($A206,'T5_data(ytd)'!$B$781:$F$1168,3,FALSE)</f>
        <v>0.82</v>
      </c>
      <c r="K206" s="372" t="e">
        <f>VLOOKUP($A206,'T5_data(mth)'!$B$1175:$AL$1562,$O$1-1,FALSE)</f>
        <v>#REF!</v>
      </c>
      <c r="L206" s="372" t="e">
        <f>VLOOKUP($A206,'T5_data(mth)'!$B$1175:$AL$1562,$O$1,FALSE)</f>
        <v>#REF!</v>
      </c>
      <c r="M206" s="633"/>
      <c r="O206" s="465" t="str">
        <f t="shared" si="25"/>
        <v>14.4</v>
      </c>
      <c r="P206" s="465" t="e">
        <f t="shared" si="26"/>
        <v>#REF!</v>
      </c>
      <c r="Q206" s="465" t="e">
        <f t="shared" si="27"/>
        <v>#REF!</v>
      </c>
      <c r="R206" s="465" t="str">
        <f t="shared" si="28"/>
        <v>7.9</v>
      </c>
      <c r="S206" s="465" t="str">
        <f t="shared" si="29"/>
        <v>0.8</v>
      </c>
      <c r="T206" s="465" t="e">
        <f t="shared" si="30"/>
        <v>#REF!</v>
      </c>
      <c r="U206" s="465" t="e">
        <f t="shared" si="31"/>
        <v>#REF!</v>
      </c>
      <c r="V206" s="465" t="e">
        <f>IF(FIXED(#REF!,1)="0.0",IF(FIXED(#REF!,2)="0.00",FIXED(#REF!,3),FIXED(#REF!,2)),FIXED(#REF!,1))</f>
        <v>#REF!</v>
      </c>
    </row>
    <row r="207" spans="1:22" s="321" customFormat="1" ht="24.6" hidden="1" x14ac:dyDescent="0.45">
      <c r="A207" s="367" t="s">
        <v>377</v>
      </c>
      <c r="B207" s="368">
        <f>VLOOKUP($A207,'T5_data(ytd)'!$B$3:$F$390,3,FALSE)</f>
        <v>1317.28</v>
      </c>
      <c r="C207" s="369" t="e">
        <f>VLOOKUP($A207,'T5_data(mth)'!$B$5:$AL$392,$O$1-1,FALSE)</f>
        <v>#REF!</v>
      </c>
      <c r="D207" s="496" t="e">
        <f>VLOOKUP($A207,'T5_data(mth)'!$B$5:$AL$392,$O$1,FALSE)</f>
        <v>#REF!</v>
      </c>
      <c r="E207" s="368">
        <f>VLOOKUP($A207,'T5_data(ytd)'!$B$3:$F$390,5,FALSE)</f>
        <v>479.92</v>
      </c>
      <c r="F207" s="370">
        <f>VLOOKUP($A207,'T5_data(ytd)'!$B$392:$F$779,3,FALSE)</f>
        <v>59.63</v>
      </c>
      <c r="G207" s="371" t="e">
        <f>VLOOKUP($A207,'T5_data(mth)'!$B$785:$AL$1172,$O$1-1,FALSE)</f>
        <v>#REF!</v>
      </c>
      <c r="H207" s="371" t="e">
        <f>VLOOKUP($A207,'T5_data(mth)'!$B$785:$AL$1172,$O$1,FALSE)</f>
        <v>#REF!</v>
      </c>
      <c r="I207" s="370">
        <f>VLOOKUP($A207,'T5_data(ytd)'!$B$392:$F$779,5,FALSE)</f>
        <v>39.31</v>
      </c>
      <c r="J207" s="372">
        <f>VLOOKUP($A207,'T5_data(ytd)'!$B$781:$F$1168,3,FALSE)</f>
        <v>0.43</v>
      </c>
      <c r="K207" s="372" t="e">
        <f>VLOOKUP($A207,'T5_data(mth)'!$B$1175:$AL$1562,$O$1-1,FALSE)</f>
        <v>#REF!</v>
      </c>
      <c r="L207" s="372" t="e">
        <f>VLOOKUP($A207,'T5_data(mth)'!$B$1175:$AL$1562,$O$1,FALSE)</f>
        <v>#REF!</v>
      </c>
      <c r="M207" s="633"/>
      <c r="O207" s="465" t="str">
        <f t="shared" si="25"/>
        <v>59.6</v>
      </c>
      <c r="P207" s="465" t="e">
        <f t="shared" si="26"/>
        <v>#REF!</v>
      </c>
      <c r="Q207" s="465" t="e">
        <f t="shared" si="27"/>
        <v>#REF!</v>
      </c>
      <c r="R207" s="465" t="str">
        <f t="shared" si="28"/>
        <v>39.3</v>
      </c>
      <c r="S207" s="465" t="str">
        <f t="shared" si="29"/>
        <v>0.4</v>
      </c>
      <c r="T207" s="465" t="e">
        <f t="shared" si="30"/>
        <v>#REF!</v>
      </c>
      <c r="U207" s="465" t="e">
        <f t="shared" si="31"/>
        <v>#REF!</v>
      </c>
      <c r="V207" s="465" t="e">
        <f>IF(FIXED(#REF!,1)="0.0",IF(FIXED(#REF!,2)="0.00",FIXED(#REF!,3),FIXED(#REF!,2)),FIXED(#REF!,1))</f>
        <v>#REF!</v>
      </c>
    </row>
    <row r="208" spans="1:22" s="321" customFormat="1" ht="24.6" hidden="1" x14ac:dyDescent="0.45">
      <c r="A208" s="367" t="s">
        <v>378</v>
      </c>
      <c r="B208" s="368">
        <f>VLOOKUP($A208,'T5_data(ytd)'!$B$3:$F$390,3,FALSE)</f>
        <v>2271.9</v>
      </c>
      <c r="C208" s="369" t="e">
        <f>VLOOKUP($A208,'T5_data(mth)'!$B$5:$AL$392,$O$1-1,FALSE)</f>
        <v>#REF!</v>
      </c>
      <c r="D208" s="496" t="e">
        <f>VLOOKUP($A208,'T5_data(mth)'!$B$5:$AL$392,$O$1,FALSE)</f>
        <v>#REF!</v>
      </c>
      <c r="E208" s="368">
        <f>VLOOKUP($A208,'T5_data(ytd)'!$B$3:$F$390,5,FALSE)</f>
        <v>947.81</v>
      </c>
      <c r="F208" s="370">
        <f>VLOOKUP($A208,'T5_data(ytd)'!$B$392:$F$779,3,FALSE)</f>
        <v>12.86</v>
      </c>
      <c r="G208" s="371" t="e">
        <f>VLOOKUP($A208,'T5_data(mth)'!$B$785:$AL$1172,$O$1-1,FALSE)</f>
        <v>#REF!</v>
      </c>
      <c r="H208" s="371" t="e">
        <f>VLOOKUP($A208,'T5_data(mth)'!$B$785:$AL$1172,$O$1,FALSE)</f>
        <v>#REF!</v>
      </c>
      <c r="I208" s="370">
        <f>VLOOKUP($A208,'T5_data(ytd)'!$B$392:$F$779,5,FALSE)</f>
        <v>36.71</v>
      </c>
      <c r="J208" s="372">
        <f>VLOOKUP($A208,'T5_data(ytd)'!$B$781:$F$1168,3,FALSE)</f>
        <v>0.74</v>
      </c>
      <c r="K208" s="372" t="e">
        <f>VLOOKUP($A208,'T5_data(mth)'!$B$1175:$AL$1562,$O$1-1,FALSE)</f>
        <v>#REF!</v>
      </c>
      <c r="L208" s="372" t="e">
        <f>VLOOKUP($A208,'T5_data(mth)'!$B$1175:$AL$1562,$O$1,FALSE)</f>
        <v>#REF!</v>
      </c>
      <c r="M208" s="633"/>
      <c r="O208" s="465" t="str">
        <f t="shared" si="25"/>
        <v>12.9</v>
      </c>
      <c r="P208" s="465" t="e">
        <f t="shared" si="26"/>
        <v>#REF!</v>
      </c>
      <c r="Q208" s="465" t="e">
        <f t="shared" si="27"/>
        <v>#REF!</v>
      </c>
      <c r="R208" s="465" t="str">
        <f t="shared" si="28"/>
        <v>36.7</v>
      </c>
      <c r="S208" s="465" t="str">
        <f t="shared" si="29"/>
        <v>0.7</v>
      </c>
      <c r="T208" s="465" t="e">
        <f t="shared" si="30"/>
        <v>#REF!</v>
      </c>
      <c r="U208" s="465" t="e">
        <f t="shared" si="31"/>
        <v>#REF!</v>
      </c>
      <c r="V208" s="465" t="e">
        <f>IF(FIXED(#REF!,1)="0.0",IF(FIXED(#REF!,2)="0.00",FIXED(#REF!,3),FIXED(#REF!,2)),FIXED(#REF!,1))</f>
        <v>#REF!</v>
      </c>
    </row>
    <row r="209" spans="1:22" s="321" customFormat="1" ht="24.6" hidden="1" x14ac:dyDescent="0.45">
      <c r="A209" s="367" t="s">
        <v>379</v>
      </c>
      <c r="B209" s="368">
        <f>VLOOKUP($A209,'T5_data(ytd)'!$B$3:$F$390,3,FALSE)</f>
        <v>359.84</v>
      </c>
      <c r="C209" s="369" t="e">
        <f>VLOOKUP($A209,'T5_data(mth)'!$B$5:$AL$392,$O$1-1,FALSE)</f>
        <v>#REF!</v>
      </c>
      <c r="D209" s="496" t="e">
        <f>VLOOKUP($A209,'T5_data(mth)'!$B$5:$AL$392,$O$1,FALSE)</f>
        <v>#REF!</v>
      </c>
      <c r="E209" s="368">
        <f>VLOOKUP($A209,'T5_data(ytd)'!$B$3:$F$390,5,FALSE)</f>
        <v>119.5</v>
      </c>
      <c r="F209" s="370">
        <f>VLOOKUP($A209,'T5_data(ytd)'!$B$392:$F$779,3,FALSE)</f>
        <v>24.49</v>
      </c>
      <c r="G209" s="371" t="e">
        <f>VLOOKUP($A209,'T5_data(mth)'!$B$785:$AL$1172,$O$1-1,FALSE)</f>
        <v>#REF!</v>
      </c>
      <c r="H209" s="371" t="e">
        <f>VLOOKUP($A209,'T5_data(mth)'!$B$785:$AL$1172,$O$1,FALSE)</f>
        <v>#REF!</v>
      </c>
      <c r="I209" s="370">
        <f>VLOOKUP($A209,'T5_data(ytd)'!$B$392:$F$779,5,FALSE)</f>
        <v>4.53</v>
      </c>
      <c r="J209" s="372">
        <f>VLOOKUP($A209,'T5_data(ytd)'!$B$781:$F$1168,3,FALSE)</f>
        <v>0.12</v>
      </c>
      <c r="K209" s="372" t="e">
        <f>VLOOKUP($A209,'T5_data(mth)'!$B$1175:$AL$1562,$O$1-1,FALSE)</f>
        <v>#REF!</v>
      </c>
      <c r="L209" s="372" t="e">
        <f>VLOOKUP($A209,'T5_data(mth)'!$B$1175:$AL$1562,$O$1,FALSE)</f>
        <v>#REF!</v>
      </c>
      <c r="M209" s="633"/>
      <c r="O209" s="465" t="str">
        <f t="shared" si="25"/>
        <v>24.5</v>
      </c>
      <c r="P209" s="465" t="e">
        <f t="shared" si="26"/>
        <v>#REF!</v>
      </c>
      <c r="Q209" s="465" t="e">
        <f t="shared" si="27"/>
        <v>#REF!</v>
      </c>
      <c r="R209" s="465" t="str">
        <f t="shared" si="28"/>
        <v>4.5</v>
      </c>
      <c r="S209" s="465" t="str">
        <f t="shared" si="29"/>
        <v>0.1</v>
      </c>
      <c r="T209" s="465" t="e">
        <f t="shared" si="30"/>
        <v>#REF!</v>
      </c>
      <c r="U209" s="465" t="e">
        <f t="shared" si="31"/>
        <v>#REF!</v>
      </c>
      <c r="V209" s="465" t="e">
        <f>IF(FIXED(#REF!,1)="0.0",IF(FIXED(#REF!,2)="0.00",FIXED(#REF!,3),FIXED(#REF!,2)),FIXED(#REF!,1))</f>
        <v>#REF!</v>
      </c>
    </row>
    <row r="210" spans="1:22" s="321" customFormat="1" ht="24.6" hidden="1" x14ac:dyDescent="0.45">
      <c r="A210" s="367" t="s">
        <v>380</v>
      </c>
      <c r="B210" s="368">
        <f>VLOOKUP($A210,'T5_data(ytd)'!$B$3:$F$390,3,FALSE)</f>
        <v>508.28</v>
      </c>
      <c r="C210" s="369" t="e">
        <f>VLOOKUP($A210,'T5_data(mth)'!$B$5:$AL$392,$O$1-1,FALSE)</f>
        <v>#REF!</v>
      </c>
      <c r="D210" s="496" t="e">
        <f>VLOOKUP($A210,'T5_data(mth)'!$B$5:$AL$392,$O$1,FALSE)</f>
        <v>#REF!</v>
      </c>
      <c r="E210" s="368">
        <f>VLOOKUP($A210,'T5_data(ytd)'!$B$3:$F$390,5,FALSE)</f>
        <v>188.07</v>
      </c>
      <c r="F210" s="370">
        <f>VLOOKUP($A210,'T5_data(ytd)'!$B$392:$F$779,3,FALSE)</f>
        <v>9.11</v>
      </c>
      <c r="G210" s="371" t="e">
        <f>VLOOKUP($A210,'T5_data(mth)'!$B$785:$AL$1172,$O$1-1,FALSE)</f>
        <v>#REF!</v>
      </c>
      <c r="H210" s="371" t="e">
        <f>VLOOKUP($A210,'T5_data(mth)'!$B$785:$AL$1172,$O$1,FALSE)</f>
        <v>#REF!</v>
      </c>
      <c r="I210" s="370">
        <f>VLOOKUP($A210,'T5_data(ytd)'!$B$392:$F$779,5,FALSE)</f>
        <v>24.76</v>
      </c>
      <c r="J210" s="372">
        <f>VLOOKUP($A210,'T5_data(ytd)'!$B$781:$F$1168,3,FALSE)</f>
        <v>0.17</v>
      </c>
      <c r="K210" s="372" t="e">
        <f>VLOOKUP($A210,'T5_data(mth)'!$B$1175:$AL$1562,$O$1-1,FALSE)</f>
        <v>#REF!</v>
      </c>
      <c r="L210" s="372" t="e">
        <f>VLOOKUP($A210,'T5_data(mth)'!$B$1175:$AL$1562,$O$1,FALSE)</f>
        <v>#REF!</v>
      </c>
      <c r="M210" s="633"/>
      <c r="O210" s="465" t="str">
        <f t="shared" si="25"/>
        <v>9.1</v>
      </c>
      <c r="P210" s="465" t="e">
        <f t="shared" si="26"/>
        <v>#REF!</v>
      </c>
      <c r="Q210" s="465" t="e">
        <f t="shared" si="27"/>
        <v>#REF!</v>
      </c>
      <c r="R210" s="465" t="str">
        <f t="shared" si="28"/>
        <v>24.8</v>
      </c>
      <c r="S210" s="465" t="str">
        <f t="shared" si="29"/>
        <v>0.2</v>
      </c>
      <c r="T210" s="465" t="e">
        <f t="shared" si="30"/>
        <v>#REF!</v>
      </c>
      <c r="U210" s="465" t="e">
        <f t="shared" si="31"/>
        <v>#REF!</v>
      </c>
      <c r="V210" s="465" t="e">
        <f>IF(FIXED(#REF!,1)="0.0",IF(FIXED(#REF!,2)="0.00",FIXED(#REF!,3),FIXED(#REF!,2)),FIXED(#REF!,1))</f>
        <v>#REF!</v>
      </c>
    </row>
    <row r="211" spans="1:22" s="321" customFormat="1" ht="24.6" hidden="1" x14ac:dyDescent="0.45">
      <c r="A211" s="367" t="s">
        <v>381</v>
      </c>
      <c r="B211" s="368">
        <f>VLOOKUP($A211,'T5_data(ytd)'!$B$3:$F$390,3,FALSE)</f>
        <v>58.77</v>
      </c>
      <c r="C211" s="369" t="e">
        <f>VLOOKUP($A211,'T5_data(mth)'!$B$5:$AL$392,$O$1-1,FALSE)</f>
        <v>#REF!</v>
      </c>
      <c r="D211" s="496" t="e">
        <f>VLOOKUP($A211,'T5_data(mth)'!$B$5:$AL$392,$O$1,FALSE)</f>
        <v>#REF!</v>
      </c>
      <c r="E211" s="368">
        <f>VLOOKUP($A211,'T5_data(ytd)'!$B$3:$F$390,5,FALSE)</f>
        <v>20.78</v>
      </c>
      <c r="F211" s="370">
        <f>VLOOKUP($A211,'T5_data(ytd)'!$B$392:$F$779,3,FALSE)</f>
        <v>-41.79</v>
      </c>
      <c r="G211" s="371" t="e">
        <f>VLOOKUP($A211,'T5_data(mth)'!$B$785:$AL$1172,$O$1-1,FALSE)</f>
        <v>#REF!</v>
      </c>
      <c r="H211" s="371" t="e">
        <f>VLOOKUP($A211,'T5_data(mth)'!$B$785:$AL$1172,$O$1,FALSE)</f>
        <v>#REF!</v>
      </c>
      <c r="I211" s="370">
        <f>VLOOKUP($A211,'T5_data(ytd)'!$B$392:$F$779,5,FALSE)</f>
        <v>32.44</v>
      </c>
      <c r="J211" s="372">
        <f>VLOOKUP($A211,'T5_data(ytd)'!$B$781:$F$1168,3,FALSE)</f>
        <v>0.02</v>
      </c>
      <c r="K211" s="372" t="e">
        <f>VLOOKUP($A211,'T5_data(mth)'!$B$1175:$AL$1562,$O$1-1,FALSE)</f>
        <v>#REF!</v>
      </c>
      <c r="L211" s="372" t="e">
        <f>VLOOKUP($A211,'T5_data(mth)'!$B$1175:$AL$1562,$O$1,FALSE)</f>
        <v>#REF!</v>
      </c>
      <c r="M211" s="633"/>
      <c r="O211" s="465" t="str">
        <f t="shared" si="25"/>
        <v>-41.8</v>
      </c>
      <c r="P211" s="465" t="e">
        <f t="shared" si="26"/>
        <v>#REF!</v>
      </c>
      <c r="Q211" s="465" t="e">
        <f t="shared" si="27"/>
        <v>#REF!</v>
      </c>
      <c r="R211" s="465" t="str">
        <f t="shared" si="28"/>
        <v>32.4</v>
      </c>
      <c r="S211" s="465" t="str">
        <f t="shared" si="29"/>
        <v>0.02</v>
      </c>
      <c r="T211" s="465" t="e">
        <f t="shared" si="30"/>
        <v>#REF!</v>
      </c>
      <c r="U211" s="465" t="e">
        <f t="shared" si="31"/>
        <v>#REF!</v>
      </c>
      <c r="V211" s="465" t="e">
        <f>IF(FIXED(#REF!,1)="0.0",IF(FIXED(#REF!,2)="0.00",FIXED(#REF!,3),FIXED(#REF!,2)),FIXED(#REF!,1))</f>
        <v>#REF!</v>
      </c>
    </row>
    <row r="212" spans="1:22" s="321" customFormat="1" ht="24.6" hidden="1" x14ac:dyDescent="0.45">
      <c r="A212" s="367" t="s">
        <v>382</v>
      </c>
      <c r="B212" s="368">
        <f>VLOOKUP($A212,'T5_data(ytd)'!$B$3:$F$390,3,FALSE)</f>
        <v>1345.02</v>
      </c>
      <c r="C212" s="369" t="e">
        <f>VLOOKUP($A212,'T5_data(mth)'!$B$5:$AL$392,$O$1-1,FALSE)</f>
        <v>#REF!</v>
      </c>
      <c r="D212" s="496" t="e">
        <f>VLOOKUP($A212,'T5_data(mth)'!$B$5:$AL$392,$O$1,FALSE)</f>
        <v>#REF!</v>
      </c>
      <c r="E212" s="368">
        <f>VLOOKUP($A212,'T5_data(ytd)'!$B$3:$F$390,5,FALSE)</f>
        <v>619.47</v>
      </c>
      <c r="F212" s="370">
        <f>VLOOKUP($A212,'T5_data(ytd)'!$B$392:$F$779,3,FALSE)</f>
        <v>16.23</v>
      </c>
      <c r="G212" s="371" t="e">
        <f>VLOOKUP($A212,'T5_data(mth)'!$B$785:$AL$1172,$O$1-1,FALSE)</f>
        <v>#REF!</v>
      </c>
      <c r="H212" s="371" t="e">
        <f>VLOOKUP($A212,'T5_data(mth)'!$B$785:$AL$1172,$O$1,FALSE)</f>
        <v>#REF!</v>
      </c>
      <c r="I212" s="370">
        <f>VLOOKUP($A212,'T5_data(ytd)'!$B$392:$F$779,5,FALSE)</f>
        <v>50.15</v>
      </c>
      <c r="J212" s="372">
        <f>VLOOKUP($A212,'T5_data(ytd)'!$B$781:$F$1168,3,FALSE)</f>
        <v>0.44</v>
      </c>
      <c r="K212" s="372" t="e">
        <f>VLOOKUP($A212,'T5_data(mth)'!$B$1175:$AL$1562,$O$1-1,FALSE)</f>
        <v>#REF!</v>
      </c>
      <c r="L212" s="372" t="e">
        <f>VLOOKUP($A212,'T5_data(mth)'!$B$1175:$AL$1562,$O$1,FALSE)</f>
        <v>#REF!</v>
      </c>
      <c r="M212" s="633"/>
      <c r="O212" s="465" t="str">
        <f t="shared" si="25"/>
        <v>16.2</v>
      </c>
      <c r="P212" s="465" t="e">
        <f t="shared" si="26"/>
        <v>#REF!</v>
      </c>
      <c r="Q212" s="465" t="e">
        <f t="shared" si="27"/>
        <v>#REF!</v>
      </c>
      <c r="R212" s="465" t="str">
        <f t="shared" si="28"/>
        <v>50.2</v>
      </c>
      <c r="S212" s="465" t="str">
        <f t="shared" si="29"/>
        <v>0.4</v>
      </c>
      <c r="T212" s="465" t="e">
        <f t="shared" si="30"/>
        <v>#REF!</v>
      </c>
      <c r="U212" s="465" t="e">
        <f t="shared" si="31"/>
        <v>#REF!</v>
      </c>
      <c r="V212" s="465" t="e">
        <f>IF(FIXED(#REF!,1)="0.0",IF(FIXED(#REF!,2)="0.00",FIXED(#REF!,3),FIXED(#REF!,2)),FIXED(#REF!,1))</f>
        <v>#REF!</v>
      </c>
    </row>
    <row r="213" spans="1:22" s="321" customFormat="1" ht="24.6" hidden="1" x14ac:dyDescent="0.45">
      <c r="A213" s="367" t="s">
        <v>383</v>
      </c>
      <c r="B213" s="368">
        <f>VLOOKUP($A213,'T5_data(ytd)'!$B$3:$F$390,3,FALSE)</f>
        <v>10.130000000000001</v>
      </c>
      <c r="C213" s="369" t="e">
        <f>VLOOKUP($A213,'T5_data(mth)'!$B$5:$AL$392,$O$1-1,FALSE)</f>
        <v>#REF!</v>
      </c>
      <c r="D213" s="496" t="e">
        <f>VLOOKUP($A213,'T5_data(mth)'!$B$5:$AL$392,$O$1,FALSE)</f>
        <v>#REF!</v>
      </c>
      <c r="E213" s="368">
        <f>VLOOKUP($A213,'T5_data(ytd)'!$B$3:$F$390,5,FALSE)</f>
        <v>3.58</v>
      </c>
      <c r="F213" s="370">
        <f>VLOOKUP($A213,'T5_data(ytd)'!$B$392:$F$779,3,FALSE)</f>
        <v>-2.97</v>
      </c>
      <c r="G213" s="371" t="e">
        <f>VLOOKUP($A213,'T5_data(mth)'!$B$785:$AL$1172,$O$1-1,FALSE)</f>
        <v>#REF!</v>
      </c>
      <c r="H213" s="371" t="e">
        <f>VLOOKUP($A213,'T5_data(mth)'!$B$785:$AL$1172,$O$1,FALSE)</f>
        <v>#REF!</v>
      </c>
      <c r="I213" s="370">
        <f>VLOOKUP($A213,'T5_data(ytd)'!$B$392:$F$779,5,FALSE)</f>
        <v>16.989999999999998</v>
      </c>
      <c r="J213" s="372">
        <f>VLOOKUP($A213,'T5_data(ytd)'!$B$781:$F$1168,3,FALSE)</f>
        <v>0</v>
      </c>
      <c r="K213" s="372" t="e">
        <f>VLOOKUP($A213,'T5_data(mth)'!$B$1175:$AL$1562,$O$1-1,FALSE)</f>
        <v>#REF!</v>
      </c>
      <c r="L213" s="372" t="e">
        <f>VLOOKUP($A213,'T5_data(mth)'!$B$1175:$AL$1562,$O$1,FALSE)</f>
        <v>#REF!</v>
      </c>
      <c r="M213" s="633"/>
      <c r="O213" s="465" t="str">
        <f t="shared" si="25"/>
        <v>-3.0</v>
      </c>
      <c r="P213" s="465" t="e">
        <f t="shared" si="26"/>
        <v>#REF!</v>
      </c>
      <c r="Q213" s="465" t="e">
        <f t="shared" si="27"/>
        <v>#REF!</v>
      </c>
      <c r="R213" s="465" t="str">
        <f t="shared" si="28"/>
        <v>17.0</v>
      </c>
      <c r="S213" s="465" t="str">
        <f t="shared" si="29"/>
        <v>0.000</v>
      </c>
      <c r="T213" s="465" t="e">
        <f t="shared" si="30"/>
        <v>#REF!</v>
      </c>
      <c r="U213" s="465" t="e">
        <f t="shared" si="31"/>
        <v>#REF!</v>
      </c>
      <c r="V213" s="465" t="e">
        <f>IF(FIXED(#REF!,1)="0.0",IF(FIXED(#REF!,2)="0.00",FIXED(#REF!,3),FIXED(#REF!,2)),FIXED(#REF!,1))</f>
        <v>#REF!</v>
      </c>
    </row>
    <row r="214" spans="1:22" s="321" customFormat="1" ht="24.6" hidden="1" x14ac:dyDescent="0.45">
      <c r="A214" s="367" t="s">
        <v>384</v>
      </c>
      <c r="B214" s="368">
        <f>VLOOKUP($A214,'T5_data(ytd)'!$B$3:$F$390,3,FALSE)</f>
        <v>179.28</v>
      </c>
      <c r="C214" s="369" t="e">
        <f>VLOOKUP($A214,'T5_data(mth)'!$B$5:$AL$392,$O$1-1,FALSE)</f>
        <v>#REF!</v>
      </c>
      <c r="D214" s="496" t="e">
        <f>VLOOKUP($A214,'T5_data(mth)'!$B$5:$AL$392,$O$1,FALSE)</f>
        <v>#REF!</v>
      </c>
      <c r="E214" s="368">
        <f>VLOOKUP($A214,'T5_data(ytd)'!$B$3:$F$390,5,FALSE)</f>
        <v>64.39</v>
      </c>
      <c r="F214" s="370">
        <f>VLOOKUP($A214,'T5_data(ytd)'!$B$392:$F$779,3,FALSE)</f>
        <v>5.98</v>
      </c>
      <c r="G214" s="371" t="e">
        <f>VLOOKUP($A214,'T5_data(mth)'!$B$785:$AL$1172,$O$1-1,FALSE)</f>
        <v>#REF!</v>
      </c>
      <c r="H214" s="371" t="e">
        <f>VLOOKUP($A214,'T5_data(mth)'!$B$785:$AL$1172,$O$1,FALSE)</f>
        <v>#REF!</v>
      </c>
      <c r="I214" s="370">
        <f>VLOOKUP($A214,'T5_data(ytd)'!$B$392:$F$779,5,FALSE)</f>
        <v>23.78</v>
      </c>
      <c r="J214" s="372">
        <f>VLOOKUP($A214,'T5_data(ytd)'!$B$781:$F$1168,3,FALSE)</f>
        <v>0.06</v>
      </c>
      <c r="K214" s="372" t="e">
        <f>VLOOKUP($A214,'T5_data(mth)'!$B$1175:$AL$1562,$O$1-1,FALSE)</f>
        <v>#REF!</v>
      </c>
      <c r="L214" s="372" t="e">
        <f>VLOOKUP($A214,'T5_data(mth)'!$B$1175:$AL$1562,$O$1,FALSE)</f>
        <v>#REF!</v>
      </c>
      <c r="M214" s="633"/>
      <c r="O214" s="465" t="str">
        <f t="shared" si="25"/>
        <v>6.0</v>
      </c>
      <c r="P214" s="465" t="e">
        <f t="shared" si="26"/>
        <v>#REF!</v>
      </c>
      <c r="Q214" s="465" t="e">
        <f t="shared" si="27"/>
        <v>#REF!</v>
      </c>
      <c r="R214" s="465" t="str">
        <f t="shared" si="28"/>
        <v>23.8</v>
      </c>
      <c r="S214" s="465" t="str">
        <f t="shared" si="29"/>
        <v>0.1</v>
      </c>
      <c r="T214" s="465" t="e">
        <f t="shared" si="30"/>
        <v>#REF!</v>
      </c>
      <c r="U214" s="465" t="e">
        <f t="shared" si="31"/>
        <v>#REF!</v>
      </c>
      <c r="V214" s="465" t="e">
        <f>IF(FIXED(#REF!,1)="0.0",IF(FIXED(#REF!,2)="0.00",FIXED(#REF!,3),FIXED(#REF!,2)),FIXED(#REF!,1))</f>
        <v>#REF!</v>
      </c>
    </row>
    <row r="215" spans="1:22" s="321" customFormat="1" ht="24.6" hidden="1" x14ac:dyDescent="0.45">
      <c r="A215" s="367" t="s">
        <v>385</v>
      </c>
      <c r="B215" s="368">
        <f>VLOOKUP($A215,'T5_data(ytd)'!$B$3:$F$390,3,FALSE)</f>
        <v>16.5</v>
      </c>
      <c r="C215" s="369" t="e">
        <f>VLOOKUP($A215,'T5_data(mth)'!$B$5:$AL$392,$O$1-1,FALSE)</f>
        <v>#REF!</v>
      </c>
      <c r="D215" s="496" t="e">
        <f>VLOOKUP($A215,'T5_data(mth)'!$B$5:$AL$392,$O$1,FALSE)</f>
        <v>#REF!</v>
      </c>
      <c r="E215" s="368">
        <f>VLOOKUP($A215,'T5_data(ytd)'!$B$3:$F$390,5,FALSE)</f>
        <v>6.08</v>
      </c>
      <c r="F215" s="370">
        <f>VLOOKUP($A215,'T5_data(ytd)'!$B$392:$F$779,3,FALSE)</f>
        <v>12.86</v>
      </c>
      <c r="G215" s="371" t="e">
        <f>VLOOKUP($A215,'T5_data(mth)'!$B$785:$AL$1172,$O$1-1,FALSE)</f>
        <v>#REF!</v>
      </c>
      <c r="H215" s="371" t="e">
        <f>VLOOKUP($A215,'T5_data(mth)'!$B$785:$AL$1172,$O$1,FALSE)</f>
        <v>#REF!</v>
      </c>
      <c r="I215" s="370">
        <f>VLOOKUP($A215,'T5_data(ytd)'!$B$392:$F$779,5,FALSE)</f>
        <v>11.15</v>
      </c>
      <c r="J215" s="372">
        <f>VLOOKUP($A215,'T5_data(ytd)'!$B$781:$F$1168,3,FALSE)</f>
        <v>0.01</v>
      </c>
      <c r="K215" s="372" t="e">
        <f>VLOOKUP($A215,'T5_data(mth)'!$B$1175:$AL$1562,$O$1-1,FALSE)</f>
        <v>#REF!</v>
      </c>
      <c r="L215" s="372" t="e">
        <f>VLOOKUP($A215,'T5_data(mth)'!$B$1175:$AL$1562,$O$1,FALSE)</f>
        <v>#REF!</v>
      </c>
      <c r="M215" s="633"/>
      <c r="O215" s="465" t="str">
        <f t="shared" si="25"/>
        <v>12.9</v>
      </c>
      <c r="P215" s="465" t="e">
        <f t="shared" si="26"/>
        <v>#REF!</v>
      </c>
      <c r="Q215" s="465" t="e">
        <f t="shared" si="27"/>
        <v>#REF!</v>
      </c>
      <c r="R215" s="465" t="str">
        <f t="shared" si="28"/>
        <v>11.2</v>
      </c>
      <c r="S215" s="465" t="str">
        <f t="shared" si="29"/>
        <v>0.01</v>
      </c>
      <c r="T215" s="465" t="e">
        <f t="shared" si="30"/>
        <v>#REF!</v>
      </c>
      <c r="U215" s="465" t="e">
        <f t="shared" si="31"/>
        <v>#REF!</v>
      </c>
      <c r="V215" s="465" t="e">
        <f>IF(FIXED(#REF!,1)="0.0",IF(FIXED(#REF!,2)="0.00",FIXED(#REF!,3),FIXED(#REF!,2)),FIXED(#REF!,1))</f>
        <v>#REF!</v>
      </c>
    </row>
    <row r="216" spans="1:22" s="321" customFormat="1" ht="24.6" hidden="1" x14ac:dyDescent="0.45">
      <c r="A216" s="367" t="s">
        <v>386</v>
      </c>
      <c r="B216" s="368">
        <f>VLOOKUP($A216,'T5_data(ytd)'!$B$3:$F$390,3,FALSE)</f>
        <v>162.77000000000001</v>
      </c>
      <c r="C216" s="369" t="e">
        <f>VLOOKUP($A216,'T5_data(mth)'!$B$5:$AL$392,$O$1-1,FALSE)</f>
        <v>#REF!</v>
      </c>
      <c r="D216" s="496" t="e">
        <f>VLOOKUP($A216,'T5_data(mth)'!$B$5:$AL$392,$O$1,FALSE)</f>
        <v>#REF!</v>
      </c>
      <c r="E216" s="368">
        <f>VLOOKUP($A216,'T5_data(ytd)'!$B$3:$F$390,5,FALSE)</f>
        <v>58.31</v>
      </c>
      <c r="F216" s="370">
        <f>VLOOKUP($A216,'T5_data(ytd)'!$B$392:$F$779,3,FALSE)</f>
        <v>5.33</v>
      </c>
      <c r="G216" s="371" t="e">
        <f>VLOOKUP($A216,'T5_data(mth)'!$B$785:$AL$1172,$O$1-1,FALSE)</f>
        <v>#REF!</v>
      </c>
      <c r="H216" s="371" t="e">
        <f>VLOOKUP($A216,'T5_data(mth)'!$B$785:$AL$1172,$O$1,FALSE)</f>
        <v>#REF!</v>
      </c>
      <c r="I216" s="370">
        <f>VLOOKUP($A216,'T5_data(ytd)'!$B$392:$F$779,5,FALSE)</f>
        <v>25.24</v>
      </c>
      <c r="J216" s="372">
        <f>VLOOKUP($A216,'T5_data(ytd)'!$B$781:$F$1168,3,FALSE)</f>
        <v>0.05</v>
      </c>
      <c r="K216" s="372" t="e">
        <f>VLOOKUP($A216,'T5_data(mth)'!$B$1175:$AL$1562,$O$1-1,FALSE)</f>
        <v>#REF!</v>
      </c>
      <c r="L216" s="372" t="e">
        <f>VLOOKUP($A216,'T5_data(mth)'!$B$1175:$AL$1562,$O$1,FALSE)</f>
        <v>#REF!</v>
      </c>
      <c r="M216" s="633"/>
      <c r="O216" s="465" t="str">
        <f t="shared" si="25"/>
        <v>5.3</v>
      </c>
      <c r="P216" s="465" t="e">
        <f t="shared" si="26"/>
        <v>#REF!</v>
      </c>
      <c r="Q216" s="465" t="e">
        <f t="shared" si="27"/>
        <v>#REF!</v>
      </c>
      <c r="R216" s="465" t="str">
        <f t="shared" si="28"/>
        <v>25.2</v>
      </c>
      <c r="S216" s="465" t="str">
        <f t="shared" si="29"/>
        <v>0.1</v>
      </c>
      <c r="T216" s="465" t="e">
        <f t="shared" si="30"/>
        <v>#REF!</v>
      </c>
      <c r="U216" s="465" t="e">
        <f t="shared" si="31"/>
        <v>#REF!</v>
      </c>
      <c r="V216" s="465" t="e">
        <f>IF(FIXED(#REF!,1)="0.0",IF(FIXED(#REF!,2)="0.00",FIXED(#REF!,3),FIXED(#REF!,2)),FIXED(#REF!,1))</f>
        <v>#REF!</v>
      </c>
    </row>
    <row r="217" spans="1:22" s="321" customFormat="1" ht="24.6" hidden="1" x14ac:dyDescent="0.45">
      <c r="A217" s="367" t="s">
        <v>387</v>
      </c>
      <c r="B217" s="368">
        <f>VLOOKUP($A217,'T5_data(ytd)'!$B$3:$F$390,3,FALSE)</f>
        <v>1120.1199999999999</v>
      </c>
      <c r="C217" s="369" t="e">
        <f>VLOOKUP($A217,'T5_data(mth)'!$B$5:$AL$392,$O$1-1,FALSE)</f>
        <v>#REF!</v>
      </c>
      <c r="D217" s="496" t="e">
        <f>VLOOKUP($A217,'T5_data(mth)'!$B$5:$AL$392,$O$1,FALSE)</f>
        <v>#REF!</v>
      </c>
      <c r="E217" s="368">
        <f>VLOOKUP($A217,'T5_data(ytd)'!$B$3:$F$390,5,FALSE)</f>
        <v>329.36</v>
      </c>
      <c r="F217" s="370">
        <f>VLOOKUP($A217,'T5_data(ytd)'!$B$392:$F$779,3,FALSE)</f>
        <v>-5.32</v>
      </c>
      <c r="G217" s="371" t="e">
        <f>VLOOKUP($A217,'T5_data(mth)'!$B$785:$AL$1172,$O$1-1,FALSE)</f>
        <v>#REF!</v>
      </c>
      <c r="H217" s="371" t="e">
        <f>VLOOKUP($A217,'T5_data(mth)'!$B$785:$AL$1172,$O$1,FALSE)</f>
        <v>#REF!</v>
      </c>
      <c r="I217" s="370">
        <f>VLOOKUP($A217,'T5_data(ytd)'!$B$392:$F$779,5,FALSE)</f>
        <v>-16.010000000000002</v>
      </c>
      <c r="J217" s="372">
        <f>VLOOKUP($A217,'T5_data(ytd)'!$B$781:$F$1168,3,FALSE)</f>
        <v>0.37</v>
      </c>
      <c r="K217" s="372" t="e">
        <f>VLOOKUP($A217,'T5_data(mth)'!$B$1175:$AL$1562,$O$1-1,FALSE)</f>
        <v>#REF!</v>
      </c>
      <c r="L217" s="372" t="e">
        <f>VLOOKUP($A217,'T5_data(mth)'!$B$1175:$AL$1562,$O$1,FALSE)</f>
        <v>#REF!</v>
      </c>
      <c r="M217" s="633"/>
      <c r="O217" s="465" t="str">
        <f t="shared" si="25"/>
        <v>-5.3</v>
      </c>
      <c r="P217" s="465" t="e">
        <f t="shared" si="26"/>
        <v>#REF!</v>
      </c>
      <c r="Q217" s="465" t="e">
        <f t="shared" si="27"/>
        <v>#REF!</v>
      </c>
      <c r="R217" s="465" t="str">
        <f t="shared" si="28"/>
        <v>-16.0</v>
      </c>
      <c r="S217" s="465" t="str">
        <f t="shared" si="29"/>
        <v>0.4</v>
      </c>
      <c r="T217" s="465" t="e">
        <f t="shared" si="30"/>
        <v>#REF!</v>
      </c>
      <c r="U217" s="465" t="e">
        <f t="shared" si="31"/>
        <v>#REF!</v>
      </c>
      <c r="V217" s="465" t="e">
        <f>IF(FIXED(#REF!,1)="0.0",IF(FIXED(#REF!,2)="0.00",FIXED(#REF!,3),FIXED(#REF!,2)),FIXED(#REF!,1))</f>
        <v>#REF!</v>
      </c>
    </row>
    <row r="218" spans="1:22" s="321" customFormat="1" ht="24.6" hidden="1" x14ac:dyDescent="0.45">
      <c r="A218" s="367" t="s">
        <v>388</v>
      </c>
      <c r="B218" s="368">
        <f>VLOOKUP($A218,'T5_data(ytd)'!$B$3:$F$390,3,FALSE)</f>
        <v>1.55</v>
      </c>
      <c r="C218" s="369" t="e">
        <f>VLOOKUP($A218,'T5_data(mth)'!$B$5:$AL$392,$O$1-1,FALSE)</f>
        <v>#REF!</v>
      </c>
      <c r="D218" s="496" t="e">
        <f>VLOOKUP($A218,'T5_data(mth)'!$B$5:$AL$392,$O$1,FALSE)</f>
        <v>#REF!</v>
      </c>
      <c r="E218" s="368">
        <f>VLOOKUP($A218,'T5_data(ytd)'!$B$3:$F$390,5,FALSE)</f>
        <v>0.34</v>
      </c>
      <c r="F218" s="370">
        <f>VLOOKUP($A218,'T5_data(ytd)'!$B$392:$F$779,3,FALSE)</f>
        <v>24</v>
      </c>
      <c r="G218" s="371" t="e">
        <f>VLOOKUP($A218,'T5_data(mth)'!$B$785:$AL$1172,$O$1-1,FALSE)</f>
        <v>#REF!</v>
      </c>
      <c r="H218" s="371" t="e">
        <f>VLOOKUP($A218,'T5_data(mth)'!$B$785:$AL$1172,$O$1,FALSE)</f>
        <v>#REF!</v>
      </c>
      <c r="I218" s="370">
        <f>VLOOKUP($A218,'T5_data(ytd)'!$B$392:$F$779,5,FALSE)</f>
        <v>-26.09</v>
      </c>
      <c r="J218" s="372">
        <f>VLOOKUP($A218,'T5_data(ytd)'!$B$781:$F$1168,3,FALSE)</f>
        <v>0</v>
      </c>
      <c r="K218" s="372" t="e">
        <f>VLOOKUP($A218,'T5_data(mth)'!$B$1175:$AL$1562,$O$1-1,FALSE)</f>
        <v>#REF!</v>
      </c>
      <c r="L218" s="372" t="e">
        <f>VLOOKUP($A218,'T5_data(mth)'!$B$1175:$AL$1562,$O$1,FALSE)</f>
        <v>#REF!</v>
      </c>
      <c r="M218" s="633"/>
      <c r="O218" s="465" t="str">
        <f t="shared" si="25"/>
        <v>24.0</v>
      </c>
      <c r="P218" s="465" t="e">
        <f t="shared" si="26"/>
        <v>#REF!</v>
      </c>
      <c r="Q218" s="465" t="e">
        <f t="shared" si="27"/>
        <v>#REF!</v>
      </c>
      <c r="R218" s="465" t="str">
        <f t="shared" si="28"/>
        <v>-26.1</v>
      </c>
      <c r="S218" s="465" t="str">
        <f t="shared" si="29"/>
        <v>0.000</v>
      </c>
      <c r="T218" s="465" t="e">
        <f t="shared" si="30"/>
        <v>#REF!</v>
      </c>
      <c r="U218" s="465" t="e">
        <f t="shared" si="31"/>
        <v>#REF!</v>
      </c>
      <c r="V218" s="465" t="e">
        <f>IF(FIXED(#REF!,1)="0.0",IF(FIXED(#REF!,2)="0.00",FIXED(#REF!,3),FIXED(#REF!,2)),FIXED(#REF!,1))</f>
        <v>#REF!</v>
      </c>
    </row>
    <row r="219" spans="1:22" s="321" customFormat="1" ht="24.6" hidden="1" x14ac:dyDescent="0.45">
      <c r="A219" s="367" t="s">
        <v>389</v>
      </c>
      <c r="B219" s="368">
        <f>VLOOKUP($A219,'T5_data(ytd)'!$B$3:$F$390,3,FALSE)</f>
        <v>179.07</v>
      </c>
      <c r="C219" s="369" t="e">
        <f>VLOOKUP($A219,'T5_data(mth)'!$B$5:$AL$392,$O$1-1,FALSE)</f>
        <v>#REF!</v>
      </c>
      <c r="D219" s="496" t="e">
        <f>VLOOKUP($A219,'T5_data(mth)'!$B$5:$AL$392,$O$1,FALSE)</f>
        <v>#REF!</v>
      </c>
      <c r="E219" s="368">
        <f>VLOOKUP($A219,'T5_data(ytd)'!$B$3:$F$390,5,FALSE)</f>
        <v>63.13</v>
      </c>
      <c r="F219" s="370">
        <f>VLOOKUP($A219,'T5_data(ytd)'!$B$392:$F$779,3,FALSE)</f>
        <v>-2.56</v>
      </c>
      <c r="G219" s="371" t="e">
        <f>VLOOKUP($A219,'T5_data(mth)'!$B$785:$AL$1172,$O$1-1,FALSE)</f>
        <v>#REF!</v>
      </c>
      <c r="H219" s="371" t="e">
        <f>VLOOKUP($A219,'T5_data(mth)'!$B$785:$AL$1172,$O$1,FALSE)</f>
        <v>#REF!</v>
      </c>
      <c r="I219" s="370">
        <f>VLOOKUP($A219,'T5_data(ytd)'!$B$392:$F$779,5,FALSE)</f>
        <v>10.48</v>
      </c>
      <c r="J219" s="372">
        <f>VLOOKUP($A219,'T5_data(ytd)'!$B$781:$F$1168,3,FALSE)</f>
        <v>0.06</v>
      </c>
      <c r="K219" s="372" t="e">
        <f>VLOOKUP($A219,'T5_data(mth)'!$B$1175:$AL$1562,$O$1-1,FALSE)</f>
        <v>#REF!</v>
      </c>
      <c r="L219" s="372" t="e">
        <f>VLOOKUP($A219,'T5_data(mth)'!$B$1175:$AL$1562,$O$1,FALSE)</f>
        <v>#REF!</v>
      </c>
      <c r="M219" s="633"/>
      <c r="O219" s="465" t="str">
        <f t="shared" si="25"/>
        <v>-2.6</v>
      </c>
      <c r="P219" s="465" t="e">
        <f t="shared" si="26"/>
        <v>#REF!</v>
      </c>
      <c r="Q219" s="465" t="e">
        <f t="shared" si="27"/>
        <v>#REF!</v>
      </c>
      <c r="R219" s="465" t="str">
        <f t="shared" si="28"/>
        <v>10.5</v>
      </c>
      <c r="S219" s="465" t="str">
        <f t="shared" si="29"/>
        <v>0.1</v>
      </c>
      <c r="T219" s="465" t="e">
        <f t="shared" si="30"/>
        <v>#REF!</v>
      </c>
      <c r="U219" s="465" t="e">
        <f t="shared" si="31"/>
        <v>#REF!</v>
      </c>
      <c r="V219" s="465" t="e">
        <f>IF(FIXED(#REF!,1)="0.0",IF(FIXED(#REF!,2)="0.00",FIXED(#REF!,3),FIXED(#REF!,2)),FIXED(#REF!,1))</f>
        <v>#REF!</v>
      </c>
    </row>
    <row r="220" spans="1:22" s="321" customFormat="1" ht="24.6" hidden="1" x14ac:dyDescent="0.45">
      <c r="A220" s="474" t="s">
        <v>390</v>
      </c>
      <c r="B220" s="475">
        <f>VLOOKUP($A220,'T5_data(ytd)'!$B$3:$F$390,3,FALSE)</f>
        <v>939.5</v>
      </c>
      <c r="C220" s="476" t="e">
        <f>VLOOKUP($A220,'T5_data(mth)'!$B$5:$AL$392,$O$1-1,FALSE)</f>
        <v>#REF!</v>
      </c>
      <c r="D220" s="496" t="e">
        <f>VLOOKUP($A220,'T5_data(mth)'!$B$5:$AL$392,$O$1,FALSE)</f>
        <v>#REF!</v>
      </c>
      <c r="E220" s="475">
        <f>VLOOKUP($A220,'T5_data(ytd)'!$B$3:$F$390,5,FALSE)</f>
        <v>265.88</v>
      </c>
      <c r="F220" s="466">
        <f>VLOOKUP($A220,'T5_data(ytd)'!$B$392:$F$779,3,FALSE)</f>
        <v>-5.87</v>
      </c>
      <c r="G220" s="467" t="e">
        <f>VLOOKUP($A220,'T5_data(mth)'!$B$785:$AL$1172,$O$1-1,FALSE)</f>
        <v>#REF!</v>
      </c>
      <c r="H220" s="467" t="e">
        <f>VLOOKUP($A220,'T5_data(mth)'!$B$785:$AL$1172,$O$1,FALSE)</f>
        <v>#REF!</v>
      </c>
      <c r="I220" s="466">
        <f>VLOOKUP($A220,'T5_data(ytd)'!$B$392:$F$779,5,FALSE)</f>
        <v>-20.52</v>
      </c>
      <c r="J220" s="470">
        <f>VLOOKUP($A220,'T5_data(ytd)'!$B$781:$F$1168,3,FALSE)</f>
        <v>0.31</v>
      </c>
      <c r="K220" s="470" t="e">
        <f>VLOOKUP($A220,'T5_data(mth)'!$B$1175:$AL$1562,$O$1-1,FALSE)</f>
        <v>#REF!</v>
      </c>
      <c r="L220" s="470" t="e">
        <f>VLOOKUP($A220,'T5_data(mth)'!$B$1175:$AL$1562,$O$1,FALSE)</f>
        <v>#REF!</v>
      </c>
      <c r="M220" s="633"/>
      <c r="O220" s="465" t="str">
        <f t="shared" si="25"/>
        <v>-5.9</v>
      </c>
      <c r="P220" s="465" t="e">
        <f t="shared" si="26"/>
        <v>#REF!</v>
      </c>
      <c r="Q220" s="465" t="e">
        <f t="shared" si="27"/>
        <v>#REF!</v>
      </c>
      <c r="R220" s="465" t="str">
        <f t="shared" si="28"/>
        <v>-20.5</v>
      </c>
      <c r="S220" s="465" t="str">
        <f t="shared" si="29"/>
        <v>0.3</v>
      </c>
      <c r="T220" s="465" t="e">
        <f t="shared" si="30"/>
        <v>#REF!</v>
      </c>
      <c r="U220" s="465" t="e">
        <f t="shared" si="31"/>
        <v>#REF!</v>
      </c>
      <c r="V220" s="465" t="e">
        <f>IF(FIXED(#REF!,1)="0.0",IF(FIXED(#REF!,2)="0.00",FIXED(#REF!,3),FIXED(#REF!,2)),FIXED(#REF!,1))</f>
        <v>#REF!</v>
      </c>
    </row>
    <row r="221" spans="1:22" ht="21" customHeight="1" x14ac:dyDescent="0.7">
      <c r="A221" s="495" t="s">
        <v>391</v>
      </c>
      <c r="B221" s="496">
        <f>VLOOKUP($A221,'T5_data(ytd)'!$B$3:$F$390,3,FALSE)</f>
        <v>3332.62</v>
      </c>
      <c r="C221" s="641">
        <f>VLOOKUP($A221,'T5_data(mth)'!$B$5:$AX$392,$O$1-1,FALSE)</f>
        <v>278.21598003690002</v>
      </c>
      <c r="D221" s="496">
        <f>VLOOKUP($A221,'T5_data(mth)'!$B$5:$AX$392,$O$1,FALSE)</f>
        <v>325.29360410430002</v>
      </c>
      <c r="E221" s="496">
        <f>VLOOKUP($A221,'T5_data(ytd)'!$B$3:$F$390,5,FALSE)</f>
        <v>1099.9100000000001</v>
      </c>
      <c r="F221" s="497">
        <f>VLOOKUP($A221,'T5_data(ytd)'!$B$392:$F$779,3,FALSE)</f>
        <v>10.6</v>
      </c>
      <c r="G221" s="642">
        <f>VLOOKUP($A221,'T5_data(mth)'!$B$785:$AX$1172,$O$1-1,FALSE)</f>
        <v>-6.0431911239640757</v>
      </c>
      <c r="H221" s="497">
        <f>VLOOKUP($A221,'T5_data(mth)'!$B$785:$AX$1172,$O$1,FALSE)</f>
        <v>-10.793175400490362</v>
      </c>
      <c r="I221" s="497">
        <f>VLOOKUP($A221,'T5_data(ytd)'!$B$392:$F$779,5,FALSE)</f>
        <v>-3.25</v>
      </c>
      <c r="J221" s="498">
        <f>VLOOKUP($A221,'T5_data(ytd)'!$B$781:$F$1168,3,FALSE)</f>
        <v>1.0900000000000001</v>
      </c>
      <c r="K221" s="646">
        <f>VLOOKUP($A221,'T5_data(mth)'!$B$1175:$AX$1562,$O$1-1,FALSE)</f>
        <v>0.97362438843411081</v>
      </c>
      <c r="L221" s="653">
        <f>VLOOKUP($A221,'T5_data(mth)'!$B$1175:$AX$1562,$O$1,FALSE)</f>
        <v>1.123778507128796</v>
      </c>
      <c r="M221" s="654">
        <f>VLOOKUP($A221,'T5_data(ytd)'!$B$781:$F$1168,5,FALSE)</f>
        <v>1.01</v>
      </c>
      <c r="N221" s="481">
        <v>1</v>
      </c>
      <c r="O221" s="660" t="str">
        <f t="shared" si="25"/>
        <v>10.6</v>
      </c>
      <c r="P221" s="660" t="str">
        <f t="shared" si="26"/>
        <v>-6.0</v>
      </c>
      <c r="Q221" s="660" t="str">
        <f t="shared" si="27"/>
        <v>-10.8</v>
      </c>
      <c r="R221" s="660" t="str">
        <f t="shared" si="28"/>
        <v>-3.3</v>
      </c>
      <c r="S221" s="660" t="str">
        <f t="shared" si="29"/>
        <v>1.1</v>
      </c>
      <c r="T221" s="660" t="str">
        <f t="shared" si="30"/>
        <v>1.0</v>
      </c>
      <c r="U221" s="660" t="str">
        <f t="shared" si="31"/>
        <v>1.1</v>
      </c>
      <c r="V221" s="660" t="str">
        <f>IF(FIXED(M221,1)="0.0",IF(FIXED(M221,2)="0.00",FIXED(M221,3),FIXED(M221,2)),FIXED(M221,1))</f>
        <v>1.0</v>
      </c>
    </row>
    <row r="222" spans="1:22" s="321" customFormat="1" ht="24.6" hidden="1" x14ac:dyDescent="0.45">
      <c r="A222" s="479" t="s">
        <v>392</v>
      </c>
      <c r="B222" s="368">
        <f>VLOOKUP($A222,'T5_data(ytd)'!$B$3:$F$390,3,FALSE)</f>
        <v>2553.21</v>
      </c>
      <c r="C222" s="368" t="e">
        <f>VLOOKUP($A222,'T5_data(mth)'!$B$5:$AL$392,$O$1-1,FALSE)</f>
        <v>#REF!</v>
      </c>
      <c r="D222" s="496" t="e">
        <f>VLOOKUP($A222,'T5_data(mth)'!$B$5:$AL$392,$O$1,FALSE)</f>
        <v>#REF!</v>
      </c>
      <c r="E222" s="368">
        <f>VLOOKUP($A222,'T5_data(ytd)'!$B$3:$F$390,5,FALSE)</f>
        <v>799.87</v>
      </c>
      <c r="F222" s="370">
        <f>VLOOKUP($A222,'T5_data(ytd)'!$B$392:$F$779,3,FALSE)</f>
        <v>13.06</v>
      </c>
      <c r="G222" s="370" t="e">
        <f>VLOOKUP($A222,'T5_data(mth)'!$B$785:$AL$1172,$O$1-1,FALSE)</f>
        <v>#REF!</v>
      </c>
      <c r="H222" s="370" t="e">
        <f>VLOOKUP($A222,'T5_data(mth)'!$B$785:$AL$1172,$O$1,FALSE)</f>
        <v>#REF!</v>
      </c>
      <c r="I222" s="370">
        <f>VLOOKUP($A222,'T5_data(ytd)'!$B$392:$F$779,5,FALSE)</f>
        <v>-9.67</v>
      </c>
      <c r="J222" s="472">
        <f>VLOOKUP($A222,'T5_data(ytd)'!$B$781:$F$1168,3,FALSE)</f>
        <v>0.83</v>
      </c>
      <c r="K222" s="472" t="e">
        <f>VLOOKUP($A222,'T5_data(mth)'!$B$1175:$AL$1562,$O$1-1,FALSE)</f>
        <v>#REF!</v>
      </c>
      <c r="L222" s="472" t="e">
        <f>VLOOKUP($A222,'T5_data(mth)'!$B$1175:$AL$1562,$O$1,FALSE)</f>
        <v>#REF!</v>
      </c>
      <c r="M222" s="633"/>
      <c r="O222" s="465" t="str">
        <f t="shared" si="25"/>
        <v>13.1</v>
      </c>
      <c r="P222" s="465" t="e">
        <f t="shared" si="26"/>
        <v>#REF!</v>
      </c>
      <c r="Q222" s="465" t="e">
        <f t="shared" si="27"/>
        <v>#REF!</v>
      </c>
      <c r="R222" s="465" t="str">
        <f t="shared" si="28"/>
        <v>-9.7</v>
      </c>
      <c r="S222" s="465" t="str">
        <f t="shared" si="29"/>
        <v>0.8</v>
      </c>
      <c r="T222" s="465" t="e">
        <f t="shared" si="30"/>
        <v>#REF!</v>
      </c>
      <c r="U222" s="465" t="e">
        <f t="shared" si="31"/>
        <v>#REF!</v>
      </c>
      <c r="V222" s="465" t="e">
        <f>IF(FIXED(#REF!,1)="0.0",IF(FIXED(#REF!,2)="0.00",FIXED(#REF!,3),FIXED(#REF!,2)),FIXED(#REF!,1))</f>
        <v>#REF!</v>
      </c>
    </row>
    <row r="223" spans="1:22" s="321" customFormat="1" ht="24.6" hidden="1" x14ac:dyDescent="0.45">
      <c r="A223" s="367" t="s">
        <v>393</v>
      </c>
      <c r="B223" s="368">
        <f>VLOOKUP($A223,'T5_data(ytd)'!$B$3:$F$390,3,FALSE)</f>
        <v>779.41</v>
      </c>
      <c r="C223" s="369" t="e">
        <f>VLOOKUP($A223,'T5_data(mth)'!$B$5:$AL$392,$O$1-1,FALSE)</f>
        <v>#REF!</v>
      </c>
      <c r="D223" s="496" t="e">
        <f>VLOOKUP($A223,'T5_data(mth)'!$B$5:$AL$392,$O$1,FALSE)</f>
        <v>#REF!</v>
      </c>
      <c r="E223" s="368">
        <f>VLOOKUP($A223,'T5_data(ytd)'!$B$3:$F$390,5,FALSE)</f>
        <v>300.04000000000002</v>
      </c>
      <c r="F223" s="370">
        <f>VLOOKUP($A223,'T5_data(ytd)'!$B$392:$F$779,3,FALSE)</f>
        <v>3.22</v>
      </c>
      <c r="G223" s="371" t="e">
        <f>VLOOKUP($A223,'T5_data(mth)'!$B$785:$AL$1172,$O$1-1,FALSE)</f>
        <v>#REF!</v>
      </c>
      <c r="H223" s="371" t="e">
        <f>VLOOKUP($A223,'T5_data(mth)'!$B$785:$AL$1172,$O$1,FALSE)</f>
        <v>#REF!</v>
      </c>
      <c r="I223" s="370">
        <f>VLOOKUP($A223,'T5_data(ytd)'!$B$392:$F$779,5,FALSE)</f>
        <v>19.36</v>
      </c>
      <c r="J223" s="372">
        <f>VLOOKUP($A223,'T5_data(ytd)'!$B$781:$F$1168,3,FALSE)</f>
        <v>0.25</v>
      </c>
      <c r="K223" s="372" t="e">
        <f>VLOOKUP($A223,'T5_data(mth)'!$B$1175:$AL$1562,$O$1-1,FALSE)</f>
        <v>#REF!</v>
      </c>
      <c r="L223" s="372" t="e">
        <f>VLOOKUP($A223,'T5_data(mth)'!$B$1175:$AL$1562,$O$1,FALSE)</f>
        <v>#REF!</v>
      </c>
      <c r="M223" s="633"/>
      <c r="O223" s="465" t="str">
        <f t="shared" si="25"/>
        <v>3.2</v>
      </c>
      <c r="P223" s="465" t="e">
        <f t="shared" si="26"/>
        <v>#REF!</v>
      </c>
      <c r="Q223" s="465" t="e">
        <f t="shared" si="27"/>
        <v>#REF!</v>
      </c>
      <c r="R223" s="465" t="str">
        <f t="shared" si="28"/>
        <v>19.4</v>
      </c>
      <c r="S223" s="465" t="str">
        <f t="shared" si="29"/>
        <v>0.3</v>
      </c>
      <c r="T223" s="465" t="e">
        <f t="shared" si="30"/>
        <v>#REF!</v>
      </c>
      <c r="U223" s="465" t="e">
        <f t="shared" si="31"/>
        <v>#REF!</v>
      </c>
      <c r="V223" s="465" t="e">
        <f>IF(FIXED(#REF!,1)="0.0",IF(FIXED(#REF!,2)="0.00",FIXED(#REF!,3),FIXED(#REF!,2)),FIXED(#REF!,1))</f>
        <v>#REF!</v>
      </c>
    </row>
    <row r="224" spans="1:22" s="321" customFormat="1" ht="24.6" hidden="1" x14ac:dyDescent="0.45">
      <c r="A224" s="367" t="s">
        <v>394</v>
      </c>
      <c r="B224" s="368">
        <f>VLOOKUP($A224,'T5_data(ytd)'!$B$3:$F$390,3,FALSE)</f>
        <v>105.11</v>
      </c>
      <c r="C224" s="369" t="e">
        <f>VLOOKUP($A224,'T5_data(mth)'!$B$5:$AL$392,$O$1-1,FALSE)</f>
        <v>#REF!</v>
      </c>
      <c r="D224" s="496" t="e">
        <f>VLOOKUP($A224,'T5_data(mth)'!$B$5:$AL$392,$O$1,FALSE)</f>
        <v>#REF!</v>
      </c>
      <c r="E224" s="368">
        <f>VLOOKUP($A224,'T5_data(ytd)'!$B$3:$F$390,5,FALSE)</f>
        <v>30.44</v>
      </c>
      <c r="F224" s="370">
        <f>VLOOKUP($A224,'T5_data(ytd)'!$B$392:$F$779,3,FALSE)</f>
        <v>-4.33</v>
      </c>
      <c r="G224" s="371" t="e">
        <f>VLOOKUP($A224,'T5_data(mth)'!$B$785:$AL$1172,$O$1-1,FALSE)</f>
        <v>#REF!</v>
      </c>
      <c r="H224" s="371" t="e">
        <f>VLOOKUP($A224,'T5_data(mth)'!$B$785:$AL$1172,$O$1,FALSE)</f>
        <v>#REF!</v>
      </c>
      <c r="I224" s="370">
        <f>VLOOKUP($A224,'T5_data(ytd)'!$B$392:$F$779,5,FALSE)</f>
        <v>-14.42</v>
      </c>
      <c r="J224" s="372">
        <f>VLOOKUP($A224,'T5_data(ytd)'!$B$781:$F$1168,3,FALSE)</f>
        <v>0.03</v>
      </c>
      <c r="K224" s="372" t="e">
        <f>VLOOKUP($A224,'T5_data(mth)'!$B$1175:$AL$1562,$O$1-1,FALSE)</f>
        <v>#REF!</v>
      </c>
      <c r="L224" s="372" t="e">
        <f>VLOOKUP($A224,'T5_data(mth)'!$B$1175:$AL$1562,$O$1,FALSE)</f>
        <v>#REF!</v>
      </c>
      <c r="M224" s="633"/>
      <c r="O224" s="465" t="str">
        <f t="shared" si="25"/>
        <v>-4.3</v>
      </c>
      <c r="P224" s="465" t="e">
        <f t="shared" si="26"/>
        <v>#REF!</v>
      </c>
      <c r="Q224" s="465" t="e">
        <f t="shared" si="27"/>
        <v>#REF!</v>
      </c>
      <c r="R224" s="465" t="str">
        <f t="shared" si="28"/>
        <v>-14.4</v>
      </c>
      <c r="S224" s="465" t="str">
        <f t="shared" si="29"/>
        <v>0.03</v>
      </c>
      <c r="T224" s="465" t="e">
        <f t="shared" si="30"/>
        <v>#REF!</v>
      </c>
      <c r="U224" s="465" t="e">
        <f t="shared" si="31"/>
        <v>#REF!</v>
      </c>
      <c r="V224" s="465" t="e">
        <f>IF(FIXED(#REF!,1)="0.0",IF(FIXED(#REF!,2)="0.00",FIXED(#REF!,3),FIXED(#REF!,2)),FIXED(#REF!,1))</f>
        <v>#REF!</v>
      </c>
    </row>
    <row r="225" spans="1:22" s="321" customFormat="1" ht="24.6" hidden="1" x14ac:dyDescent="0.45">
      <c r="A225" s="367" t="s">
        <v>395</v>
      </c>
      <c r="B225" s="368">
        <f>VLOOKUP($A225,'T5_data(ytd)'!$B$3:$F$390,3,FALSE)</f>
        <v>47.06</v>
      </c>
      <c r="C225" s="369" t="e">
        <f>VLOOKUP($A225,'T5_data(mth)'!$B$5:$AL$392,$O$1-1,FALSE)</f>
        <v>#REF!</v>
      </c>
      <c r="D225" s="496" t="e">
        <f>VLOOKUP($A225,'T5_data(mth)'!$B$5:$AL$392,$O$1,FALSE)</f>
        <v>#REF!</v>
      </c>
      <c r="E225" s="368">
        <f>VLOOKUP($A225,'T5_data(ytd)'!$B$3:$F$390,5,FALSE)</f>
        <v>12.9</v>
      </c>
      <c r="F225" s="370">
        <f>VLOOKUP($A225,'T5_data(ytd)'!$B$392:$F$779,3,FALSE)</f>
        <v>-7.27</v>
      </c>
      <c r="G225" s="371" t="e">
        <f>VLOOKUP($A225,'T5_data(mth)'!$B$785:$AL$1172,$O$1-1,FALSE)</f>
        <v>#REF!</v>
      </c>
      <c r="H225" s="371" t="e">
        <f>VLOOKUP($A225,'T5_data(mth)'!$B$785:$AL$1172,$O$1,FALSE)</f>
        <v>#REF!</v>
      </c>
      <c r="I225" s="370">
        <f>VLOOKUP($A225,'T5_data(ytd)'!$B$392:$F$779,5,FALSE)</f>
        <v>-23.71</v>
      </c>
      <c r="J225" s="372">
        <f>VLOOKUP($A225,'T5_data(ytd)'!$B$781:$F$1168,3,FALSE)</f>
        <v>0.02</v>
      </c>
      <c r="K225" s="372" t="e">
        <f>VLOOKUP($A225,'T5_data(mth)'!$B$1175:$AL$1562,$O$1-1,FALSE)</f>
        <v>#REF!</v>
      </c>
      <c r="L225" s="372" t="e">
        <f>VLOOKUP($A225,'T5_data(mth)'!$B$1175:$AL$1562,$O$1,FALSE)</f>
        <v>#REF!</v>
      </c>
      <c r="M225" s="633"/>
      <c r="O225" s="465" t="str">
        <f t="shared" si="25"/>
        <v>-7.3</v>
      </c>
      <c r="P225" s="465" t="e">
        <f t="shared" si="26"/>
        <v>#REF!</v>
      </c>
      <c r="Q225" s="465" t="e">
        <f t="shared" si="27"/>
        <v>#REF!</v>
      </c>
      <c r="R225" s="465" t="str">
        <f t="shared" si="28"/>
        <v>-23.7</v>
      </c>
      <c r="S225" s="465" t="str">
        <f t="shared" si="29"/>
        <v>0.02</v>
      </c>
      <c r="T225" s="465" t="e">
        <f t="shared" si="30"/>
        <v>#REF!</v>
      </c>
      <c r="U225" s="465" t="e">
        <f t="shared" si="31"/>
        <v>#REF!</v>
      </c>
      <c r="V225" s="465" t="e">
        <f>IF(FIXED(#REF!,1)="0.0",IF(FIXED(#REF!,2)="0.00",FIXED(#REF!,3),FIXED(#REF!,2)),FIXED(#REF!,1))</f>
        <v>#REF!</v>
      </c>
    </row>
    <row r="226" spans="1:22" s="321" customFormat="1" ht="24.6" hidden="1" x14ac:dyDescent="0.45">
      <c r="A226" s="367" t="s">
        <v>396</v>
      </c>
      <c r="B226" s="368">
        <f>VLOOKUP($A226,'T5_data(ytd)'!$B$3:$F$390,3,FALSE)</f>
        <v>58.05</v>
      </c>
      <c r="C226" s="369" t="e">
        <f>VLOOKUP($A226,'T5_data(mth)'!$B$5:$AL$392,$O$1-1,FALSE)</f>
        <v>#REF!</v>
      </c>
      <c r="D226" s="496" t="e">
        <f>VLOOKUP($A226,'T5_data(mth)'!$B$5:$AL$392,$O$1,FALSE)</f>
        <v>#REF!</v>
      </c>
      <c r="E226" s="368">
        <f>VLOOKUP($A226,'T5_data(ytd)'!$B$3:$F$390,5,FALSE)</f>
        <v>17.54</v>
      </c>
      <c r="F226" s="370">
        <f>VLOOKUP($A226,'T5_data(ytd)'!$B$392:$F$779,3,FALSE)</f>
        <v>-1.83</v>
      </c>
      <c r="G226" s="371" t="e">
        <f>VLOOKUP($A226,'T5_data(mth)'!$B$785:$AL$1172,$O$1-1,FALSE)</f>
        <v>#REF!</v>
      </c>
      <c r="H226" s="371" t="e">
        <f>VLOOKUP($A226,'T5_data(mth)'!$B$785:$AL$1172,$O$1,FALSE)</f>
        <v>#REF!</v>
      </c>
      <c r="I226" s="370">
        <f>VLOOKUP($A226,'T5_data(ytd)'!$B$392:$F$779,5,FALSE)</f>
        <v>-6</v>
      </c>
      <c r="J226" s="372">
        <f>VLOOKUP($A226,'T5_data(ytd)'!$B$781:$F$1168,3,FALSE)</f>
        <v>0.02</v>
      </c>
      <c r="K226" s="372" t="e">
        <f>VLOOKUP($A226,'T5_data(mth)'!$B$1175:$AL$1562,$O$1-1,FALSE)</f>
        <v>#REF!</v>
      </c>
      <c r="L226" s="372" t="e">
        <f>VLOOKUP($A226,'T5_data(mth)'!$B$1175:$AL$1562,$O$1,FALSE)</f>
        <v>#REF!</v>
      </c>
      <c r="M226" s="633"/>
      <c r="O226" s="465" t="str">
        <f t="shared" si="25"/>
        <v>-1.8</v>
      </c>
      <c r="P226" s="465" t="e">
        <f t="shared" si="26"/>
        <v>#REF!</v>
      </c>
      <c r="Q226" s="465" t="e">
        <f t="shared" si="27"/>
        <v>#REF!</v>
      </c>
      <c r="R226" s="465" t="str">
        <f t="shared" si="28"/>
        <v>-6.0</v>
      </c>
      <c r="S226" s="465" t="str">
        <f t="shared" si="29"/>
        <v>0.02</v>
      </c>
      <c r="T226" s="465" t="e">
        <f t="shared" si="30"/>
        <v>#REF!</v>
      </c>
      <c r="U226" s="465" t="e">
        <f t="shared" si="31"/>
        <v>#REF!</v>
      </c>
      <c r="V226" s="465" t="e">
        <f>IF(FIXED(#REF!,1)="0.0",IF(FIXED(#REF!,2)="0.00",FIXED(#REF!,3),FIXED(#REF!,2)),FIXED(#REF!,1))</f>
        <v>#REF!</v>
      </c>
    </row>
    <row r="227" spans="1:22" s="321" customFormat="1" ht="24.6" hidden="1" x14ac:dyDescent="0.45">
      <c r="A227" s="367" t="s">
        <v>397</v>
      </c>
      <c r="B227" s="368">
        <f>VLOOKUP($A227,'T5_data(ytd)'!$B$3:$F$390,3,FALSE)</f>
        <v>238.09</v>
      </c>
      <c r="C227" s="369" t="e">
        <f>VLOOKUP($A227,'T5_data(mth)'!$B$5:$AL$392,$O$1-1,FALSE)</f>
        <v>#REF!</v>
      </c>
      <c r="D227" s="496" t="e">
        <f>VLOOKUP($A227,'T5_data(mth)'!$B$5:$AL$392,$O$1,FALSE)</f>
        <v>#REF!</v>
      </c>
      <c r="E227" s="368">
        <f>VLOOKUP($A227,'T5_data(ytd)'!$B$3:$F$390,5,FALSE)</f>
        <v>89.22</v>
      </c>
      <c r="F227" s="370">
        <f>VLOOKUP($A227,'T5_data(ytd)'!$B$392:$F$779,3,FALSE)</f>
        <v>-10.37</v>
      </c>
      <c r="G227" s="371" t="e">
        <f>VLOOKUP($A227,'T5_data(mth)'!$B$785:$AL$1172,$O$1-1,FALSE)</f>
        <v>#REF!</v>
      </c>
      <c r="H227" s="371" t="e">
        <f>VLOOKUP($A227,'T5_data(mth)'!$B$785:$AL$1172,$O$1,FALSE)</f>
        <v>#REF!</v>
      </c>
      <c r="I227" s="370">
        <f>VLOOKUP($A227,'T5_data(ytd)'!$B$392:$F$779,5,FALSE)</f>
        <v>10.45</v>
      </c>
      <c r="J227" s="372">
        <f>VLOOKUP($A227,'T5_data(ytd)'!$B$781:$F$1168,3,FALSE)</f>
        <v>0.08</v>
      </c>
      <c r="K227" s="372" t="e">
        <f>VLOOKUP($A227,'T5_data(mth)'!$B$1175:$AL$1562,$O$1-1,FALSE)</f>
        <v>#REF!</v>
      </c>
      <c r="L227" s="372" t="e">
        <f>VLOOKUP($A227,'T5_data(mth)'!$B$1175:$AL$1562,$O$1,FALSE)</f>
        <v>#REF!</v>
      </c>
      <c r="M227" s="633"/>
      <c r="O227" s="465" t="str">
        <f t="shared" si="25"/>
        <v>-10.4</v>
      </c>
      <c r="P227" s="465" t="e">
        <f t="shared" si="26"/>
        <v>#REF!</v>
      </c>
      <c r="Q227" s="465" t="e">
        <f t="shared" si="27"/>
        <v>#REF!</v>
      </c>
      <c r="R227" s="465" t="str">
        <f t="shared" si="28"/>
        <v>10.5</v>
      </c>
      <c r="S227" s="465" t="str">
        <f t="shared" si="29"/>
        <v>0.1</v>
      </c>
      <c r="T227" s="465" t="e">
        <f t="shared" si="30"/>
        <v>#REF!</v>
      </c>
      <c r="U227" s="465" t="e">
        <f t="shared" si="31"/>
        <v>#REF!</v>
      </c>
      <c r="V227" s="465" t="e">
        <f>IF(FIXED(#REF!,1)="0.0",IF(FIXED(#REF!,2)="0.00",FIXED(#REF!,3),FIXED(#REF!,2)),FIXED(#REF!,1))</f>
        <v>#REF!</v>
      </c>
    </row>
    <row r="228" spans="1:22" s="321" customFormat="1" ht="24.6" hidden="1" x14ac:dyDescent="0.45">
      <c r="A228" s="367" t="s">
        <v>398</v>
      </c>
      <c r="B228" s="368">
        <f>VLOOKUP($A228,'T5_data(ytd)'!$B$3:$F$390,3,FALSE)</f>
        <v>171.02</v>
      </c>
      <c r="C228" s="369" t="e">
        <f>VLOOKUP($A228,'T5_data(mth)'!$B$5:$AL$392,$O$1-1,FALSE)</f>
        <v>#REF!</v>
      </c>
      <c r="D228" s="496" t="e">
        <f>VLOOKUP($A228,'T5_data(mth)'!$B$5:$AL$392,$O$1,FALSE)</f>
        <v>#REF!</v>
      </c>
      <c r="E228" s="368">
        <f>VLOOKUP($A228,'T5_data(ytd)'!$B$3:$F$390,5,FALSE)</f>
        <v>49.69</v>
      </c>
      <c r="F228" s="370">
        <f>VLOOKUP($A228,'T5_data(ytd)'!$B$392:$F$779,3,FALSE)</f>
        <v>-0.49</v>
      </c>
      <c r="G228" s="371" t="e">
        <f>VLOOKUP($A228,'T5_data(mth)'!$B$785:$AL$1172,$O$1-1,FALSE)</f>
        <v>#REF!</v>
      </c>
      <c r="H228" s="371" t="e">
        <f>VLOOKUP($A228,'T5_data(mth)'!$B$785:$AL$1172,$O$1,FALSE)</f>
        <v>#REF!</v>
      </c>
      <c r="I228" s="370">
        <f>VLOOKUP($A228,'T5_data(ytd)'!$B$392:$F$779,5,FALSE)</f>
        <v>-10.45</v>
      </c>
      <c r="J228" s="372">
        <f>VLOOKUP($A228,'T5_data(ytd)'!$B$781:$F$1168,3,FALSE)</f>
        <v>0.06</v>
      </c>
      <c r="K228" s="372" t="e">
        <f>VLOOKUP($A228,'T5_data(mth)'!$B$1175:$AL$1562,$O$1-1,FALSE)</f>
        <v>#REF!</v>
      </c>
      <c r="L228" s="372" t="e">
        <f>VLOOKUP($A228,'T5_data(mth)'!$B$1175:$AL$1562,$O$1,FALSE)</f>
        <v>#REF!</v>
      </c>
      <c r="M228" s="633"/>
      <c r="O228" s="465" t="str">
        <f t="shared" si="25"/>
        <v>-0.5</v>
      </c>
      <c r="P228" s="465" t="e">
        <f t="shared" si="26"/>
        <v>#REF!</v>
      </c>
      <c r="Q228" s="465" t="e">
        <f t="shared" si="27"/>
        <v>#REF!</v>
      </c>
      <c r="R228" s="465" t="str">
        <f t="shared" si="28"/>
        <v>-10.5</v>
      </c>
      <c r="S228" s="465" t="str">
        <f t="shared" si="29"/>
        <v>0.1</v>
      </c>
      <c r="T228" s="465" t="e">
        <f t="shared" si="30"/>
        <v>#REF!</v>
      </c>
      <c r="U228" s="465" t="e">
        <f t="shared" si="31"/>
        <v>#REF!</v>
      </c>
      <c r="V228" s="465" t="e">
        <f>IF(FIXED(#REF!,1)="0.0",IF(FIXED(#REF!,2)="0.00",FIXED(#REF!,3),FIXED(#REF!,2)),FIXED(#REF!,1))</f>
        <v>#REF!</v>
      </c>
    </row>
    <row r="229" spans="1:22" s="321" customFormat="1" ht="24.6" hidden="1" x14ac:dyDescent="0.45">
      <c r="A229" s="367" t="s">
        <v>399</v>
      </c>
      <c r="B229" s="368">
        <f>VLOOKUP($A229,'T5_data(ytd)'!$B$3:$F$390,3,FALSE)</f>
        <v>324.42</v>
      </c>
      <c r="C229" s="369" t="e">
        <f>VLOOKUP($A229,'T5_data(mth)'!$B$5:$AL$392,$O$1-1,FALSE)</f>
        <v>#REF!</v>
      </c>
      <c r="D229" s="496" t="e">
        <f>VLOOKUP($A229,'T5_data(mth)'!$B$5:$AL$392,$O$1,FALSE)</f>
        <v>#REF!</v>
      </c>
      <c r="E229" s="368">
        <f>VLOOKUP($A229,'T5_data(ytd)'!$B$3:$F$390,5,FALSE)</f>
        <v>91.08</v>
      </c>
      <c r="F229" s="370">
        <f>VLOOKUP($A229,'T5_data(ytd)'!$B$392:$F$779,3,FALSE)</f>
        <v>-4.8499999999999996</v>
      </c>
      <c r="G229" s="371" t="e">
        <f>VLOOKUP($A229,'T5_data(mth)'!$B$785:$AL$1172,$O$1-1,FALSE)</f>
        <v>#REF!</v>
      </c>
      <c r="H229" s="371" t="e">
        <f>VLOOKUP($A229,'T5_data(mth)'!$B$785:$AL$1172,$O$1,FALSE)</f>
        <v>#REF!</v>
      </c>
      <c r="I229" s="370">
        <f>VLOOKUP($A229,'T5_data(ytd)'!$B$392:$F$779,5,FALSE)</f>
        <v>-8.1199999999999992</v>
      </c>
      <c r="J229" s="372">
        <f>VLOOKUP($A229,'T5_data(ytd)'!$B$781:$F$1168,3,FALSE)</f>
        <v>0.11</v>
      </c>
      <c r="K229" s="372" t="e">
        <f>VLOOKUP($A229,'T5_data(mth)'!$B$1175:$AL$1562,$O$1-1,FALSE)</f>
        <v>#REF!</v>
      </c>
      <c r="L229" s="372" t="e">
        <f>VLOOKUP($A229,'T5_data(mth)'!$B$1175:$AL$1562,$O$1,FALSE)</f>
        <v>#REF!</v>
      </c>
      <c r="M229" s="633"/>
      <c r="O229" s="465" t="str">
        <f t="shared" si="25"/>
        <v>-4.9</v>
      </c>
      <c r="P229" s="465" t="e">
        <f t="shared" si="26"/>
        <v>#REF!</v>
      </c>
      <c r="Q229" s="465" t="e">
        <f t="shared" si="27"/>
        <v>#REF!</v>
      </c>
      <c r="R229" s="465" t="str">
        <f t="shared" si="28"/>
        <v>-8.1</v>
      </c>
      <c r="S229" s="465" t="str">
        <f t="shared" si="29"/>
        <v>0.1</v>
      </c>
      <c r="T229" s="465" t="e">
        <f t="shared" si="30"/>
        <v>#REF!</v>
      </c>
      <c r="U229" s="465" t="e">
        <f t="shared" si="31"/>
        <v>#REF!</v>
      </c>
      <c r="V229" s="465" t="e">
        <f>IF(FIXED(#REF!,1)="0.0",IF(FIXED(#REF!,2)="0.00",FIXED(#REF!,3),FIXED(#REF!,2)),FIXED(#REF!,1))</f>
        <v>#REF!</v>
      </c>
    </row>
    <row r="230" spans="1:22" s="321" customFormat="1" ht="24.6" hidden="1" x14ac:dyDescent="0.45">
      <c r="A230" s="367" t="s">
        <v>400</v>
      </c>
      <c r="B230" s="368">
        <f>VLOOKUP($A230,'T5_data(ytd)'!$B$3:$F$390,3,FALSE)</f>
        <v>2629.82</v>
      </c>
      <c r="C230" s="369" t="e">
        <f>VLOOKUP($A230,'T5_data(mth)'!$B$5:$AL$392,$O$1-1,FALSE)</f>
        <v>#REF!</v>
      </c>
      <c r="D230" s="496" t="e">
        <f>VLOOKUP($A230,'T5_data(mth)'!$B$5:$AL$392,$O$1,FALSE)</f>
        <v>#REF!</v>
      </c>
      <c r="E230" s="368">
        <f>VLOOKUP($A230,'T5_data(ytd)'!$B$3:$F$390,5,FALSE)</f>
        <v>983.21</v>
      </c>
      <c r="F230" s="370">
        <f>VLOOKUP($A230,'T5_data(ytd)'!$B$392:$F$779,3,FALSE)</f>
        <v>5.24</v>
      </c>
      <c r="G230" s="371" t="e">
        <f>VLOOKUP($A230,'T5_data(mth)'!$B$785:$AL$1172,$O$1-1,FALSE)</f>
        <v>#REF!</v>
      </c>
      <c r="H230" s="371" t="e">
        <f>VLOOKUP($A230,'T5_data(mth)'!$B$785:$AL$1172,$O$1,FALSE)</f>
        <v>#REF!</v>
      </c>
      <c r="I230" s="370">
        <f>VLOOKUP($A230,'T5_data(ytd)'!$B$392:$F$779,5,FALSE)</f>
        <v>24.52</v>
      </c>
      <c r="J230" s="372">
        <f>VLOOKUP($A230,'T5_data(ytd)'!$B$781:$F$1168,3,FALSE)</f>
        <v>0.86</v>
      </c>
      <c r="K230" s="372" t="e">
        <f>VLOOKUP($A230,'T5_data(mth)'!$B$1175:$AL$1562,$O$1-1,FALSE)</f>
        <v>#REF!</v>
      </c>
      <c r="L230" s="372" t="e">
        <f>VLOOKUP($A230,'T5_data(mth)'!$B$1175:$AL$1562,$O$1,FALSE)</f>
        <v>#REF!</v>
      </c>
      <c r="M230" s="633"/>
      <c r="O230" s="465" t="str">
        <f t="shared" si="25"/>
        <v>5.2</v>
      </c>
      <c r="P230" s="465" t="e">
        <f t="shared" si="26"/>
        <v>#REF!</v>
      </c>
      <c r="Q230" s="465" t="e">
        <f t="shared" si="27"/>
        <v>#REF!</v>
      </c>
      <c r="R230" s="465" t="str">
        <f t="shared" si="28"/>
        <v>24.5</v>
      </c>
      <c r="S230" s="465" t="str">
        <f t="shared" si="29"/>
        <v>0.9</v>
      </c>
      <c r="T230" s="465" t="e">
        <f t="shared" si="30"/>
        <v>#REF!</v>
      </c>
      <c r="U230" s="465" t="e">
        <f t="shared" si="31"/>
        <v>#REF!</v>
      </c>
      <c r="V230" s="465" t="e">
        <f>IF(FIXED(#REF!,1)="0.0",IF(FIXED(#REF!,2)="0.00",FIXED(#REF!,3),FIXED(#REF!,2)),FIXED(#REF!,1))</f>
        <v>#REF!</v>
      </c>
    </row>
    <row r="231" spans="1:22" s="321" customFormat="1" ht="24.6" hidden="1" x14ac:dyDescent="0.45">
      <c r="A231" s="367" t="s">
        <v>401</v>
      </c>
      <c r="B231" s="368">
        <f>VLOOKUP($A231,'T5_data(ytd)'!$B$3:$F$390,3,FALSE)</f>
        <v>2364.31</v>
      </c>
      <c r="C231" s="369" t="e">
        <f>VLOOKUP($A231,'T5_data(mth)'!$B$5:$AL$392,$O$1-1,FALSE)</f>
        <v>#REF!</v>
      </c>
      <c r="D231" s="496" t="e">
        <f>VLOOKUP($A231,'T5_data(mth)'!$B$5:$AL$392,$O$1,FALSE)</f>
        <v>#REF!</v>
      </c>
      <c r="E231" s="368">
        <f>VLOOKUP($A231,'T5_data(ytd)'!$B$3:$F$390,5,FALSE)</f>
        <v>888.43</v>
      </c>
      <c r="F231" s="370">
        <f>VLOOKUP($A231,'T5_data(ytd)'!$B$392:$F$779,3,FALSE)</f>
        <v>6.58</v>
      </c>
      <c r="G231" s="371" t="e">
        <f>VLOOKUP($A231,'T5_data(mth)'!$B$785:$AL$1172,$O$1-1,FALSE)</f>
        <v>#REF!</v>
      </c>
      <c r="H231" s="371" t="e">
        <f>VLOOKUP($A231,'T5_data(mth)'!$B$785:$AL$1172,$O$1,FALSE)</f>
        <v>#REF!</v>
      </c>
      <c r="I231" s="370">
        <f>VLOOKUP($A231,'T5_data(ytd)'!$B$392:$F$779,5,FALSE)</f>
        <v>28.19</v>
      </c>
      <c r="J231" s="372">
        <f>VLOOKUP($A231,'T5_data(ytd)'!$B$781:$F$1168,3,FALSE)</f>
        <v>0.77</v>
      </c>
      <c r="K231" s="372" t="e">
        <f>VLOOKUP($A231,'T5_data(mth)'!$B$1175:$AL$1562,$O$1-1,FALSE)</f>
        <v>#REF!</v>
      </c>
      <c r="L231" s="372" t="e">
        <f>VLOOKUP($A231,'T5_data(mth)'!$B$1175:$AL$1562,$O$1,FALSE)</f>
        <v>#REF!</v>
      </c>
      <c r="M231" s="633"/>
      <c r="O231" s="465" t="str">
        <f t="shared" si="25"/>
        <v>6.6</v>
      </c>
      <c r="P231" s="465" t="e">
        <f t="shared" si="26"/>
        <v>#REF!</v>
      </c>
      <c r="Q231" s="465" t="e">
        <f t="shared" si="27"/>
        <v>#REF!</v>
      </c>
      <c r="R231" s="465" t="str">
        <f t="shared" si="28"/>
        <v>28.2</v>
      </c>
      <c r="S231" s="465" t="str">
        <f t="shared" si="29"/>
        <v>0.8</v>
      </c>
      <c r="T231" s="465" t="e">
        <f t="shared" si="30"/>
        <v>#REF!</v>
      </c>
      <c r="U231" s="465" t="e">
        <f t="shared" si="31"/>
        <v>#REF!</v>
      </c>
      <c r="V231" s="465" t="e">
        <f>IF(FIXED(#REF!,1)="0.0",IF(FIXED(#REF!,2)="0.00",FIXED(#REF!,3),FIXED(#REF!,2)),FIXED(#REF!,1))</f>
        <v>#REF!</v>
      </c>
    </row>
    <row r="232" spans="1:22" s="321" customFormat="1" ht="24.6" hidden="1" x14ac:dyDescent="0.45">
      <c r="A232" s="474" t="s">
        <v>402</v>
      </c>
      <c r="B232" s="475">
        <f>VLOOKUP($A232,'T5_data(ytd)'!$B$3:$F$390,3,FALSE)</f>
        <v>265.51</v>
      </c>
      <c r="C232" s="476" t="e">
        <f>VLOOKUP($A232,'T5_data(mth)'!$B$5:$AL$392,$O$1-1,FALSE)</f>
        <v>#REF!</v>
      </c>
      <c r="D232" s="496" t="e">
        <f>VLOOKUP($A232,'T5_data(mth)'!$B$5:$AL$392,$O$1,FALSE)</f>
        <v>#REF!</v>
      </c>
      <c r="E232" s="475">
        <f>VLOOKUP($A232,'T5_data(ytd)'!$B$3:$F$390,5,FALSE)</f>
        <v>94.78</v>
      </c>
      <c r="F232" s="466">
        <f>VLOOKUP($A232,'T5_data(ytd)'!$B$392:$F$779,3,FALSE)</f>
        <v>-5.33</v>
      </c>
      <c r="G232" s="467" t="e">
        <f>VLOOKUP($A232,'T5_data(mth)'!$B$785:$AL$1172,$O$1-1,FALSE)</f>
        <v>#REF!</v>
      </c>
      <c r="H232" s="467" t="e">
        <f>VLOOKUP($A232,'T5_data(mth)'!$B$785:$AL$1172,$O$1,FALSE)</f>
        <v>#REF!</v>
      </c>
      <c r="I232" s="466">
        <f>VLOOKUP($A232,'T5_data(ytd)'!$B$392:$F$779,5,FALSE)</f>
        <v>-1.79</v>
      </c>
      <c r="J232" s="470">
        <f>VLOOKUP($A232,'T5_data(ytd)'!$B$781:$F$1168,3,FALSE)</f>
        <v>0.09</v>
      </c>
      <c r="K232" s="470" t="e">
        <f>VLOOKUP($A232,'T5_data(mth)'!$B$1175:$AL$1562,$O$1-1,FALSE)</f>
        <v>#REF!</v>
      </c>
      <c r="L232" s="470" t="e">
        <f>VLOOKUP($A232,'T5_data(mth)'!$B$1175:$AL$1562,$O$1,FALSE)</f>
        <v>#REF!</v>
      </c>
      <c r="M232" s="633"/>
      <c r="O232" s="465" t="str">
        <f t="shared" si="25"/>
        <v>-5.3</v>
      </c>
      <c r="P232" s="465" t="e">
        <f t="shared" si="26"/>
        <v>#REF!</v>
      </c>
      <c r="Q232" s="465" t="e">
        <f t="shared" si="27"/>
        <v>#REF!</v>
      </c>
      <c r="R232" s="465" t="str">
        <f t="shared" si="28"/>
        <v>-1.8</v>
      </c>
      <c r="S232" s="465" t="str">
        <f t="shared" si="29"/>
        <v>0.1</v>
      </c>
      <c r="T232" s="465" t="e">
        <f t="shared" si="30"/>
        <v>#REF!</v>
      </c>
      <c r="U232" s="465" t="e">
        <f t="shared" si="31"/>
        <v>#REF!</v>
      </c>
      <c r="V232" s="465" t="e">
        <f>IF(FIXED(#REF!,1)="0.0",IF(FIXED(#REF!,2)="0.00",FIXED(#REF!,3),FIXED(#REF!,2)),FIXED(#REF!,1))</f>
        <v>#REF!</v>
      </c>
    </row>
    <row r="233" spans="1:22" ht="21" customHeight="1" x14ac:dyDescent="0.7">
      <c r="A233" s="495" t="s">
        <v>403</v>
      </c>
      <c r="B233" s="496">
        <f>VLOOKUP($A233,'T5_data(ytd)'!$B$3:$F$390,3,FALSE)</f>
        <v>30658.41</v>
      </c>
      <c r="C233" s="641">
        <f>VLOOKUP($A233,'T5_data(mth)'!$B$5:$AX$392,$O$1-1,FALSE)</f>
        <v>2915.5831175866001</v>
      </c>
      <c r="D233" s="496">
        <f>VLOOKUP($A233,'T5_data(mth)'!$B$5:$AX$392,$O$1,FALSE)</f>
        <v>3439.8763346953001</v>
      </c>
      <c r="E233" s="496">
        <f>VLOOKUP($A233,'T5_data(ytd)'!$B$3:$F$390,5,FALSE)</f>
        <v>11315.72</v>
      </c>
      <c r="F233" s="497">
        <f>VLOOKUP($A233,'T5_data(ytd)'!$B$392:$F$779,3,FALSE)</f>
        <v>20.329999999999998</v>
      </c>
      <c r="G233" s="642">
        <f>VLOOKUP($A233,'T5_data(mth)'!$B$785:$AX$1172,$O$1-1,FALSE)</f>
        <v>4.0253432818395538</v>
      </c>
      <c r="H233" s="497">
        <f>VLOOKUP($A233,'T5_data(mth)'!$B$785:$AX$1172,$O$1,FALSE)</f>
        <v>39.479538538256278</v>
      </c>
      <c r="I233" s="497">
        <f>VLOOKUP($A233,'T5_data(ytd)'!$B$392:$F$779,5,FALSE)</f>
        <v>11.43</v>
      </c>
      <c r="J233" s="498">
        <f>VLOOKUP($A233,'T5_data(ytd)'!$B$781:$F$1168,3,FALSE)</f>
        <v>9.99</v>
      </c>
      <c r="K233" s="646">
        <f>VLOOKUP($A233,'T5_data(mth)'!$B$1175:$AX$1562,$O$1-1,FALSE)</f>
        <v>10.203162411492592</v>
      </c>
      <c r="L233" s="653">
        <f>VLOOKUP($A233,'T5_data(mth)'!$B$1175:$AX$1562,$O$1,FALSE)</f>
        <v>11.883600056495728</v>
      </c>
      <c r="M233" s="654">
        <f>VLOOKUP($A233,'T5_data(ytd)'!$B$781:$F$1168,5,FALSE)</f>
        <v>10.34</v>
      </c>
      <c r="N233" s="481">
        <v>1</v>
      </c>
      <c r="O233" s="660" t="str">
        <f t="shared" si="25"/>
        <v>20.3</v>
      </c>
      <c r="P233" s="660" t="str">
        <f t="shared" si="26"/>
        <v>4.0</v>
      </c>
      <c r="Q233" s="660" t="str">
        <f t="shared" si="27"/>
        <v>39.5</v>
      </c>
      <c r="R233" s="660" t="str">
        <f t="shared" si="28"/>
        <v>11.4</v>
      </c>
      <c r="S233" s="660" t="str">
        <f t="shared" si="29"/>
        <v>10.0</v>
      </c>
      <c r="T233" s="660" t="str">
        <f t="shared" si="30"/>
        <v>10.2</v>
      </c>
      <c r="U233" s="660" t="str">
        <f t="shared" si="31"/>
        <v>11.9</v>
      </c>
      <c r="V233" s="660" t="str">
        <f>IF(FIXED(M233,1)="0.0",IF(FIXED(M233,2)="0.00",FIXED(M233,3),FIXED(M233,2)),FIXED(M233,1))</f>
        <v>10.3</v>
      </c>
    </row>
    <row r="234" spans="1:22" s="321" customFormat="1" ht="24.6" hidden="1" x14ac:dyDescent="0.45">
      <c r="A234" s="479" t="s">
        <v>404</v>
      </c>
      <c r="B234" s="362">
        <f>VLOOKUP($A234,'T5_data(ytd)'!$B231:$F619,3,FALSE)</f>
        <v>2720.23</v>
      </c>
      <c r="C234" s="362" t="e">
        <f>VLOOKUP($A234,'T5_data(mth)'!$B233:$AL621,$O$1-1,FALSE)</f>
        <v>#REF!</v>
      </c>
      <c r="D234" s="496" t="e">
        <f>VLOOKUP($A234,'T5_data(mth)'!$B233:$AL621,$O$1,FALSE)</f>
        <v>#REF!</v>
      </c>
      <c r="E234" s="362">
        <f>VLOOKUP($A234,'T5_data(ytd)'!$B$3:$F$390,5,FALSE)</f>
        <v>972.09</v>
      </c>
      <c r="F234" s="370">
        <f>VLOOKUP($A234,'T5_data(ytd)'!$B$392:$F$779,3,FALSE)</f>
        <v>36.94</v>
      </c>
      <c r="G234" s="370" t="e">
        <f>VLOOKUP($A234,'T5_data(mth)'!$B$785:$AL$1172,$O$1-1,FALSE)</f>
        <v>#REF!</v>
      </c>
      <c r="H234" s="370" t="e">
        <f>VLOOKUP($A234,'T5_data(mth)'!$B$785:$AL$1172,$O$1,FALSE)</f>
        <v>#REF!</v>
      </c>
      <c r="I234" s="370">
        <f>VLOOKUP($A234,'T5_data(ytd)'!$B$392:$F$779,5,FALSE)</f>
        <v>23.07</v>
      </c>
      <c r="J234" s="472">
        <f>VLOOKUP($A234,'T5_data(ytd)'!$B$781:$F$1168,3,FALSE)</f>
        <v>0.89</v>
      </c>
      <c r="K234" s="472" t="e">
        <f>VLOOKUP($A234,'T5_data(mth)'!$B$1175:$AL$1562,$O$1-1,FALSE)</f>
        <v>#REF!</v>
      </c>
      <c r="L234" s="472" t="e">
        <f>VLOOKUP($A234,'T5_data(mth)'!$B$1175:$AL$1562,$O$1,FALSE)</f>
        <v>#REF!</v>
      </c>
      <c r="M234" s="633"/>
      <c r="O234" s="465" t="str">
        <f t="shared" si="25"/>
        <v>36.9</v>
      </c>
      <c r="P234" s="465" t="e">
        <f t="shared" si="26"/>
        <v>#REF!</v>
      </c>
      <c r="Q234" s="465" t="e">
        <f t="shared" si="27"/>
        <v>#REF!</v>
      </c>
      <c r="R234" s="465" t="str">
        <f t="shared" si="28"/>
        <v>23.1</v>
      </c>
      <c r="S234" s="465" t="str">
        <f t="shared" si="29"/>
        <v>0.9</v>
      </c>
      <c r="T234" s="465" t="e">
        <f t="shared" si="30"/>
        <v>#REF!</v>
      </c>
      <c r="U234" s="465" t="e">
        <f t="shared" si="31"/>
        <v>#REF!</v>
      </c>
      <c r="V234" s="465" t="e">
        <f>IF(FIXED(#REF!,1)="0.0",IF(FIXED(#REF!,2)="0.00",FIXED(#REF!,3),FIXED(#REF!,2)),FIXED(#REF!,1))</f>
        <v>#REF!</v>
      </c>
    </row>
    <row r="235" spans="1:22" s="321" customFormat="1" ht="24.6" hidden="1" x14ac:dyDescent="0.45">
      <c r="A235" s="474" t="s">
        <v>405</v>
      </c>
      <c r="B235" s="477">
        <f>VLOOKUP($A235,'T5_data(ytd)'!$B232:$F620,3,FALSE)</f>
        <v>3060.26</v>
      </c>
      <c r="C235" s="478" t="e">
        <f>VLOOKUP($A235,'T5_data(mth)'!$B234:$AL622,$O$1-1,FALSE)</f>
        <v>#REF!</v>
      </c>
      <c r="D235" s="496" t="e">
        <f>VLOOKUP($A235,'T5_data(mth)'!$B234:$AL622,$O$1,FALSE)</f>
        <v>#REF!</v>
      </c>
      <c r="E235" s="477">
        <f>VLOOKUP($A235,'T5_data(ytd)'!$B$3:$F$390,5,FALSE)</f>
        <v>1151.03</v>
      </c>
      <c r="F235" s="466">
        <f>VLOOKUP($A235,'T5_data(ytd)'!$B$392:$F$779,3,FALSE)</f>
        <v>-14.32</v>
      </c>
      <c r="G235" s="467" t="e">
        <f>VLOOKUP($A235,'T5_data(mth)'!$B$785:$AL$1172,$O$1-1,FALSE)</f>
        <v>#REF!</v>
      </c>
      <c r="H235" s="467" t="e">
        <f>VLOOKUP($A235,'T5_data(mth)'!$B$785:$AL$1172,$O$1,FALSE)</f>
        <v>#REF!</v>
      </c>
      <c r="I235" s="466">
        <f>VLOOKUP($A235,'T5_data(ytd)'!$B$392:$F$779,5,FALSE)</f>
        <v>8.65</v>
      </c>
      <c r="J235" s="470">
        <f>VLOOKUP($A235,'T5_data(ytd)'!$B$781:$F$1168,3,FALSE)</f>
        <v>1</v>
      </c>
      <c r="K235" s="470" t="e">
        <f>VLOOKUP($A235,'T5_data(mth)'!$B$1175:$AL$1562,$O$1-1,FALSE)</f>
        <v>#REF!</v>
      </c>
      <c r="L235" s="470" t="e">
        <f>VLOOKUP($A235,'T5_data(mth)'!$B$1175:$AL$1562,$O$1,FALSE)</f>
        <v>#REF!</v>
      </c>
      <c r="M235" s="633"/>
      <c r="O235" s="465" t="str">
        <f t="shared" si="25"/>
        <v>-14.3</v>
      </c>
      <c r="P235" s="465" t="e">
        <f t="shared" si="26"/>
        <v>#REF!</v>
      </c>
      <c r="Q235" s="465" t="e">
        <f t="shared" si="27"/>
        <v>#REF!</v>
      </c>
      <c r="R235" s="465" t="str">
        <f t="shared" si="28"/>
        <v>8.7</v>
      </c>
      <c r="S235" s="465" t="str">
        <f t="shared" si="29"/>
        <v>1.0</v>
      </c>
      <c r="T235" s="465" t="e">
        <f t="shared" si="30"/>
        <v>#REF!</v>
      </c>
      <c r="U235" s="465" t="e">
        <f t="shared" si="31"/>
        <v>#REF!</v>
      </c>
      <c r="V235" s="465" t="e">
        <f>IF(FIXED(#REF!,1)="0.0",IF(FIXED(#REF!,2)="0.00",FIXED(#REF!,3),FIXED(#REF!,2)),FIXED(#REF!,1))</f>
        <v>#REF!</v>
      </c>
    </row>
    <row r="236" spans="1:22" ht="21" customHeight="1" x14ac:dyDescent="0.7">
      <c r="A236" s="495" t="s">
        <v>406</v>
      </c>
      <c r="B236" s="496">
        <f>VLOOKUP($A236,'T5_data(ytd)'!$B233:$F621,3,FALSE)</f>
        <v>24428.22</v>
      </c>
      <c r="C236" s="641">
        <f>VLOOKUP($A236,'T5_data(mth)'!$B$5:$AX$392,$O$1-1,FALSE)</f>
        <v>2301.7062376384001</v>
      </c>
      <c r="D236" s="496">
        <f>VLOOKUP($A236,'T5_data(mth)'!$B$5:$AX$392,$O$1,FALSE)</f>
        <v>2802.8884753867001</v>
      </c>
      <c r="E236" s="496">
        <f>VLOOKUP($A236,'T5_data(ytd)'!$B$3:$F$390,5,FALSE)</f>
        <v>8973.77</v>
      </c>
      <c r="F236" s="497">
        <f>VLOOKUP($A236,'T5_data(ytd)'!$B$392:$F$779,3,FALSE)</f>
        <v>24.72</v>
      </c>
      <c r="G236" s="642">
        <f>VLOOKUP($A236,'T5_data(mth)'!$B$785:$AX$1172,$O$1-1,FALSE)</f>
        <v>0.5431997583410284</v>
      </c>
      <c r="H236" s="497">
        <f>VLOOKUP($A236,'T5_data(mth)'!$B$785:$AX$1172,$O$1,FALSE)</f>
        <v>40.434041107075913</v>
      </c>
      <c r="I236" s="497">
        <f>VLOOKUP($A236,'T5_data(ytd)'!$B$392:$F$779,5,FALSE)</f>
        <v>10.119999999999999</v>
      </c>
      <c r="J236" s="498">
        <f>VLOOKUP($A236,'T5_data(ytd)'!$B$781:$F$1168,3,FALSE)</f>
        <v>7.96</v>
      </c>
      <c r="K236" s="646">
        <f>VLOOKUP($A236,'T5_data(mth)'!$B$1175:$AX$1562,$O$1-1,FALSE)</f>
        <v>8.0548835752656611</v>
      </c>
      <c r="L236" s="653">
        <f>VLOOKUP($A236,'T5_data(mth)'!$B$1175:$AX$1562,$O$1,FALSE)</f>
        <v>9.6830241565666721</v>
      </c>
      <c r="M236" s="654">
        <f>VLOOKUP($A236,'T5_data(ytd)'!$B$781:$F$1168,5,FALSE)</f>
        <v>8.1999999999999993</v>
      </c>
      <c r="N236" s="481">
        <v>1</v>
      </c>
      <c r="O236" s="660" t="str">
        <f t="shared" si="25"/>
        <v>24.7</v>
      </c>
      <c r="P236" s="660" t="str">
        <f t="shared" si="26"/>
        <v>0.5</v>
      </c>
      <c r="Q236" s="660" t="str">
        <f t="shared" si="27"/>
        <v>40.4</v>
      </c>
      <c r="R236" s="660" t="str">
        <f t="shared" si="28"/>
        <v>10.1</v>
      </c>
      <c r="S236" s="660" t="str">
        <f t="shared" si="29"/>
        <v>8.0</v>
      </c>
      <c r="T236" s="660" t="str">
        <f t="shared" si="30"/>
        <v>8.1</v>
      </c>
      <c r="U236" s="660" t="str">
        <f t="shared" si="31"/>
        <v>9.7</v>
      </c>
      <c r="V236" s="660" t="str">
        <f>IF(FIXED(M236,1)="0.0",IF(FIXED(M236,2)="0.00",FIXED(M236,3),FIXED(M236,2)),FIXED(M236,1))</f>
        <v>8.2</v>
      </c>
    </row>
    <row r="237" spans="1:22" s="321" customFormat="1" ht="24.6" hidden="1" x14ac:dyDescent="0.45">
      <c r="A237" s="479" t="s">
        <v>407</v>
      </c>
      <c r="B237" s="368">
        <f>VLOOKUP($A237,'T5_data(ytd)'!$B234:$F622,3,FALSE)</f>
        <v>385.92</v>
      </c>
      <c r="C237" s="368" t="e">
        <f>VLOOKUP($A237,'T5_data(mth)'!$B236:$AL624,$O$1-1,FALSE)</f>
        <v>#REF!</v>
      </c>
      <c r="D237" s="496" t="e">
        <f>VLOOKUP($A237,'T5_data(mth)'!$B236:$AL624,$O$1,FALSE)</f>
        <v>#REF!</v>
      </c>
      <c r="E237" s="368">
        <f>VLOOKUP($A237,'T5_data(ytd)'!$B$3:$F$390,5,FALSE)</f>
        <v>195.01</v>
      </c>
      <c r="F237" s="370">
        <f>VLOOKUP($A237,'T5_data(ytd)'!$B$392:$F$779,3,FALSE)</f>
        <v>42.54</v>
      </c>
      <c r="G237" s="370" t="e">
        <f>VLOOKUP($A237,'T5_data(mth)'!$B$785:$AL$1172,$O$1-1,FALSE)</f>
        <v>#REF!</v>
      </c>
      <c r="H237" s="370" t="e">
        <f>VLOOKUP($A237,'T5_data(mth)'!$B$785:$AL$1172,$O$1,FALSE)</f>
        <v>#REF!</v>
      </c>
      <c r="I237" s="370">
        <f>VLOOKUP($A237,'T5_data(ytd)'!$B$392:$F$779,5,FALSE)</f>
        <v>44.38</v>
      </c>
      <c r="J237" s="472">
        <f>VLOOKUP($A237,'T5_data(ytd)'!$B$781:$F$1168,3,FALSE)</f>
        <v>0.13</v>
      </c>
      <c r="K237" s="472" t="e">
        <f>VLOOKUP($A237,'T5_data(mth)'!$B$1175:$AL$1562,$O$1-1,FALSE)</f>
        <v>#REF!</v>
      </c>
      <c r="L237" s="472" t="e">
        <f>VLOOKUP($A237,'T5_data(mth)'!$B$1175:$AL$1562,$O$1,FALSE)</f>
        <v>#REF!</v>
      </c>
      <c r="M237" s="633"/>
      <c r="O237" s="465" t="str">
        <f t="shared" si="25"/>
        <v>42.5</v>
      </c>
      <c r="P237" s="465" t="e">
        <f t="shared" si="26"/>
        <v>#REF!</v>
      </c>
      <c r="Q237" s="465" t="e">
        <f t="shared" si="27"/>
        <v>#REF!</v>
      </c>
      <c r="R237" s="465" t="str">
        <f t="shared" si="28"/>
        <v>44.4</v>
      </c>
      <c r="S237" s="465" t="str">
        <f t="shared" si="29"/>
        <v>0.1</v>
      </c>
      <c r="T237" s="465" t="e">
        <f t="shared" si="30"/>
        <v>#REF!</v>
      </c>
      <c r="U237" s="465" t="e">
        <f t="shared" si="31"/>
        <v>#REF!</v>
      </c>
      <c r="V237" s="465" t="e">
        <f>IF(FIXED(#REF!,1)="0.0",IF(FIXED(#REF!,2)="0.00",FIXED(#REF!,3),FIXED(#REF!,2)),FIXED(#REF!,1))</f>
        <v>#REF!</v>
      </c>
    </row>
    <row r="238" spans="1:22" s="321" customFormat="1" ht="24.6" hidden="1" x14ac:dyDescent="0.45">
      <c r="A238" s="474" t="s">
        <v>408</v>
      </c>
      <c r="B238" s="475">
        <f>VLOOKUP($A238,'T5_data(ytd)'!$B235:$F623,3,FALSE)</f>
        <v>63.78</v>
      </c>
      <c r="C238" s="476" t="e">
        <f>VLOOKUP($A238,'T5_data(mth)'!$B237:$AL625,$O$1-1,FALSE)</f>
        <v>#REF!</v>
      </c>
      <c r="D238" s="496" t="e">
        <f>VLOOKUP($A238,'T5_data(mth)'!$B237:$AL625,$O$1,FALSE)</f>
        <v>#REF!</v>
      </c>
      <c r="E238" s="475">
        <f>VLOOKUP($A238,'T5_data(ytd)'!$B$3:$F$390,5,FALSE)</f>
        <v>23.81</v>
      </c>
      <c r="F238" s="466">
        <f>VLOOKUP($A238,'T5_data(ytd)'!$B$392:$F$779,3,FALSE)</f>
        <v>3.25</v>
      </c>
      <c r="G238" s="467" t="e">
        <f>VLOOKUP($A238,'T5_data(mth)'!$B$785:$AL$1172,$O$1-1,FALSE)</f>
        <v>#REF!</v>
      </c>
      <c r="H238" s="467" t="e">
        <f>VLOOKUP($A238,'T5_data(mth)'!$B$785:$AL$1172,$O$1,FALSE)</f>
        <v>#REF!</v>
      </c>
      <c r="I238" s="466">
        <f>VLOOKUP($A238,'T5_data(ytd)'!$B$392:$F$779,5,FALSE)</f>
        <v>14.14</v>
      </c>
      <c r="J238" s="470">
        <f>VLOOKUP($A238,'T5_data(ytd)'!$B$781:$F$1168,3,FALSE)</f>
        <v>0.02</v>
      </c>
      <c r="K238" s="470" t="e">
        <f>VLOOKUP($A238,'T5_data(mth)'!$B$1175:$AL$1562,$O$1-1,FALSE)</f>
        <v>#REF!</v>
      </c>
      <c r="L238" s="470" t="e">
        <f>VLOOKUP($A238,'T5_data(mth)'!$B$1175:$AL$1562,$O$1,FALSE)</f>
        <v>#REF!</v>
      </c>
      <c r="M238" s="633"/>
      <c r="O238" s="465" t="str">
        <f t="shared" si="25"/>
        <v>3.3</v>
      </c>
      <c r="P238" s="465" t="e">
        <f t="shared" si="26"/>
        <v>#REF!</v>
      </c>
      <c r="Q238" s="465" t="e">
        <f t="shared" si="27"/>
        <v>#REF!</v>
      </c>
      <c r="R238" s="465" t="str">
        <f t="shared" si="28"/>
        <v>14.1</v>
      </c>
      <c r="S238" s="465" t="str">
        <f t="shared" si="29"/>
        <v>0.02</v>
      </c>
      <c r="T238" s="465" t="e">
        <f t="shared" si="30"/>
        <v>#REF!</v>
      </c>
      <c r="U238" s="465" t="e">
        <f t="shared" si="31"/>
        <v>#REF!</v>
      </c>
      <c r="V238" s="465" t="e">
        <f>IF(FIXED(#REF!,1)="0.0",IF(FIXED(#REF!,2)="0.00",FIXED(#REF!,3),FIXED(#REF!,2)),FIXED(#REF!,1))</f>
        <v>#REF!</v>
      </c>
    </row>
    <row r="239" spans="1:22" ht="21" customHeight="1" x14ac:dyDescent="0.7">
      <c r="A239" s="495" t="s">
        <v>409</v>
      </c>
      <c r="B239" s="496">
        <f>VLOOKUP($A239,'T5_data(ytd)'!$B236:$F624,3,FALSE)</f>
        <v>619.92999999999995</v>
      </c>
      <c r="C239" s="641">
        <f>VLOOKUP($A239,'T5_data(mth)'!$B$5:$AX$392,$O$1-1,FALSE)</f>
        <v>53.0066623015</v>
      </c>
      <c r="D239" s="496">
        <f>VLOOKUP($A239,'T5_data(mth)'!$B$5:$AX$392,$O$1,FALSE)</f>
        <v>55.687939540999999</v>
      </c>
      <c r="E239" s="496">
        <f>VLOOKUP($A239,'T5_data(ytd)'!$B$3:$F$390,5,FALSE)</f>
        <v>208.96</v>
      </c>
      <c r="F239" s="497">
        <f>VLOOKUP($A239,'T5_data(ytd)'!$B$392:$F$779,3,FALSE)</f>
        <v>8.6300000000000008</v>
      </c>
      <c r="G239" s="642">
        <f>VLOOKUP($A239,'T5_data(mth)'!$B$785:$AX$1172,$O$1-1,FALSE)</f>
        <v>8.8852411934952187</v>
      </c>
      <c r="H239" s="497">
        <f>VLOOKUP($A239,'T5_data(mth)'!$B$785:$AX$1172,$O$1,FALSE)</f>
        <v>6.9192551360873944</v>
      </c>
      <c r="I239" s="497">
        <f>VLOOKUP($A239,'T5_data(ytd)'!$B$392:$F$779,5,FALSE)</f>
        <v>9.85</v>
      </c>
      <c r="J239" s="498">
        <f>VLOOKUP($A239,'T5_data(ytd)'!$B$781:$F$1168,3,FALSE)</f>
        <v>0.2</v>
      </c>
      <c r="K239" s="646">
        <f>VLOOKUP($A239,'T5_data(mth)'!$B$1175:$AX$1562,$O$1-1,FALSE)</f>
        <v>0.18549825628055758</v>
      </c>
      <c r="L239" s="653">
        <f>VLOOKUP($A239,'T5_data(mth)'!$B$1175:$AX$1562,$O$1,FALSE)</f>
        <v>0.1923828466741021</v>
      </c>
      <c r="M239" s="654">
        <f>VLOOKUP($A239,'T5_data(ytd)'!$B$781:$F$1168,5,FALSE)</f>
        <v>0.19</v>
      </c>
      <c r="N239" s="481">
        <v>1</v>
      </c>
      <c r="O239" s="660" t="str">
        <f t="shared" si="25"/>
        <v>8.6</v>
      </c>
      <c r="P239" s="660" t="str">
        <f t="shared" si="26"/>
        <v>8.9</v>
      </c>
      <c r="Q239" s="660" t="str">
        <f t="shared" si="27"/>
        <v>6.9</v>
      </c>
      <c r="R239" s="660" t="str">
        <f t="shared" si="28"/>
        <v>9.9</v>
      </c>
      <c r="S239" s="660" t="str">
        <f t="shared" si="29"/>
        <v>0.2</v>
      </c>
      <c r="T239" s="660" t="str">
        <f t="shared" si="30"/>
        <v>0.2</v>
      </c>
      <c r="U239" s="660" t="str">
        <f t="shared" si="31"/>
        <v>0.2</v>
      </c>
      <c r="V239" s="660" t="str">
        <f t="shared" ref="V239:V240" si="32">IF(FIXED(M239,1)="0.0",IF(FIXED(M239,2)="0.00",FIXED(M239,3),FIXED(M239,2)),FIXED(M239,1))</f>
        <v>0.2</v>
      </c>
    </row>
    <row r="240" spans="1:22" ht="21" customHeight="1" x14ac:dyDescent="0.7">
      <c r="A240" s="491" t="s">
        <v>410</v>
      </c>
      <c r="B240" s="492">
        <f>VLOOKUP($A240,'T5_data(ytd)'!$B$3:$F$390,3,FALSE)</f>
        <v>35224.410000000003</v>
      </c>
      <c r="C240" s="488">
        <f>VLOOKUP($A240,'T5_data(mth)'!$B$5:$AX$392,$O$1-1,FALSE)</f>
        <v>3314.5051398976002</v>
      </c>
      <c r="D240" s="492">
        <f>VLOOKUP($A240,'T5_data(mth)'!$B$5:$AX$392,$O$1,FALSE)</f>
        <v>3088.1201247593999</v>
      </c>
      <c r="E240" s="492">
        <f>VLOOKUP($A240,'T5_data(ytd)'!$B$3:$F$390,5,FALSE)</f>
        <v>12972.88</v>
      </c>
      <c r="F240" s="493">
        <f>VLOOKUP($A240,'T5_data(ytd)'!$B$392:$F$779,3,FALSE)</f>
        <v>6.54</v>
      </c>
      <c r="G240" s="489">
        <f>VLOOKUP($A240,'T5_data(mth)'!$B$785:$AX$1172,$O$1-1,FALSE)</f>
        <v>19.001866468039509</v>
      </c>
      <c r="H240" s="493">
        <f>VLOOKUP($A240,'T5_data(mth)'!$B$785:$AX$1172,$O$1,FALSE)</f>
        <v>11.858919625237471</v>
      </c>
      <c r="I240" s="493">
        <f>VLOOKUP($A240,'T5_data(ytd)'!$B$392:$F$779,5,FALSE)</f>
        <v>12.41</v>
      </c>
      <c r="J240" s="494">
        <f>VLOOKUP($A240,'T5_data(ytd)'!$B$781:$F$1168,3,FALSE)</f>
        <v>11.48</v>
      </c>
      <c r="K240" s="645">
        <f>VLOOKUP($A240,'T5_data(mth)'!$B$1175:$AX$1562,$O$1-1,FALSE)</f>
        <v>11.599200877557452</v>
      </c>
      <c r="L240" s="655">
        <f>VLOOKUP($A240,'T5_data(mth)'!$B$1175:$AX$1562,$O$1,FALSE)</f>
        <v>10.668402267521358</v>
      </c>
      <c r="M240" s="652">
        <f>VLOOKUP($A240,'T5_data(ytd)'!$B$781:$F$1168,5,FALSE)</f>
        <v>11.86</v>
      </c>
      <c r="N240" s="481">
        <v>1</v>
      </c>
      <c r="O240" s="660" t="str">
        <f t="shared" si="25"/>
        <v>6.5</v>
      </c>
      <c r="P240" s="660" t="str">
        <f t="shared" si="26"/>
        <v>19.0</v>
      </c>
      <c r="Q240" s="660" t="str">
        <f t="shared" si="27"/>
        <v>11.9</v>
      </c>
      <c r="R240" s="660" t="str">
        <f t="shared" si="28"/>
        <v>12.4</v>
      </c>
      <c r="S240" s="660" t="str">
        <f t="shared" si="29"/>
        <v>11.5</v>
      </c>
      <c r="T240" s="660" t="str">
        <f t="shared" si="30"/>
        <v>11.6</v>
      </c>
      <c r="U240" s="660" t="str">
        <f t="shared" si="31"/>
        <v>10.7</v>
      </c>
      <c r="V240" s="660" t="str">
        <f t="shared" si="32"/>
        <v>11.9</v>
      </c>
    </row>
    <row r="241" spans="1:22" s="321" customFormat="1" ht="24.6" hidden="1" x14ac:dyDescent="0.45">
      <c r="A241" s="479" t="s">
        <v>411</v>
      </c>
      <c r="B241" s="362">
        <f>VLOOKUP($A241,'T5_data(ytd)'!$B238:$F626,3,FALSE)</f>
        <v>6.6</v>
      </c>
      <c r="C241" s="362" t="e">
        <f>VLOOKUP($A241,'T5_data(mth)'!$B240:$AL628,$O$1-1,FALSE)</f>
        <v>#REF!</v>
      </c>
      <c r="D241" s="496" t="e">
        <f>VLOOKUP($A241,'T5_data(mth)'!$B240:$AL628,$O$1,FALSE)</f>
        <v>#REF!</v>
      </c>
      <c r="E241" s="362">
        <f>VLOOKUP($A241,'T5_data(ytd)'!$B$3:$F$390,5,FALSE)</f>
        <v>2.3199999999999998</v>
      </c>
      <c r="F241" s="364">
        <f>VLOOKUP($A241,'T5_data(ytd)'!$B628:$F1016,3,FALSE)</f>
        <v>0</v>
      </c>
      <c r="G241" s="364" t="e">
        <f>VLOOKUP($A241,'T5_data(mth)'!$B1022:$AL1410,$O$1-1,FALSE)</f>
        <v>#REF!</v>
      </c>
      <c r="H241" s="364" t="e">
        <f>VLOOKUP($A241,'T5_data(mth)'!$B1022:$AL1410,$O$1,FALSE)</f>
        <v>#REF!</v>
      </c>
      <c r="I241" s="364">
        <f>VLOOKUP($A241,'T5_data(ytd)'!$B$392:$F$779,5,FALSE)</f>
        <v>13.17</v>
      </c>
      <c r="J241" s="473" t="e">
        <f>VLOOKUP($A241,'T5_data(ytd)'!$B1018:$F1402,3,FALSE)</f>
        <v>#N/A</v>
      </c>
      <c r="K241" s="473" t="e">
        <f>VLOOKUP($A241,'T5_data(mth)'!$B1413:$AL1797,$O$1-1,FALSE)</f>
        <v>#N/A</v>
      </c>
      <c r="L241" s="473" t="e">
        <f>VLOOKUP($A241,'T5_data(mth)'!$B1413:$AL1797,$O$1,FALSE)</f>
        <v>#N/A</v>
      </c>
      <c r="M241" s="634"/>
      <c r="O241" s="465" t="str">
        <f t="shared" si="25"/>
        <v>0.000</v>
      </c>
      <c r="P241" s="465" t="e">
        <f t="shared" si="26"/>
        <v>#REF!</v>
      </c>
      <c r="Q241" s="465" t="e">
        <f t="shared" si="27"/>
        <v>#REF!</v>
      </c>
      <c r="R241" s="465" t="str">
        <f t="shared" si="28"/>
        <v>13.2</v>
      </c>
      <c r="S241" s="465" t="e">
        <f t="shared" si="29"/>
        <v>#N/A</v>
      </c>
      <c r="T241" s="465" t="e">
        <f t="shared" si="30"/>
        <v>#N/A</v>
      </c>
      <c r="U241" s="465" t="e">
        <f t="shared" si="31"/>
        <v>#N/A</v>
      </c>
      <c r="V241" s="465" t="e">
        <f>IF(FIXED(#REF!,1)="0.0",IF(FIXED(#REF!,2)="0.00",FIXED(#REF!,3),FIXED(#REF!,2)),FIXED(#REF!,1))</f>
        <v>#REF!</v>
      </c>
    </row>
    <row r="242" spans="1:22" s="321" customFormat="1" ht="24.6" hidden="1" x14ac:dyDescent="0.45">
      <c r="A242" s="367" t="s">
        <v>412</v>
      </c>
      <c r="B242" s="362">
        <f>VLOOKUP($A242,'T5_data(ytd)'!$B239:$F627,3,FALSE)</f>
        <v>0</v>
      </c>
      <c r="C242" s="363" t="e">
        <f>VLOOKUP($A242,'T5_data(mth)'!$B241:$AL629,$O$1-1,FALSE)</f>
        <v>#REF!</v>
      </c>
      <c r="D242" s="496" t="e">
        <f>VLOOKUP($A242,'T5_data(mth)'!$B241:$AL629,$O$1,FALSE)</f>
        <v>#REF!</v>
      </c>
      <c r="E242" s="362">
        <f>VLOOKUP($A242,'T5_data(ytd)'!$B$3:$F$390,5,FALSE)</f>
        <v>0</v>
      </c>
      <c r="F242" s="364">
        <f>VLOOKUP($A242,'T5_data(ytd)'!$B629:$F1017,3,FALSE)</f>
        <v>0</v>
      </c>
      <c r="G242" s="365" t="e">
        <f>VLOOKUP($A242,'T5_data(mth)'!$B1023:$AL1411,$O$1-1,FALSE)</f>
        <v>#REF!</v>
      </c>
      <c r="H242" s="365" t="e">
        <f>VLOOKUP($A242,'T5_data(mth)'!$B1023:$AL1411,$O$1,FALSE)</f>
        <v>#REF!</v>
      </c>
      <c r="I242" s="364" t="e">
        <f>VLOOKUP($A242,'T5_data(ytd)'!$B$392:$F$779,5,FALSE)</f>
        <v>#DIV/0!</v>
      </c>
      <c r="J242" s="366" t="e">
        <f>VLOOKUP($A242,'T5_data(ytd)'!$B1019:$F1403,3,FALSE)</f>
        <v>#N/A</v>
      </c>
      <c r="K242" s="366" t="e">
        <f>VLOOKUP($A242,'T5_data(mth)'!$B1414:$AL1798,$O$1-1,FALSE)</f>
        <v>#N/A</v>
      </c>
      <c r="L242" s="366" t="e">
        <f>VLOOKUP($A242,'T5_data(mth)'!$B1414:$AL1798,$O$1,FALSE)</f>
        <v>#N/A</v>
      </c>
      <c r="M242" s="634"/>
      <c r="O242" s="465" t="str">
        <f t="shared" si="25"/>
        <v>0.000</v>
      </c>
      <c r="P242" s="465" t="e">
        <f t="shared" si="26"/>
        <v>#REF!</v>
      </c>
      <c r="Q242" s="465" t="e">
        <f t="shared" si="27"/>
        <v>#REF!</v>
      </c>
      <c r="R242" s="465" t="e">
        <f t="shared" si="28"/>
        <v>#DIV/0!</v>
      </c>
      <c r="S242" s="465" t="e">
        <f t="shared" si="29"/>
        <v>#N/A</v>
      </c>
      <c r="T242" s="465" t="e">
        <f t="shared" si="30"/>
        <v>#N/A</v>
      </c>
      <c r="U242" s="465" t="e">
        <f t="shared" si="31"/>
        <v>#N/A</v>
      </c>
      <c r="V242" s="465" t="e">
        <f>IF(FIXED(#REF!,1)="0.0",IF(FIXED(#REF!,2)="0.00",FIXED(#REF!,3),FIXED(#REF!,2)),FIXED(#REF!,1))</f>
        <v>#REF!</v>
      </c>
    </row>
    <row r="243" spans="1:22" s="321" customFormat="1" ht="24.6" hidden="1" x14ac:dyDescent="0.45">
      <c r="A243" s="367" t="s">
        <v>413</v>
      </c>
      <c r="B243" s="362">
        <f>VLOOKUP($A243,'T5_data(ytd)'!$B240:$F628,3,FALSE)</f>
        <v>0.63</v>
      </c>
      <c r="C243" s="363" t="e">
        <f>VLOOKUP($A243,'T5_data(mth)'!$B242:$AL630,$O$1-1,FALSE)</f>
        <v>#REF!</v>
      </c>
      <c r="D243" s="496" t="e">
        <f>VLOOKUP($A243,'T5_data(mth)'!$B242:$AL630,$O$1,FALSE)</f>
        <v>#REF!</v>
      </c>
      <c r="E243" s="362">
        <f>VLOOKUP($A243,'T5_data(ytd)'!$B$3:$F$390,5,FALSE)</f>
        <v>0.11</v>
      </c>
      <c r="F243" s="364">
        <f>VLOOKUP($A243,'T5_data(ytd)'!$B630:$F1018,3,FALSE)</f>
        <v>0</v>
      </c>
      <c r="G243" s="365" t="e">
        <f>VLOOKUP($A243,'T5_data(mth)'!$B1024:$AL1412,$O$1-1,FALSE)</f>
        <v>#REF!</v>
      </c>
      <c r="H243" s="365" t="e">
        <f>VLOOKUP($A243,'T5_data(mth)'!$B1024:$AL1412,$O$1,FALSE)</f>
        <v>#REF!</v>
      </c>
      <c r="I243" s="364">
        <f>VLOOKUP($A243,'T5_data(ytd)'!$B$392:$F$779,5,FALSE)</f>
        <v>-26.67</v>
      </c>
      <c r="J243" s="366" t="e">
        <f>VLOOKUP($A243,'T5_data(ytd)'!$B1020:$F1404,3,FALSE)</f>
        <v>#N/A</v>
      </c>
      <c r="K243" s="366" t="e">
        <f>VLOOKUP($A243,'T5_data(mth)'!$B1415:$AL1799,$O$1-1,FALSE)</f>
        <v>#N/A</v>
      </c>
      <c r="L243" s="366" t="e">
        <f>VLOOKUP($A243,'T5_data(mth)'!$B1415:$AL1799,$O$1,FALSE)</f>
        <v>#N/A</v>
      </c>
      <c r="M243" s="634"/>
      <c r="O243" s="465" t="str">
        <f t="shared" si="25"/>
        <v>0.000</v>
      </c>
      <c r="P243" s="465" t="e">
        <f t="shared" si="26"/>
        <v>#REF!</v>
      </c>
      <c r="Q243" s="465" t="e">
        <f t="shared" si="27"/>
        <v>#REF!</v>
      </c>
      <c r="R243" s="465" t="str">
        <f t="shared" si="28"/>
        <v>-26.7</v>
      </c>
      <c r="S243" s="465" t="e">
        <f t="shared" si="29"/>
        <v>#N/A</v>
      </c>
      <c r="T243" s="465" t="e">
        <f t="shared" si="30"/>
        <v>#N/A</v>
      </c>
      <c r="U243" s="465" t="e">
        <f t="shared" si="31"/>
        <v>#N/A</v>
      </c>
      <c r="V243" s="465" t="e">
        <f>IF(FIXED(#REF!,1)="0.0",IF(FIXED(#REF!,2)="0.00",FIXED(#REF!,3),FIXED(#REF!,2)),FIXED(#REF!,1))</f>
        <v>#REF!</v>
      </c>
    </row>
    <row r="244" spans="1:22" s="321" customFormat="1" ht="24.6" hidden="1" x14ac:dyDescent="0.45">
      <c r="A244" s="367" t="s">
        <v>414</v>
      </c>
      <c r="B244" s="362">
        <f>VLOOKUP($A244,'T5_data(ytd)'!$B241:$F629,3,FALSE)</f>
        <v>5.13</v>
      </c>
      <c r="C244" s="363" t="e">
        <f>VLOOKUP($A244,'T5_data(mth)'!$B243:$AL631,$O$1-1,FALSE)</f>
        <v>#REF!</v>
      </c>
      <c r="D244" s="496" t="e">
        <f>VLOOKUP($A244,'T5_data(mth)'!$B243:$AL631,$O$1,FALSE)</f>
        <v>#REF!</v>
      </c>
      <c r="E244" s="362">
        <f>VLOOKUP($A244,'T5_data(ytd)'!$B$3:$F$390,5,FALSE)</f>
        <v>1.99</v>
      </c>
      <c r="F244" s="364">
        <f>VLOOKUP($A244,'T5_data(ytd)'!$B631:$F1019,3,FALSE)</f>
        <v>0</v>
      </c>
      <c r="G244" s="365" t="e">
        <f>VLOOKUP($A244,'T5_data(mth)'!$B1025:$AL1413,$O$1-1,FALSE)</f>
        <v>#REF!</v>
      </c>
      <c r="H244" s="365" t="e">
        <f>VLOOKUP($A244,'T5_data(mth)'!$B1025:$AL1413,$O$1,FALSE)</f>
        <v>#REF!</v>
      </c>
      <c r="I244" s="364">
        <f>VLOOKUP($A244,'T5_data(ytd)'!$B$392:$F$779,5,FALSE)</f>
        <v>18.45</v>
      </c>
      <c r="J244" s="366" t="e">
        <f>VLOOKUP($A244,'T5_data(ytd)'!$B1021:$F1405,3,FALSE)</f>
        <v>#N/A</v>
      </c>
      <c r="K244" s="366" t="e">
        <f>VLOOKUP($A244,'T5_data(mth)'!$B1416:$AL1800,$O$1-1,FALSE)</f>
        <v>#N/A</v>
      </c>
      <c r="L244" s="366" t="e">
        <f>VLOOKUP($A244,'T5_data(mth)'!$B1416:$AL1800,$O$1,FALSE)</f>
        <v>#N/A</v>
      </c>
      <c r="M244" s="634"/>
      <c r="O244" s="465" t="str">
        <f t="shared" si="25"/>
        <v>0.000</v>
      </c>
      <c r="P244" s="465" t="e">
        <f t="shared" si="26"/>
        <v>#REF!</v>
      </c>
      <c r="Q244" s="465" t="e">
        <f t="shared" si="27"/>
        <v>#REF!</v>
      </c>
      <c r="R244" s="465" t="str">
        <f t="shared" si="28"/>
        <v>18.5</v>
      </c>
      <c r="S244" s="465" t="e">
        <f t="shared" si="29"/>
        <v>#N/A</v>
      </c>
      <c r="T244" s="465" t="e">
        <f t="shared" si="30"/>
        <v>#N/A</v>
      </c>
      <c r="U244" s="465" t="e">
        <f t="shared" si="31"/>
        <v>#N/A</v>
      </c>
      <c r="V244" s="465" t="e">
        <f>IF(FIXED(#REF!,1)="0.0",IF(FIXED(#REF!,2)="0.00",FIXED(#REF!,3),FIXED(#REF!,2)),FIXED(#REF!,1))</f>
        <v>#REF!</v>
      </c>
    </row>
    <row r="245" spans="1:22" s="321" customFormat="1" ht="24.6" hidden="1" x14ac:dyDescent="0.45">
      <c r="A245" s="474" t="s">
        <v>415</v>
      </c>
      <c r="B245" s="477">
        <f>VLOOKUP($A245,'T5_data(ytd)'!$B242:$F630,3,FALSE)</f>
        <v>0.84</v>
      </c>
      <c r="C245" s="478" t="e">
        <f>VLOOKUP($A245,'T5_data(mth)'!$B244:$AL632,$O$1-1,FALSE)</f>
        <v>#REF!</v>
      </c>
      <c r="D245" s="496" t="e">
        <f>VLOOKUP($A245,'T5_data(mth)'!$B244:$AL632,$O$1,FALSE)</f>
        <v>#REF!</v>
      </c>
      <c r="E245" s="477">
        <f>VLOOKUP($A245,'T5_data(ytd)'!$B$3:$F$390,5,FALSE)</f>
        <v>0.23</v>
      </c>
      <c r="F245" s="468">
        <f>VLOOKUP($A245,'T5_data(ytd)'!$B632:$F1020,3,FALSE)</f>
        <v>0</v>
      </c>
      <c r="G245" s="469" t="e">
        <f>VLOOKUP($A245,'T5_data(mth)'!$B1026:$AL1414,$O$1-1,FALSE)</f>
        <v>#REF!</v>
      </c>
      <c r="H245" s="469" t="e">
        <f>VLOOKUP($A245,'T5_data(mth)'!$B1026:$AL1414,$O$1,FALSE)</f>
        <v>#REF!</v>
      </c>
      <c r="I245" s="468">
        <f>VLOOKUP($A245,'T5_data(ytd)'!$B$392:$F$779,5,FALSE)</f>
        <v>4.55</v>
      </c>
      <c r="J245" s="471" t="e">
        <f>VLOOKUP($A245,'T5_data(ytd)'!$B1022:$F1406,3,FALSE)</f>
        <v>#N/A</v>
      </c>
      <c r="K245" s="471" t="e">
        <f>VLOOKUP($A245,'T5_data(mth)'!$B1417:$AL1801,$O$1-1,FALSE)</f>
        <v>#N/A</v>
      </c>
      <c r="L245" s="471" t="e">
        <f>VLOOKUP($A245,'T5_data(mth)'!$B1417:$AL1801,$O$1,FALSE)</f>
        <v>#N/A</v>
      </c>
      <c r="M245" s="634"/>
      <c r="O245" s="465" t="str">
        <f t="shared" si="25"/>
        <v>0.000</v>
      </c>
      <c r="P245" s="465" t="e">
        <f t="shared" si="26"/>
        <v>#REF!</v>
      </c>
      <c r="Q245" s="465" t="e">
        <f t="shared" si="27"/>
        <v>#REF!</v>
      </c>
      <c r="R245" s="465" t="str">
        <f t="shared" si="28"/>
        <v>4.6</v>
      </c>
      <c r="S245" s="465" t="e">
        <f t="shared" si="29"/>
        <v>#N/A</v>
      </c>
      <c r="T245" s="465" t="e">
        <f t="shared" si="30"/>
        <v>#N/A</v>
      </c>
      <c r="U245" s="465" t="e">
        <f t="shared" si="31"/>
        <v>#N/A</v>
      </c>
      <c r="V245" s="465" t="e">
        <f>IF(FIXED(#REF!,1)="0.0",IF(FIXED(#REF!,2)="0.00",FIXED(#REF!,3),FIXED(#REF!,2)),FIXED(#REF!,1))</f>
        <v>#REF!</v>
      </c>
    </row>
    <row r="246" spans="1:22" ht="21" customHeight="1" x14ac:dyDescent="0.7">
      <c r="A246" s="495" t="s">
        <v>416</v>
      </c>
      <c r="B246" s="496">
        <f>VLOOKUP($A246,'T5_data(ytd)'!$B$3:$F$390,3,FALSE)</f>
        <v>839.33</v>
      </c>
      <c r="C246" s="641">
        <f>VLOOKUP($A246,'T5_data(mth)'!$B$5:$AX$392,$O$1-1,FALSE)</f>
        <v>110.41379676850001</v>
      </c>
      <c r="D246" s="496">
        <f>VLOOKUP($A246,'T5_data(mth)'!$B$5:$AX$392,$O$1,FALSE)</f>
        <v>85.771962821499997</v>
      </c>
      <c r="E246" s="496">
        <f>VLOOKUP($A246,'T5_data(ytd)'!$B$3:$F$390,5,FALSE)</f>
        <v>390.51</v>
      </c>
      <c r="F246" s="497">
        <f>VLOOKUP($A246,'T5_data(ytd)'!$B$392:$F$779,3,FALSE)</f>
        <v>-1.01</v>
      </c>
      <c r="G246" s="642">
        <f>VLOOKUP($A246,'T5_data(mth)'!$B$785:$AX$1172,$O$1-1,FALSE)</f>
        <v>62.208241464614837</v>
      </c>
      <c r="H246" s="497">
        <f>VLOOKUP($A246,'T5_data(mth)'!$B$785:$AX$1172,$O$1,FALSE)</f>
        <v>6.1685804280968766</v>
      </c>
      <c r="I246" s="497">
        <f>VLOOKUP($A246,'T5_data(ytd)'!$B$392:$F$779,5,FALSE)</f>
        <v>22.99</v>
      </c>
      <c r="J246" s="498">
        <f>VLOOKUP($A246,'T5_data(ytd)'!$B$781:$F$1168,3,FALSE)</f>
        <v>0.27</v>
      </c>
      <c r="K246" s="646">
        <f>VLOOKUP($A246,'T5_data(mth)'!$B$1175:$AX$1562,$O$1-1,FALSE)</f>
        <v>0.38639608457846669</v>
      </c>
      <c r="L246" s="653">
        <f>VLOOKUP($A246,'T5_data(mth)'!$B$1175:$AX$1562,$O$1,FALSE)</f>
        <v>0.29631289123700821</v>
      </c>
      <c r="M246" s="654">
        <f>VLOOKUP($A246,'T5_data(ytd)'!$B$781:$F$1168,5,FALSE)</f>
        <v>0.36</v>
      </c>
      <c r="N246" s="481">
        <v>1</v>
      </c>
      <c r="O246" s="660" t="str">
        <f t="shared" si="25"/>
        <v>-1.0</v>
      </c>
      <c r="P246" s="660" t="str">
        <f t="shared" si="26"/>
        <v>62.2</v>
      </c>
      <c r="Q246" s="660" t="str">
        <f t="shared" si="27"/>
        <v>6.2</v>
      </c>
      <c r="R246" s="660" t="str">
        <f t="shared" si="28"/>
        <v>23.0</v>
      </c>
      <c r="S246" s="660" t="str">
        <f t="shared" si="29"/>
        <v>0.3</v>
      </c>
      <c r="T246" s="660" t="str">
        <f t="shared" si="30"/>
        <v>0.4</v>
      </c>
      <c r="U246" s="660" t="str">
        <f t="shared" si="31"/>
        <v>0.3</v>
      </c>
      <c r="V246" s="660" t="str">
        <f>IF(FIXED(M246,1)="0.0",IF(FIXED(M246,2)="0.00",FIXED(M246,3),FIXED(M246,2)),FIXED(M246,1))</f>
        <v>0.4</v>
      </c>
    </row>
    <row r="247" spans="1:22" s="321" customFormat="1" ht="24.6" hidden="1" x14ac:dyDescent="0.45">
      <c r="A247" s="479" t="s">
        <v>417</v>
      </c>
      <c r="B247" s="368">
        <f>VLOOKUP($A247,'T5_data(ytd)'!$B$3:$F$390,3,FALSE)</f>
        <v>16.309999999999999</v>
      </c>
      <c r="C247" s="368" t="e">
        <f>VLOOKUP($A247,'T5_data(mth)'!$B$5:$AL$392,$O$1-1,FALSE)</f>
        <v>#REF!</v>
      </c>
      <c r="D247" s="496" t="e">
        <f>VLOOKUP($A247,'T5_data(mth)'!$B$5:$AL$392,$O$1,FALSE)</f>
        <v>#REF!</v>
      </c>
      <c r="E247" s="368">
        <f>VLOOKUP($A247,'T5_data(ytd)'!$B$3:$F$390,5,FALSE)</f>
        <v>6.79</v>
      </c>
      <c r="F247" s="370">
        <f>VLOOKUP($A247,'T5_data(ytd)'!$B$392:$F$779,3,FALSE)</f>
        <v>37.99</v>
      </c>
      <c r="G247" s="370" t="e">
        <f>VLOOKUP($A247,'T5_data(mth)'!$B$785:$AL$1172,$O$1-1,FALSE)</f>
        <v>#REF!</v>
      </c>
      <c r="H247" s="370" t="e">
        <f>VLOOKUP($A247,'T5_data(mth)'!$B$785:$AL$1172,$O$1,FALSE)</f>
        <v>#REF!</v>
      </c>
      <c r="I247" s="370">
        <f>VLOOKUP($A247,'T5_data(ytd)'!$B$392:$F$779,5,FALSE)</f>
        <v>73.209999999999994</v>
      </c>
      <c r="J247" s="472">
        <f>VLOOKUP($A247,'T5_data(ytd)'!$B$781:$F$1168,3,FALSE)</f>
        <v>0.01</v>
      </c>
      <c r="K247" s="472" t="e">
        <f>VLOOKUP($A247,'T5_data(mth)'!$B$1175:$AL$1562,$O$1-1,FALSE)</f>
        <v>#REF!</v>
      </c>
      <c r="L247" s="472" t="e">
        <f>VLOOKUP($A247,'T5_data(mth)'!$B$1175:$AL$1562,$O$1,FALSE)</f>
        <v>#REF!</v>
      </c>
      <c r="M247" s="633"/>
      <c r="O247" s="465" t="str">
        <f t="shared" si="25"/>
        <v>38.0</v>
      </c>
      <c r="P247" s="465" t="e">
        <f t="shared" si="26"/>
        <v>#REF!</v>
      </c>
      <c r="Q247" s="465" t="e">
        <f t="shared" si="27"/>
        <v>#REF!</v>
      </c>
      <c r="R247" s="465" t="str">
        <f t="shared" si="28"/>
        <v>73.2</v>
      </c>
      <c r="S247" s="465" t="str">
        <f t="shared" si="29"/>
        <v>0.01</v>
      </c>
      <c r="T247" s="465" t="e">
        <f t="shared" si="30"/>
        <v>#REF!</v>
      </c>
      <c r="U247" s="465" t="e">
        <f t="shared" si="31"/>
        <v>#REF!</v>
      </c>
      <c r="V247" s="465" t="e">
        <f>IF(FIXED(#REF!,1)="0.0",IF(FIXED(#REF!,2)="0.00",FIXED(#REF!,3),FIXED(#REF!,2)),FIXED(#REF!,1))</f>
        <v>#REF!</v>
      </c>
    </row>
    <row r="248" spans="1:22" s="321" customFormat="1" ht="24.6" hidden="1" x14ac:dyDescent="0.45">
      <c r="A248" s="367" t="s">
        <v>418</v>
      </c>
      <c r="B248" s="368">
        <f>VLOOKUP($A248,'T5_data(ytd)'!$B$3:$F$390,3,FALSE)</f>
        <v>203.77</v>
      </c>
      <c r="C248" s="369" t="e">
        <f>VLOOKUP($A248,'T5_data(mth)'!$B$5:$AL$392,$O$1-1,FALSE)</f>
        <v>#REF!</v>
      </c>
      <c r="D248" s="496" t="e">
        <f>VLOOKUP($A248,'T5_data(mth)'!$B$5:$AL$392,$O$1,FALSE)</f>
        <v>#REF!</v>
      </c>
      <c r="E248" s="368">
        <f>VLOOKUP($A248,'T5_data(ytd)'!$B$3:$F$390,5,FALSE)</f>
        <v>105.2</v>
      </c>
      <c r="F248" s="370">
        <f>VLOOKUP($A248,'T5_data(ytd)'!$B$392:$F$779,3,FALSE)</f>
        <v>-10.43</v>
      </c>
      <c r="G248" s="371" t="e">
        <f>VLOOKUP($A248,'T5_data(mth)'!$B$785:$AL$1172,$O$1-1,FALSE)</f>
        <v>#REF!</v>
      </c>
      <c r="H248" s="371" t="e">
        <f>VLOOKUP($A248,'T5_data(mth)'!$B$785:$AL$1172,$O$1,FALSE)</f>
        <v>#REF!</v>
      </c>
      <c r="I248" s="370">
        <f>VLOOKUP($A248,'T5_data(ytd)'!$B$392:$F$779,5,FALSE)</f>
        <v>5.37</v>
      </c>
      <c r="J248" s="372">
        <f>VLOOKUP($A248,'T5_data(ytd)'!$B$781:$F$1168,3,FALSE)</f>
        <v>7.0000000000000007E-2</v>
      </c>
      <c r="K248" s="372" t="e">
        <f>VLOOKUP($A248,'T5_data(mth)'!$B$1175:$AL$1562,$O$1-1,FALSE)</f>
        <v>#REF!</v>
      </c>
      <c r="L248" s="372" t="e">
        <f>VLOOKUP($A248,'T5_data(mth)'!$B$1175:$AL$1562,$O$1,FALSE)</f>
        <v>#REF!</v>
      </c>
      <c r="M248" s="633"/>
      <c r="O248" s="465" t="str">
        <f t="shared" si="25"/>
        <v>-10.4</v>
      </c>
      <c r="P248" s="465" t="e">
        <f t="shared" si="26"/>
        <v>#REF!</v>
      </c>
      <c r="Q248" s="465" t="e">
        <f t="shared" si="27"/>
        <v>#REF!</v>
      </c>
      <c r="R248" s="465" t="str">
        <f t="shared" si="28"/>
        <v>5.4</v>
      </c>
      <c r="S248" s="465" t="str">
        <f t="shared" si="29"/>
        <v>0.1</v>
      </c>
      <c r="T248" s="465" t="e">
        <f t="shared" si="30"/>
        <v>#REF!</v>
      </c>
      <c r="U248" s="465" t="e">
        <f t="shared" si="31"/>
        <v>#REF!</v>
      </c>
      <c r="V248" s="465" t="e">
        <f>IF(FIXED(#REF!,1)="0.0",IF(FIXED(#REF!,2)="0.00",FIXED(#REF!,3),FIXED(#REF!,2)),FIXED(#REF!,1))</f>
        <v>#REF!</v>
      </c>
    </row>
    <row r="249" spans="1:22" s="321" customFormat="1" ht="24.6" hidden="1" x14ac:dyDescent="0.45">
      <c r="A249" s="367" t="s">
        <v>419</v>
      </c>
      <c r="B249" s="368">
        <f>VLOOKUP($A249,'T5_data(ytd)'!$B$3:$F$390,3,FALSE)</f>
        <v>232.45</v>
      </c>
      <c r="C249" s="369" t="e">
        <f>VLOOKUP($A249,'T5_data(mth)'!$B$5:$AL$392,$O$1-1,FALSE)</f>
        <v>#REF!</v>
      </c>
      <c r="D249" s="496" t="e">
        <f>VLOOKUP($A249,'T5_data(mth)'!$B$5:$AL$392,$O$1,FALSE)</f>
        <v>#REF!</v>
      </c>
      <c r="E249" s="368">
        <f>VLOOKUP($A249,'T5_data(ytd)'!$B$3:$F$390,5,FALSE)</f>
        <v>138</v>
      </c>
      <c r="F249" s="370">
        <f>VLOOKUP($A249,'T5_data(ytd)'!$B$392:$F$779,3,FALSE)</f>
        <v>-7.67</v>
      </c>
      <c r="G249" s="371" t="e">
        <f>VLOOKUP($A249,'T5_data(mth)'!$B$785:$AL$1172,$O$1-1,FALSE)</f>
        <v>#REF!</v>
      </c>
      <c r="H249" s="371" t="e">
        <f>VLOOKUP($A249,'T5_data(mth)'!$B$785:$AL$1172,$O$1,FALSE)</f>
        <v>#REF!</v>
      </c>
      <c r="I249" s="370">
        <f>VLOOKUP($A249,'T5_data(ytd)'!$B$392:$F$779,5,FALSE)</f>
        <v>44.05</v>
      </c>
      <c r="J249" s="372">
        <f>VLOOKUP($A249,'T5_data(ytd)'!$B$781:$F$1168,3,FALSE)</f>
        <v>0.08</v>
      </c>
      <c r="K249" s="372" t="e">
        <f>VLOOKUP($A249,'T5_data(mth)'!$B$1175:$AL$1562,$O$1-1,FALSE)</f>
        <v>#REF!</v>
      </c>
      <c r="L249" s="372" t="e">
        <f>VLOOKUP($A249,'T5_data(mth)'!$B$1175:$AL$1562,$O$1,FALSE)</f>
        <v>#REF!</v>
      </c>
      <c r="M249" s="633"/>
      <c r="O249" s="465" t="str">
        <f t="shared" si="25"/>
        <v>-7.7</v>
      </c>
      <c r="P249" s="465" t="e">
        <f t="shared" si="26"/>
        <v>#REF!</v>
      </c>
      <c r="Q249" s="465" t="e">
        <f t="shared" si="27"/>
        <v>#REF!</v>
      </c>
      <c r="R249" s="465" t="str">
        <f t="shared" si="28"/>
        <v>44.1</v>
      </c>
      <c r="S249" s="465" t="str">
        <f t="shared" si="29"/>
        <v>0.1</v>
      </c>
      <c r="T249" s="465" t="e">
        <f t="shared" si="30"/>
        <v>#REF!</v>
      </c>
      <c r="U249" s="465" t="e">
        <f t="shared" si="31"/>
        <v>#REF!</v>
      </c>
      <c r="V249" s="465" t="e">
        <f>IF(FIXED(#REF!,1)="0.0",IF(FIXED(#REF!,2)="0.00",FIXED(#REF!,3),FIXED(#REF!,2)),FIXED(#REF!,1))</f>
        <v>#REF!</v>
      </c>
    </row>
    <row r="250" spans="1:22" s="321" customFormat="1" ht="24.6" hidden="1" x14ac:dyDescent="0.45">
      <c r="A250" s="367" t="s">
        <v>420</v>
      </c>
      <c r="B250" s="368">
        <f>VLOOKUP($A250,'T5_data(ytd)'!$B$3:$F$390,3,FALSE)</f>
        <v>223.8</v>
      </c>
      <c r="C250" s="369" t="e">
        <f>VLOOKUP($A250,'T5_data(mth)'!$B$5:$AL$392,$O$1-1,FALSE)</f>
        <v>#REF!</v>
      </c>
      <c r="D250" s="492" t="e">
        <f>VLOOKUP($A250,'T5_data(mth)'!$B$5:$AL$392,$O$1,FALSE)</f>
        <v>#REF!</v>
      </c>
      <c r="E250" s="368">
        <f>VLOOKUP($A250,'T5_data(ytd)'!$B$3:$F$390,5,FALSE)</f>
        <v>83.78</v>
      </c>
      <c r="F250" s="370">
        <f>VLOOKUP($A250,'T5_data(ytd)'!$B$392:$F$779,3,FALSE)</f>
        <v>14.24</v>
      </c>
      <c r="G250" s="371" t="e">
        <f>VLOOKUP($A250,'T5_data(mth)'!$B$785:$AL$1172,$O$1-1,FALSE)</f>
        <v>#REF!</v>
      </c>
      <c r="H250" s="371" t="e">
        <f>VLOOKUP($A250,'T5_data(mth)'!$B$785:$AL$1172,$O$1,FALSE)</f>
        <v>#REF!</v>
      </c>
      <c r="I250" s="370">
        <f>VLOOKUP($A250,'T5_data(ytd)'!$B$392:$F$779,5,FALSE)</f>
        <v>20.05</v>
      </c>
      <c r="J250" s="372">
        <f>VLOOKUP($A250,'T5_data(ytd)'!$B$781:$F$1168,3,FALSE)</f>
        <v>7.0000000000000007E-2</v>
      </c>
      <c r="K250" s="372" t="e">
        <f>VLOOKUP($A250,'T5_data(mth)'!$B$1175:$AL$1562,$O$1-1,FALSE)</f>
        <v>#REF!</v>
      </c>
      <c r="L250" s="372" t="e">
        <f>VLOOKUP($A250,'T5_data(mth)'!$B$1175:$AL$1562,$O$1,FALSE)</f>
        <v>#REF!</v>
      </c>
      <c r="M250" s="633"/>
      <c r="O250" s="465" t="str">
        <f t="shared" si="25"/>
        <v>14.2</v>
      </c>
      <c r="P250" s="465" t="e">
        <f t="shared" si="26"/>
        <v>#REF!</v>
      </c>
      <c r="Q250" s="465" t="e">
        <f t="shared" si="27"/>
        <v>#REF!</v>
      </c>
      <c r="R250" s="465" t="str">
        <f t="shared" si="28"/>
        <v>20.1</v>
      </c>
      <c r="S250" s="465" t="str">
        <f t="shared" si="29"/>
        <v>0.1</v>
      </c>
      <c r="T250" s="465" t="e">
        <f t="shared" si="30"/>
        <v>#REF!</v>
      </c>
      <c r="U250" s="465" t="e">
        <f t="shared" si="31"/>
        <v>#REF!</v>
      </c>
      <c r="V250" s="465" t="e">
        <f>IF(FIXED(#REF!,1)="0.0",IF(FIXED(#REF!,2)="0.00",FIXED(#REF!,3),FIXED(#REF!,2)),FIXED(#REF!,1))</f>
        <v>#REF!</v>
      </c>
    </row>
    <row r="251" spans="1:22" s="321" customFormat="1" ht="24.6" hidden="1" x14ac:dyDescent="0.45">
      <c r="A251" s="367" t="s">
        <v>421</v>
      </c>
      <c r="B251" s="368">
        <f>VLOOKUP($A251,'T5_data(ytd)'!$B$3:$F$390,3,FALSE)</f>
        <v>163.01</v>
      </c>
      <c r="C251" s="369" t="e">
        <f>VLOOKUP($A251,'T5_data(mth)'!$B$5:$AL$392,$O$1-1,FALSE)</f>
        <v>#REF!</v>
      </c>
      <c r="D251" s="368" t="e">
        <f>VLOOKUP($A251,'T5_data(mth)'!$B$5:$AL$392,$O$1,FALSE)</f>
        <v>#REF!</v>
      </c>
      <c r="E251" s="368">
        <f>VLOOKUP($A251,'T5_data(ytd)'!$B$3:$F$390,5,FALSE)</f>
        <v>56.74</v>
      </c>
      <c r="F251" s="370">
        <f>VLOOKUP($A251,'T5_data(ytd)'!$B$392:$F$779,3,FALSE)</f>
        <v>1.29</v>
      </c>
      <c r="G251" s="371" t="e">
        <f>VLOOKUP($A251,'T5_data(mth)'!$B$785:$AL$1172,$O$1-1,FALSE)</f>
        <v>#REF!</v>
      </c>
      <c r="H251" s="371" t="e">
        <f>VLOOKUP($A251,'T5_data(mth)'!$B$785:$AL$1172,$O$1,FALSE)</f>
        <v>#REF!</v>
      </c>
      <c r="I251" s="370">
        <f>VLOOKUP($A251,'T5_data(ytd)'!$B$392:$F$779,5,FALSE)</f>
        <v>17.79</v>
      </c>
      <c r="J251" s="372">
        <f>VLOOKUP($A251,'T5_data(ytd)'!$B$781:$F$1168,3,FALSE)</f>
        <v>0.05</v>
      </c>
      <c r="K251" s="372" t="e">
        <f>VLOOKUP($A251,'T5_data(mth)'!$B$1175:$AL$1562,$O$1-1,FALSE)</f>
        <v>#REF!</v>
      </c>
      <c r="L251" s="372" t="e">
        <f>VLOOKUP($A251,'T5_data(mth)'!$B$1175:$AL$1562,$O$1,FALSE)</f>
        <v>#REF!</v>
      </c>
      <c r="M251" s="633"/>
      <c r="O251" s="465" t="str">
        <f t="shared" si="25"/>
        <v>1.3</v>
      </c>
      <c r="P251" s="465" t="e">
        <f t="shared" si="26"/>
        <v>#REF!</v>
      </c>
      <c r="Q251" s="465" t="e">
        <f t="shared" si="27"/>
        <v>#REF!</v>
      </c>
      <c r="R251" s="465" t="str">
        <f t="shared" si="28"/>
        <v>17.8</v>
      </c>
      <c r="S251" s="465" t="str">
        <f t="shared" si="29"/>
        <v>0.1</v>
      </c>
      <c r="T251" s="465" t="e">
        <f t="shared" si="30"/>
        <v>#REF!</v>
      </c>
      <c r="U251" s="465" t="e">
        <f t="shared" si="31"/>
        <v>#REF!</v>
      </c>
      <c r="V251" s="465" t="e">
        <f>IF(FIXED(#REF!,1)="0.0",IF(FIXED(#REF!,2)="0.00",FIXED(#REF!,3),FIXED(#REF!,2)),FIXED(#REF!,1))</f>
        <v>#REF!</v>
      </c>
    </row>
    <row r="252" spans="1:22" s="321" customFormat="1" ht="24.6" hidden="1" x14ac:dyDescent="0.45">
      <c r="A252" s="367" t="s">
        <v>422</v>
      </c>
      <c r="B252" s="368">
        <f>VLOOKUP($A252,'T5_data(ytd)'!$B$3:$F$390,3,FALSE)</f>
        <v>226.13</v>
      </c>
      <c r="C252" s="369" t="e">
        <f>VLOOKUP($A252,'T5_data(mth)'!$B$5:$AL$392,$O$1-1,FALSE)</f>
        <v>#REF!</v>
      </c>
      <c r="D252" s="368" t="e">
        <f>VLOOKUP($A252,'T5_data(mth)'!$B$5:$AL$392,$O$1,FALSE)</f>
        <v>#REF!</v>
      </c>
      <c r="E252" s="368">
        <f>VLOOKUP($A252,'T5_data(ytd)'!$B$3:$F$390,5,FALSE)</f>
        <v>55.92</v>
      </c>
      <c r="F252" s="370">
        <f>VLOOKUP($A252,'T5_data(ytd)'!$B$392:$F$779,3,FALSE)</f>
        <v>9.27</v>
      </c>
      <c r="G252" s="371" t="e">
        <f>VLOOKUP($A252,'T5_data(mth)'!$B$785:$AL$1172,$O$1-1,FALSE)</f>
        <v>#REF!</v>
      </c>
      <c r="H252" s="371" t="e">
        <f>VLOOKUP($A252,'T5_data(mth)'!$B$785:$AL$1172,$O$1,FALSE)</f>
        <v>#REF!</v>
      </c>
      <c r="I252" s="370">
        <f>VLOOKUP($A252,'T5_data(ytd)'!$B$392:$F$779,5,FALSE)</f>
        <v>-19.63</v>
      </c>
      <c r="J252" s="372">
        <f>VLOOKUP($A252,'T5_data(ytd)'!$B$781:$F$1168,3,FALSE)</f>
        <v>7.0000000000000007E-2</v>
      </c>
      <c r="K252" s="372" t="e">
        <f>VLOOKUP($A252,'T5_data(mth)'!$B$1175:$AL$1562,$O$1-1,FALSE)</f>
        <v>#REF!</v>
      </c>
      <c r="L252" s="372" t="e">
        <f>VLOOKUP($A252,'T5_data(mth)'!$B$1175:$AL$1562,$O$1,FALSE)</f>
        <v>#REF!</v>
      </c>
      <c r="M252" s="633"/>
      <c r="O252" s="465" t="str">
        <f t="shared" si="25"/>
        <v>9.3</v>
      </c>
      <c r="P252" s="465" t="e">
        <f t="shared" si="26"/>
        <v>#REF!</v>
      </c>
      <c r="Q252" s="465" t="e">
        <f t="shared" si="27"/>
        <v>#REF!</v>
      </c>
      <c r="R252" s="465" t="str">
        <f t="shared" si="28"/>
        <v>-19.6</v>
      </c>
      <c r="S252" s="465" t="str">
        <f t="shared" si="29"/>
        <v>0.1</v>
      </c>
      <c r="T252" s="465" t="e">
        <f t="shared" si="30"/>
        <v>#REF!</v>
      </c>
      <c r="U252" s="465" t="e">
        <f t="shared" si="31"/>
        <v>#REF!</v>
      </c>
      <c r="V252" s="465" t="e">
        <f>IF(FIXED(#REF!,1)="0.0",IF(FIXED(#REF!,2)="0.00",FIXED(#REF!,3),FIXED(#REF!,2)),FIXED(#REF!,1))</f>
        <v>#REF!</v>
      </c>
    </row>
    <row r="253" spans="1:22" s="321" customFormat="1" ht="24.6" hidden="1" x14ac:dyDescent="0.45">
      <c r="A253" s="367" t="s">
        <v>423</v>
      </c>
      <c r="B253" s="368">
        <f>VLOOKUP($A253,'T5_data(ytd)'!$B$3:$F$390,3,FALSE)</f>
        <v>497.74</v>
      </c>
      <c r="C253" s="369" t="e">
        <f>VLOOKUP($A253,'T5_data(mth)'!$B$5:$AL$392,$O$1-1,FALSE)</f>
        <v>#REF!</v>
      </c>
      <c r="D253" s="368" t="e">
        <f>VLOOKUP($A253,'T5_data(mth)'!$B$5:$AL$392,$O$1,FALSE)</f>
        <v>#REF!</v>
      </c>
      <c r="E253" s="368">
        <f>VLOOKUP($A253,'T5_data(ytd)'!$B$3:$F$390,5,FALSE)</f>
        <v>177.98</v>
      </c>
      <c r="F253" s="370">
        <f>VLOOKUP($A253,'T5_data(ytd)'!$B$392:$F$779,3,FALSE)</f>
        <v>7.38</v>
      </c>
      <c r="G253" s="371" t="e">
        <f>VLOOKUP($A253,'T5_data(mth)'!$B$785:$AL$1172,$O$1-1,FALSE)</f>
        <v>#REF!</v>
      </c>
      <c r="H253" s="371" t="e">
        <f>VLOOKUP($A253,'T5_data(mth)'!$B$785:$AL$1172,$O$1,FALSE)</f>
        <v>#REF!</v>
      </c>
      <c r="I253" s="370">
        <f>VLOOKUP($A253,'T5_data(ytd)'!$B$392:$F$779,5,FALSE)</f>
        <v>19.02</v>
      </c>
      <c r="J253" s="372">
        <f>VLOOKUP($A253,'T5_data(ytd)'!$B$781:$F$1168,3,FALSE)</f>
        <v>0.16</v>
      </c>
      <c r="K253" s="372" t="e">
        <f>VLOOKUP($A253,'T5_data(mth)'!$B$1175:$AL$1562,$O$1-1,FALSE)</f>
        <v>#REF!</v>
      </c>
      <c r="L253" s="372" t="e">
        <f>VLOOKUP($A253,'T5_data(mth)'!$B$1175:$AL$1562,$O$1,FALSE)</f>
        <v>#REF!</v>
      </c>
      <c r="M253" s="633"/>
      <c r="O253" s="465" t="str">
        <f t="shared" si="25"/>
        <v>7.4</v>
      </c>
      <c r="P253" s="465" t="e">
        <f t="shared" si="26"/>
        <v>#REF!</v>
      </c>
      <c r="Q253" s="465" t="e">
        <f t="shared" si="27"/>
        <v>#REF!</v>
      </c>
      <c r="R253" s="465" t="str">
        <f t="shared" si="28"/>
        <v>19.0</v>
      </c>
      <c r="S253" s="465" t="str">
        <f t="shared" si="29"/>
        <v>0.2</v>
      </c>
      <c r="T253" s="465" t="e">
        <f t="shared" si="30"/>
        <v>#REF!</v>
      </c>
      <c r="U253" s="465" t="e">
        <f t="shared" si="31"/>
        <v>#REF!</v>
      </c>
      <c r="V253" s="465" t="e">
        <f>IF(FIXED(#REF!,1)="0.0",IF(FIXED(#REF!,2)="0.00",FIXED(#REF!,3),FIXED(#REF!,2)),FIXED(#REF!,1))</f>
        <v>#REF!</v>
      </c>
    </row>
    <row r="254" spans="1:22" s="321" customFormat="1" ht="24.6" hidden="1" x14ac:dyDescent="0.45">
      <c r="A254" s="367" t="s">
        <v>424</v>
      </c>
      <c r="B254" s="368">
        <f>VLOOKUP($A254,'T5_data(ytd)'!$B$3:$F$390,3,FALSE)</f>
        <v>12.87</v>
      </c>
      <c r="C254" s="369" t="e">
        <f>VLOOKUP($A254,'T5_data(mth)'!$B$5:$AL$392,$O$1-1,FALSE)</f>
        <v>#REF!</v>
      </c>
      <c r="D254" s="368" t="e">
        <f>VLOOKUP($A254,'T5_data(mth)'!$B$5:$AL$392,$O$1,FALSE)</f>
        <v>#REF!</v>
      </c>
      <c r="E254" s="368">
        <f>VLOOKUP($A254,'T5_data(ytd)'!$B$3:$F$390,5,FALSE)</f>
        <v>6.53</v>
      </c>
      <c r="F254" s="370">
        <f>VLOOKUP($A254,'T5_data(ytd)'!$B$392:$F$779,3,FALSE)</f>
        <v>1.58</v>
      </c>
      <c r="G254" s="371" t="e">
        <f>VLOOKUP($A254,'T5_data(mth)'!$B$785:$AL$1172,$O$1-1,FALSE)</f>
        <v>#REF!</v>
      </c>
      <c r="H254" s="371" t="e">
        <f>VLOOKUP($A254,'T5_data(mth)'!$B$785:$AL$1172,$O$1,FALSE)</f>
        <v>#REF!</v>
      </c>
      <c r="I254" s="370">
        <f>VLOOKUP($A254,'T5_data(ytd)'!$B$392:$F$779,5,FALSE)</f>
        <v>78.900000000000006</v>
      </c>
      <c r="J254" s="372">
        <f>VLOOKUP($A254,'T5_data(ytd)'!$B$781:$F$1168,3,FALSE)</f>
        <v>0</v>
      </c>
      <c r="K254" s="372" t="e">
        <f>VLOOKUP($A254,'T5_data(mth)'!$B$1175:$AL$1562,$O$1-1,FALSE)</f>
        <v>#REF!</v>
      </c>
      <c r="L254" s="372" t="e">
        <f>VLOOKUP($A254,'T5_data(mth)'!$B$1175:$AL$1562,$O$1,FALSE)</f>
        <v>#REF!</v>
      </c>
      <c r="M254" s="633"/>
      <c r="O254" s="465" t="str">
        <f t="shared" si="25"/>
        <v>1.6</v>
      </c>
      <c r="P254" s="465" t="e">
        <f t="shared" si="26"/>
        <v>#REF!</v>
      </c>
      <c r="Q254" s="465" t="e">
        <f t="shared" si="27"/>
        <v>#REF!</v>
      </c>
      <c r="R254" s="465" t="str">
        <f t="shared" si="28"/>
        <v>78.9</v>
      </c>
      <c r="S254" s="465" t="str">
        <f t="shared" si="29"/>
        <v>0.000</v>
      </c>
      <c r="T254" s="465" t="e">
        <f t="shared" si="30"/>
        <v>#REF!</v>
      </c>
      <c r="U254" s="465" t="e">
        <f t="shared" si="31"/>
        <v>#REF!</v>
      </c>
      <c r="V254" s="465" t="e">
        <f>IF(FIXED(#REF!,1)="0.0",IF(FIXED(#REF!,2)="0.00",FIXED(#REF!,3),FIXED(#REF!,2)),FIXED(#REF!,1))</f>
        <v>#REF!</v>
      </c>
    </row>
    <row r="255" spans="1:22" s="321" customFormat="1" ht="24.6" hidden="1" x14ac:dyDescent="0.45">
      <c r="A255" s="474" t="s">
        <v>425</v>
      </c>
      <c r="B255" s="475">
        <f>VLOOKUP($A255,'T5_data(ytd)'!$B$3:$F$390,3,FALSE)</f>
        <v>484.86</v>
      </c>
      <c r="C255" s="476" t="e">
        <f>VLOOKUP($A255,'T5_data(mth)'!$B$5:$AL$392,$O$1-1,FALSE)</f>
        <v>#REF!</v>
      </c>
      <c r="D255" s="475" t="e">
        <f>VLOOKUP($A255,'T5_data(mth)'!$B$5:$AL$392,$O$1,FALSE)</f>
        <v>#REF!</v>
      </c>
      <c r="E255" s="475">
        <f>VLOOKUP($A255,'T5_data(ytd)'!$B$3:$F$390,5,FALSE)</f>
        <v>171.45</v>
      </c>
      <c r="F255" s="466">
        <f>VLOOKUP($A255,'T5_data(ytd)'!$B$392:$F$779,3,FALSE)</f>
        <v>7.54</v>
      </c>
      <c r="G255" s="467" t="e">
        <f>VLOOKUP($A255,'T5_data(mth)'!$B$785:$AL$1172,$O$1-1,FALSE)</f>
        <v>#REF!</v>
      </c>
      <c r="H255" s="467" t="e">
        <f>VLOOKUP($A255,'T5_data(mth)'!$B$785:$AL$1172,$O$1,FALSE)</f>
        <v>#REF!</v>
      </c>
      <c r="I255" s="466">
        <f>VLOOKUP($A255,'T5_data(ytd)'!$B$392:$F$779,5,FALSE)</f>
        <v>17.52</v>
      </c>
      <c r="J255" s="470">
        <f>VLOOKUP($A255,'T5_data(ytd)'!$B$781:$F$1168,3,FALSE)</f>
        <v>0.16</v>
      </c>
      <c r="K255" s="470" t="e">
        <f>VLOOKUP($A255,'T5_data(mth)'!$B$1175:$AL$1562,$O$1-1,FALSE)</f>
        <v>#REF!</v>
      </c>
      <c r="L255" s="470" t="e">
        <f>VLOOKUP($A255,'T5_data(mth)'!$B$1175:$AL$1562,$O$1,FALSE)</f>
        <v>#REF!</v>
      </c>
      <c r="M255" s="633"/>
      <c r="O255" s="465" t="str">
        <f t="shared" si="25"/>
        <v>7.5</v>
      </c>
      <c r="P255" s="465" t="e">
        <f t="shared" si="26"/>
        <v>#REF!</v>
      </c>
      <c r="Q255" s="465" t="e">
        <f t="shared" si="27"/>
        <v>#REF!</v>
      </c>
      <c r="R255" s="465" t="str">
        <f t="shared" si="28"/>
        <v>17.5</v>
      </c>
      <c r="S255" s="465" t="str">
        <f t="shared" si="29"/>
        <v>0.2</v>
      </c>
      <c r="T255" s="465" t="e">
        <f t="shared" si="30"/>
        <v>#REF!</v>
      </c>
      <c r="U255" s="465" t="e">
        <f t="shared" si="31"/>
        <v>#REF!</v>
      </c>
      <c r="V255" s="465" t="e">
        <f>IF(FIXED(#REF!,1)="0.0",IF(FIXED(#REF!,2)="0.00",FIXED(#REF!,3),FIXED(#REF!,2)),FIXED(#REF!,1))</f>
        <v>#REF!</v>
      </c>
    </row>
    <row r="256" spans="1:22" ht="21" customHeight="1" x14ac:dyDescent="0.7">
      <c r="A256" s="495" t="s">
        <v>426</v>
      </c>
      <c r="B256" s="496">
        <f>VLOOKUP($A256,'T5_data(ytd)'!$B$3:$F$390,3,FALSE)</f>
        <v>3346.83</v>
      </c>
      <c r="C256" s="641">
        <f>VLOOKUP($A256,'T5_data(mth)'!$B$5:$AX$392,$O$1-1,FALSE)</f>
        <v>396.12606241060001</v>
      </c>
      <c r="D256" s="496">
        <f>VLOOKUP($A256,'T5_data(mth)'!$B$5:$AX$392,$O$1,FALSE)</f>
        <v>282.14186078210003</v>
      </c>
      <c r="E256" s="496">
        <f>VLOOKUP($A256,'T5_data(ytd)'!$B$3:$F$390,5,FALSE)</f>
        <v>1376.46</v>
      </c>
      <c r="F256" s="497">
        <f>VLOOKUP($A256,'T5_data(ytd)'!$B$392:$F$779,3,FALSE)</f>
        <v>13.6</v>
      </c>
      <c r="G256" s="642">
        <f>VLOOKUP($A256,'T5_data(mth)'!$B$785:$AX$1172,$O$1-1,FALSE)</f>
        <v>32.7078794623148</v>
      </c>
      <c r="H256" s="497">
        <f>VLOOKUP($A256,'T5_data(mth)'!$B$785:$AX$1172,$O$1,FALSE)</f>
        <v>21.55705668249788</v>
      </c>
      <c r="I256" s="497">
        <f>VLOOKUP($A256,'T5_data(ytd)'!$B$392:$F$779,5,FALSE)</f>
        <v>13.13</v>
      </c>
      <c r="J256" s="498">
        <f>VLOOKUP($A256,'T5_data(ytd)'!$B$781:$F$1168,3,FALSE)</f>
        <v>1.0900000000000001</v>
      </c>
      <c r="K256" s="646">
        <f>VLOOKUP($A256,'T5_data(mth)'!$B$1175:$AX$1562,$O$1-1,FALSE)</f>
        <v>1.3862539283551578</v>
      </c>
      <c r="L256" s="653">
        <f>VLOOKUP($A256,'T5_data(mth)'!$B$1175:$AX$1562,$O$1,FALSE)</f>
        <v>0.97470394470647903</v>
      </c>
      <c r="M256" s="654">
        <f>VLOOKUP($A256,'T5_data(ytd)'!$B$781:$F$1168,5,FALSE)</f>
        <v>1.26</v>
      </c>
      <c r="N256" s="481">
        <v>1</v>
      </c>
      <c r="O256" s="660" t="str">
        <f t="shared" si="25"/>
        <v>13.6</v>
      </c>
      <c r="P256" s="660" t="str">
        <f t="shared" si="26"/>
        <v>32.7</v>
      </c>
      <c r="Q256" s="660" t="str">
        <f t="shared" si="27"/>
        <v>21.6</v>
      </c>
      <c r="R256" s="660" t="str">
        <f t="shared" si="28"/>
        <v>13.1</v>
      </c>
      <c r="S256" s="660" t="str">
        <f t="shared" si="29"/>
        <v>1.1</v>
      </c>
      <c r="T256" s="660" t="str">
        <f t="shared" si="30"/>
        <v>1.4</v>
      </c>
      <c r="U256" s="660" t="str">
        <f t="shared" si="31"/>
        <v>1.0</v>
      </c>
      <c r="V256" s="660" t="str">
        <f>IF(FIXED(M256,1)="0.0",IF(FIXED(M256,2)="0.00",FIXED(M256,3),FIXED(M256,2)),FIXED(M256,1))</f>
        <v>1.3</v>
      </c>
    </row>
    <row r="257" spans="1:22" s="321" customFormat="1" ht="24.6" hidden="1" x14ac:dyDescent="0.45">
      <c r="A257" s="479" t="s">
        <v>427</v>
      </c>
      <c r="B257" s="368">
        <f>VLOOKUP($A257,'T5_data(ytd)'!$B$3:$F$390,3,FALSE)</f>
        <v>1561.24</v>
      </c>
      <c r="C257" s="368" t="e">
        <f>VLOOKUP($A257,'T5_data(mth)'!$B$5:$AL$392,$O$1-1,FALSE)</f>
        <v>#REF!</v>
      </c>
      <c r="D257" s="496" t="e">
        <f>VLOOKUP($A257,'T5_data(mth)'!$B$5:$AL$392,$O$1,FALSE)</f>
        <v>#REF!</v>
      </c>
      <c r="E257" s="368">
        <f>VLOOKUP($A257,'T5_data(ytd)'!$B$3:$F$390,5,FALSE)</f>
        <v>811.05</v>
      </c>
      <c r="F257" s="370">
        <f>VLOOKUP($A257,'T5_data(ytd)'!$B$392:$F$779,3,FALSE)</f>
        <v>6.92</v>
      </c>
      <c r="G257" s="370" t="e">
        <f>VLOOKUP($A257,'T5_data(mth)'!$B$785:$AL$1172,$O$1-1,FALSE)</f>
        <v>#REF!</v>
      </c>
      <c r="H257" s="370" t="e">
        <f>VLOOKUP($A257,'T5_data(mth)'!$B$785:$AL$1172,$O$1,FALSE)</f>
        <v>#REF!</v>
      </c>
      <c r="I257" s="370">
        <f>VLOOKUP($A257,'T5_data(ytd)'!$B$392:$F$779,5,FALSE)</f>
        <v>14</v>
      </c>
      <c r="J257" s="472">
        <f>VLOOKUP($A257,'T5_data(ytd)'!$B$781:$F$1168,3,FALSE)</f>
        <v>0.51</v>
      </c>
      <c r="K257" s="472" t="e">
        <f>VLOOKUP($A257,'T5_data(mth)'!$B$1175:$AL$1562,$O$1-1,FALSE)</f>
        <v>#REF!</v>
      </c>
      <c r="L257" s="472" t="e">
        <f>VLOOKUP($A257,'T5_data(mth)'!$B$1175:$AL$1562,$O$1,FALSE)</f>
        <v>#REF!</v>
      </c>
      <c r="M257" s="633"/>
      <c r="O257" s="465" t="str">
        <f t="shared" si="25"/>
        <v>6.9</v>
      </c>
      <c r="P257" s="465" t="e">
        <f t="shared" si="26"/>
        <v>#REF!</v>
      </c>
      <c r="Q257" s="465" t="e">
        <f t="shared" si="27"/>
        <v>#REF!</v>
      </c>
      <c r="R257" s="465" t="str">
        <f t="shared" si="28"/>
        <v>14.0</v>
      </c>
      <c r="S257" s="465" t="str">
        <f t="shared" si="29"/>
        <v>0.5</v>
      </c>
      <c r="T257" s="465" t="e">
        <f t="shared" si="30"/>
        <v>#REF!</v>
      </c>
      <c r="U257" s="465" t="e">
        <f t="shared" si="31"/>
        <v>#REF!</v>
      </c>
      <c r="V257" s="465" t="e">
        <f>IF(FIXED(#REF!,1)="0.0",IF(FIXED(#REF!,2)="0.00",FIXED(#REF!,3),FIXED(#REF!,2)),FIXED(#REF!,1))</f>
        <v>#REF!</v>
      </c>
    </row>
    <row r="258" spans="1:22" s="321" customFormat="1" ht="24.6" hidden="1" x14ac:dyDescent="0.45">
      <c r="A258" s="367" t="s">
        <v>428</v>
      </c>
      <c r="B258" s="368">
        <f>VLOOKUP($A258,'T5_data(ytd)'!$B$3:$F$390,3,FALSE)</f>
        <v>1712.73</v>
      </c>
      <c r="C258" s="369" t="e">
        <f>VLOOKUP($A258,'T5_data(mth)'!$B$5:$AL$392,$O$1-1,FALSE)</f>
        <v>#REF!</v>
      </c>
      <c r="D258" s="496" t="e">
        <f>VLOOKUP($A258,'T5_data(mth)'!$B$5:$AL$392,$O$1,FALSE)</f>
        <v>#REF!</v>
      </c>
      <c r="E258" s="368">
        <f>VLOOKUP($A258,'T5_data(ytd)'!$B$3:$F$390,5,FALSE)</f>
        <v>541.52</v>
      </c>
      <c r="F258" s="370">
        <f>VLOOKUP($A258,'T5_data(ytd)'!$B$392:$F$779,3,FALSE)</f>
        <v>20.52</v>
      </c>
      <c r="G258" s="371" t="e">
        <f>VLOOKUP($A258,'T5_data(mth)'!$B$785:$AL$1172,$O$1-1,FALSE)</f>
        <v>#REF!</v>
      </c>
      <c r="H258" s="371" t="e">
        <f>VLOOKUP($A258,'T5_data(mth)'!$B$785:$AL$1172,$O$1,FALSE)</f>
        <v>#REF!</v>
      </c>
      <c r="I258" s="370">
        <f>VLOOKUP($A258,'T5_data(ytd)'!$B$392:$F$779,5,FALSE)</f>
        <v>12.13</v>
      </c>
      <c r="J258" s="372">
        <f>VLOOKUP($A258,'T5_data(ytd)'!$B$781:$F$1168,3,FALSE)</f>
        <v>0.56000000000000005</v>
      </c>
      <c r="K258" s="372" t="e">
        <f>VLOOKUP($A258,'T5_data(mth)'!$B$1175:$AL$1562,$O$1-1,FALSE)</f>
        <v>#REF!</v>
      </c>
      <c r="L258" s="372" t="e">
        <f>VLOOKUP($A258,'T5_data(mth)'!$B$1175:$AL$1562,$O$1,FALSE)</f>
        <v>#REF!</v>
      </c>
      <c r="M258" s="633"/>
      <c r="O258" s="465" t="str">
        <f t="shared" si="25"/>
        <v>20.5</v>
      </c>
      <c r="P258" s="465" t="e">
        <f t="shared" si="26"/>
        <v>#REF!</v>
      </c>
      <c r="Q258" s="465" t="e">
        <f t="shared" si="27"/>
        <v>#REF!</v>
      </c>
      <c r="R258" s="465" t="str">
        <f t="shared" si="28"/>
        <v>12.1</v>
      </c>
      <c r="S258" s="465" t="str">
        <f t="shared" si="29"/>
        <v>0.6</v>
      </c>
      <c r="T258" s="465" t="e">
        <f t="shared" si="30"/>
        <v>#REF!</v>
      </c>
      <c r="U258" s="465" t="e">
        <f t="shared" si="31"/>
        <v>#REF!</v>
      </c>
      <c r="V258" s="465" t="e">
        <f>IF(FIXED(#REF!,1)="0.0",IF(FIXED(#REF!,2)="0.00",FIXED(#REF!,3),FIXED(#REF!,2)),FIXED(#REF!,1))</f>
        <v>#REF!</v>
      </c>
    </row>
    <row r="259" spans="1:22" s="321" customFormat="1" ht="24.6" hidden="1" x14ac:dyDescent="0.45">
      <c r="A259" s="367" t="s">
        <v>429</v>
      </c>
      <c r="B259" s="368">
        <f>VLOOKUP($A259,'T5_data(ytd)'!$B$3:$F$390,3,FALSE)</f>
        <v>314.3</v>
      </c>
      <c r="C259" s="369" t="e">
        <f>VLOOKUP($A259,'T5_data(mth)'!$B$5:$AL$392,$O$1-1,FALSE)</f>
        <v>#REF!</v>
      </c>
      <c r="D259" s="496" t="e">
        <f>VLOOKUP($A259,'T5_data(mth)'!$B$5:$AL$392,$O$1,FALSE)</f>
        <v>#REF!</v>
      </c>
      <c r="E259" s="368">
        <f>VLOOKUP($A259,'T5_data(ytd)'!$B$3:$F$390,5,FALSE)</f>
        <v>89.98</v>
      </c>
      <c r="F259" s="370">
        <f>VLOOKUP($A259,'T5_data(ytd)'!$B$392:$F$779,3,FALSE)</f>
        <v>7.65</v>
      </c>
      <c r="G259" s="371" t="e">
        <f>VLOOKUP($A259,'T5_data(mth)'!$B$785:$AL$1172,$O$1-1,FALSE)</f>
        <v>#REF!</v>
      </c>
      <c r="H259" s="371" t="e">
        <f>VLOOKUP($A259,'T5_data(mth)'!$B$785:$AL$1172,$O$1,FALSE)</f>
        <v>#REF!</v>
      </c>
      <c r="I259" s="370">
        <f>VLOOKUP($A259,'T5_data(ytd)'!$B$392:$F$779,5,FALSE)</f>
        <v>-15.22</v>
      </c>
      <c r="J259" s="372">
        <f>VLOOKUP($A259,'T5_data(ytd)'!$B$781:$F$1168,3,FALSE)</f>
        <v>0.1</v>
      </c>
      <c r="K259" s="372" t="e">
        <f>VLOOKUP($A259,'T5_data(mth)'!$B$1175:$AL$1562,$O$1-1,FALSE)</f>
        <v>#REF!</v>
      </c>
      <c r="L259" s="372" t="e">
        <f>VLOOKUP($A259,'T5_data(mth)'!$B$1175:$AL$1562,$O$1,FALSE)</f>
        <v>#REF!</v>
      </c>
      <c r="M259" s="633"/>
      <c r="O259" s="465" t="str">
        <f t="shared" si="25"/>
        <v>7.7</v>
      </c>
      <c r="P259" s="465" t="e">
        <f t="shared" si="26"/>
        <v>#REF!</v>
      </c>
      <c r="Q259" s="465" t="e">
        <f t="shared" si="27"/>
        <v>#REF!</v>
      </c>
      <c r="R259" s="465" t="str">
        <f t="shared" si="28"/>
        <v>-15.2</v>
      </c>
      <c r="S259" s="465" t="str">
        <f t="shared" si="29"/>
        <v>0.1</v>
      </c>
      <c r="T259" s="465" t="e">
        <f t="shared" si="30"/>
        <v>#REF!</v>
      </c>
      <c r="U259" s="465" t="e">
        <f t="shared" si="31"/>
        <v>#REF!</v>
      </c>
      <c r="V259" s="465" t="e">
        <f>IF(FIXED(#REF!,1)="0.0",IF(FIXED(#REF!,2)="0.00",FIXED(#REF!,3),FIXED(#REF!,2)),FIXED(#REF!,1))</f>
        <v>#REF!</v>
      </c>
    </row>
    <row r="260" spans="1:22" s="321" customFormat="1" ht="24.6" hidden="1" x14ac:dyDescent="0.45">
      <c r="A260" s="367" t="s">
        <v>430</v>
      </c>
      <c r="B260" s="368">
        <f>VLOOKUP($A260,'T5_data(ytd)'!$B$3:$F$390,3,FALSE)</f>
        <v>251.45</v>
      </c>
      <c r="C260" s="369" t="e">
        <f>VLOOKUP($A260,'T5_data(mth)'!$B$5:$AL$392,$O$1-1,FALSE)</f>
        <v>#REF!</v>
      </c>
      <c r="D260" s="496" t="e">
        <f>VLOOKUP($A260,'T5_data(mth)'!$B$5:$AL$392,$O$1,FALSE)</f>
        <v>#REF!</v>
      </c>
      <c r="E260" s="368">
        <f>VLOOKUP($A260,'T5_data(ytd)'!$B$3:$F$390,5,FALSE)</f>
        <v>54.58</v>
      </c>
      <c r="F260" s="370">
        <f>VLOOKUP($A260,'T5_data(ytd)'!$B$392:$F$779,3,FALSE)</f>
        <v>-10.47</v>
      </c>
      <c r="G260" s="371" t="e">
        <f>VLOOKUP($A260,'T5_data(mth)'!$B$785:$AL$1172,$O$1-1,FALSE)</f>
        <v>#REF!</v>
      </c>
      <c r="H260" s="371" t="e">
        <f>VLOOKUP($A260,'T5_data(mth)'!$B$785:$AL$1172,$O$1,FALSE)</f>
        <v>#REF!</v>
      </c>
      <c r="I260" s="370">
        <f>VLOOKUP($A260,'T5_data(ytd)'!$B$392:$F$779,5,FALSE)</f>
        <v>-5.96</v>
      </c>
      <c r="J260" s="372">
        <f>VLOOKUP($A260,'T5_data(ytd)'!$B$781:$F$1168,3,FALSE)</f>
        <v>0.08</v>
      </c>
      <c r="K260" s="372" t="e">
        <f>VLOOKUP($A260,'T5_data(mth)'!$B$1175:$AL$1562,$O$1-1,FALSE)</f>
        <v>#REF!</v>
      </c>
      <c r="L260" s="372" t="e">
        <f>VLOOKUP($A260,'T5_data(mth)'!$B$1175:$AL$1562,$O$1,FALSE)</f>
        <v>#REF!</v>
      </c>
      <c r="M260" s="633"/>
      <c r="O260" s="465" t="str">
        <f t="shared" si="25"/>
        <v>-10.5</v>
      </c>
      <c r="P260" s="465" t="e">
        <f t="shared" si="26"/>
        <v>#REF!</v>
      </c>
      <c r="Q260" s="465" t="e">
        <f t="shared" si="27"/>
        <v>#REF!</v>
      </c>
      <c r="R260" s="465" t="str">
        <f t="shared" si="28"/>
        <v>-6.0</v>
      </c>
      <c r="S260" s="465" t="str">
        <f t="shared" si="29"/>
        <v>0.1</v>
      </c>
      <c r="T260" s="465" t="e">
        <f t="shared" si="30"/>
        <v>#REF!</v>
      </c>
      <c r="U260" s="465" t="e">
        <f t="shared" si="31"/>
        <v>#REF!</v>
      </c>
      <c r="V260" s="465" t="e">
        <f>IF(FIXED(#REF!,1)="0.0",IF(FIXED(#REF!,2)="0.00",FIXED(#REF!,3),FIXED(#REF!,2)),FIXED(#REF!,1))</f>
        <v>#REF!</v>
      </c>
    </row>
    <row r="261" spans="1:22" s="321" customFormat="1" ht="24.6" hidden="1" x14ac:dyDescent="0.45">
      <c r="A261" s="367" t="s">
        <v>431</v>
      </c>
      <c r="B261" s="368">
        <f>VLOOKUP($A261,'T5_data(ytd)'!$B$3:$F$390,3,FALSE)</f>
        <v>119.53</v>
      </c>
      <c r="C261" s="369" t="e">
        <f>VLOOKUP($A261,'T5_data(mth)'!$B$5:$AL$392,$O$1-1,FALSE)</f>
        <v>#REF!</v>
      </c>
      <c r="D261" s="496" t="e">
        <f>VLOOKUP($A261,'T5_data(mth)'!$B$5:$AL$392,$O$1,FALSE)</f>
        <v>#REF!</v>
      </c>
      <c r="E261" s="368">
        <f>VLOOKUP($A261,'T5_data(ytd)'!$B$3:$F$390,5,FALSE)</f>
        <v>49.01</v>
      </c>
      <c r="F261" s="370">
        <f>VLOOKUP($A261,'T5_data(ytd)'!$B$392:$F$779,3,FALSE)</f>
        <v>13.38</v>
      </c>
      <c r="G261" s="371" t="e">
        <f>VLOOKUP($A261,'T5_data(mth)'!$B$785:$AL$1172,$O$1-1,FALSE)</f>
        <v>#REF!</v>
      </c>
      <c r="H261" s="371" t="e">
        <f>VLOOKUP($A261,'T5_data(mth)'!$B$785:$AL$1172,$O$1,FALSE)</f>
        <v>#REF!</v>
      </c>
      <c r="I261" s="370">
        <f>VLOOKUP($A261,'T5_data(ytd)'!$B$392:$F$779,5,FALSE)</f>
        <v>6.4</v>
      </c>
      <c r="J261" s="372">
        <f>VLOOKUP($A261,'T5_data(ytd)'!$B$781:$F$1168,3,FALSE)</f>
        <v>0.04</v>
      </c>
      <c r="K261" s="372" t="e">
        <f>VLOOKUP($A261,'T5_data(mth)'!$B$1175:$AL$1562,$O$1-1,FALSE)</f>
        <v>#REF!</v>
      </c>
      <c r="L261" s="372" t="e">
        <f>VLOOKUP($A261,'T5_data(mth)'!$B$1175:$AL$1562,$O$1,FALSE)</f>
        <v>#REF!</v>
      </c>
      <c r="M261" s="633"/>
      <c r="O261" s="465" t="str">
        <f t="shared" si="25"/>
        <v>13.4</v>
      </c>
      <c r="P261" s="465" t="e">
        <f t="shared" si="26"/>
        <v>#REF!</v>
      </c>
      <c r="Q261" s="465" t="e">
        <f t="shared" si="27"/>
        <v>#REF!</v>
      </c>
      <c r="R261" s="465" t="str">
        <f t="shared" si="28"/>
        <v>6.4</v>
      </c>
      <c r="S261" s="465" t="str">
        <f t="shared" si="29"/>
        <v>0.04</v>
      </c>
      <c r="T261" s="465" t="e">
        <f t="shared" si="30"/>
        <v>#REF!</v>
      </c>
      <c r="U261" s="465" t="e">
        <f t="shared" si="31"/>
        <v>#REF!</v>
      </c>
      <c r="V261" s="465" t="e">
        <f>IF(FIXED(#REF!,1)="0.0",IF(FIXED(#REF!,2)="0.00",FIXED(#REF!,3),FIXED(#REF!,2)),FIXED(#REF!,1))</f>
        <v>#REF!</v>
      </c>
    </row>
    <row r="262" spans="1:22" s="321" customFormat="1" ht="24.6" hidden="1" x14ac:dyDescent="0.45">
      <c r="A262" s="367" t="s">
        <v>432</v>
      </c>
      <c r="B262" s="368">
        <f>VLOOKUP($A262,'T5_data(ytd)'!$B$3:$F$390,3,FALSE)</f>
        <v>1027.44</v>
      </c>
      <c r="C262" s="369" t="e">
        <f>VLOOKUP($A262,'T5_data(mth)'!$B$5:$AL$392,$O$1-1,FALSE)</f>
        <v>#REF!</v>
      </c>
      <c r="D262" s="496" t="e">
        <f>VLOOKUP($A262,'T5_data(mth)'!$B$5:$AL$392,$O$1,FALSE)</f>
        <v>#REF!</v>
      </c>
      <c r="E262" s="368">
        <f>VLOOKUP($A262,'T5_data(ytd)'!$B$3:$F$390,5,FALSE)</f>
        <v>347.96</v>
      </c>
      <c r="F262" s="370">
        <f>VLOOKUP($A262,'T5_data(ytd)'!$B$392:$F$779,3,FALSE)</f>
        <v>38.31</v>
      </c>
      <c r="G262" s="371" t="e">
        <f>VLOOKUP($A262,'T5_data(mth)'!$B$785:$AL$1172,$O$1-1,FALSE)</f>
        <v>#REF!</v>
      </c>
      <c r="H262" s="371" t="e">
        <f>VLOOKUP($A262,'T5_data(mth)'!$B$785:$AL$1172,$O$1,FALSE)</f>
        <v>#REF!</v>
      </c>
      <c r="I262" s="370">
        <f>VLOOKUP($A262,'T5_data(ytd)'!$B$392:$F$779,5,FALSE)</f>
        <v>27.58</v>
      </c>
      <c r="J262" s="372">
        <f>VLOOKUP($A262,'T5_data(ytd)'!$B$781:$F$1168,3,FALSE)</f>
        <v>0.33</v>
      </c>
      <c r="K262" s="372" t="e">
        <f>VLOOKUP($A262,'T5_data(mth)'!$B$1175:$AL$1562,$O$1-1,FALSE)</f>
        <v>#REF!</v>
      </c>
      <c r="L262" s="372" t="e">
        <f>VLOOKUP($A262,'T5_data(mth)'!$B$1175:$AL$1562,$O$1,FALSE)</f>
        <v>#REF!</v>
      </c>
      <c r="M262" s="633"/>
      <c r="O262" s="465" t="str">
        <f t="shared" ref="O262:O325" si="33">IF(FIXED(F262,1)="0.0",IF(FIXED(F262,2)="0.00",FIXED(F262,3),FIXED(F262,2)),FIXED(F262,1))</f>
        <v>38.3</v>
      </c>
      <c r="P262" s="465" t="e">
        <f t="shared" ref="P262:P325" si="34">IF(FIXED(G262,1)="0.0",IF(FIXED(G262,2)="0.00",FIXED(G262,3),FIXED(G262,2)),FIXED(G262,1))</f>
        <v>#REF!</v>
      </c>
      <c r="Q262" s="465" t="e">
        <f t="shared" ref="Q262:Q325" si="35">IF(FIXED(H262,1)="0.0",IF(FIXED(H262,2)="0.00",FIXED(H262,3),FIXED(H262,2)),FIXED(H262,1))</f>
        <v>#REF!</v>
      </c>
      <c r="R262" s="465" t="str">
        <f t="shared" ref="R262:R325" si="36">IF(FIXED(I262,1)="0.0",IF(FIXED(I262,2)="0.00",FIXED(I262,3),FIXED(I262,2)),FIXED(I262,1))</f>
        <v>27.6</v>
      </c>
      <c r="S262" s="465" t="str">
        <f t="shared" ref="S262:S325" si="37">IF(FIXED(J262,1)="0.0",IF(FIXED(J262,2)="0.00",FIXED(J262,3),FIXED(J262,2)),FIXED(J262,1))</f>
        <v>0.3</v>
      </c>
      <c r="T262" s="465" t="e">
        <f t="shared" ref="T262:T325" si="38">IF(FIXED(K262,1)="0.0",IF(FIXED(K262,2)="0.00",FIXED(K262,3),FIXED(K262,2)),FIXED(K262,1))</f>
        <v>#REF!</v>
      </c>
      <c r="U262" s="465" t="e">
        <f t="shared" ref="U262:U325" si="39">IF(FIXED(L262,1)="0.0",IF(FIXED(L262,2)="0.00",FIXED(L262,3),FIXED(L262,2)),FIXED(L262,1))</f>
        <v>#REF!</v>
      </c>
      <c r="V262" s="465" t="e">
        <f>IF(FIXED(#REF!,1)="0.0",IF(FIXED(#REF!,2)="0.00",FIXED(#REF!,3),FIXED(#REF!,2)),FIXED(#REF!,1))</f>
        <v>#REF!</v>
      </c>
    </row>
    <row r="263" spans="1:22" s="321" customFormat="1" ht="24.6" hidden="1" x14ac:dyDescent="0.45">
      <c r="A263" s="474" t="s">
        <v>433</v>
      </c>
      <c r="B263" s="475">
        <f>VLOOKUP($A263,'T5_data(ytd)'!$B$3:$F$390,3,FALSE)</f>
        <v>72.87</v>
      </c>
      <c r="C263" s="476" t="e">
        <f>VLOOKUP($A263,'T5_data(mth)'!$B$5:$AL$392,$O$1-1,FALSE)</f>
        <v>#REF!</v>
      </c>
      <c r="D263" s="496" t="e">
        <f>VLOOKUP($A263,'T5_data(mth)'!$B$5:$AL$392,$O$1,FALSE)</f>
        <v>#REF!</v>
      </c>
      <c r="E263" s="475">
        <f>VLOOKUP($A263,'T5_data(ytd)'!$B$3:$F$390,5,FALSE)</f>
        <v>23.89</v>
      </c>
      <c r="F263" s="466">
        <f>VLOOKUP($A263,'T5_data(ytd)'!$B$392:$F$779,3,FALSE)</f>
        <v>12.49</v>
      </c>
      <c r="G263" s="467" t="e">
        <f>VLOOKUP($A263,'T5_data(mth)'!$B$785:$AL$1172,$O$1-1,FALSE)</f>
        <v>#REF!</v>
      </c>
      <c r="H263" s="467" t="e">
        <f>VLOOKUP($A263,'T5_data(mth)'!$B$785:$AL$1172,$O$1,FALSE)</f>
        <v>#REF!</v>
      </c>
      <c r="I263" s="466">
        <f>VLOOKUP($A263,'T5_data(ytd)'!$B$392:$F$779,5,FALSE)</f>
        <v>7.23</v>
      </c>
      <c r="J263" s="470">
        <f>VLOOKUP($A263,'T5_data(ytd)'!$B$781:$F$1168,3,FALSE)</f>
        <v>0.02</v>
      </c>
      <c r="K263" s="470" t="e">
        <f>VLOOKUP($A263,'T5_data(mth)'!$B$1175:$AL$1562,$O$1-1,FALSE)</f>
        <v>#REF!</v>
      </c>
      <c r="L263" s="470" t="e">
        <f>VLOOKUP($A263,'T5_data(mth)'!$B$1175:$AL$1562,$O$1,FALSE)</f>
        <v>#REF!</v>
      </c>
      <c r="M263" s="633"/>
      <c r="O263" s="465" t="str">
        <f t="shared" si="33"/>
        <v>12.5</v>
      </c>
      <c r="P263" s="465" t="e">
        <f t="shared" si="34"/>
        <v>#REF!</v>
      </c>
      <c r="Q263" s="465" t="e">
        <f t="shared" si="35"/>
        <v>#REF!</v>
      </c>
      <c r="R263" s="465" t="str">
        <f t="shared" si="36"/>
        <v>7.2</v>
      </c>
      <c r="S263" s="465" t="str">
        <f t="shared" si="37"/>
        <v>0.02</v>
      </c>
      <c r="T263" s="465" t="e">
        <f t="shared" si="38"/>
        <v>#REF!</v>
      </c>
      <c r="U263" s="465" t="e">
        <f t="shared" si="39"/>
        <v>#REF!</v>
      </c>
      <c r="V263" s="465" t="e">
        <f>IF(FIXED(#REF!,1)="0.0",IF(FIXED(#REF!,2)="0.00",FIXED(#REF!,3),FIXED(#REF!,2)),FIXED(#REF!,1))</f>
        <v>#REF!</v>
      </c>
    </row>
    <row r="264" spans="1:22" ht="21" customHeight="1" x14ac:dyDescent="0.7">
      <c r="A264" s="495" t="s">
        <v>434</v>
      </c>
      <c r="B264" s="496">
        <f>VLOOKUP($A264,'T5_data(ytd)'!$B$3:$F$390,3,FALSE)</f>
        <v>1342.37</v>
      </c>
      <c r="C264" s="641">
        <f>VLOOKUP($A264,'T5_data(mth)'!$B$5:$AX$392,$O$1-1,FALSE)</f>
        <v>119.25016882849999</v>
      </c>
      <c r="D264" s="496">
        <f>VLOOKUP($A264,'T5_data(mth)'!$B$5:$AX$392,$O$1,FALSE)</f>
        <v>115.2856090053</v>
      </c>
      <c r="E264" s="496">
        <f>VLOOKUP($A264,'T5_data(ytd)'!$B$3:$F$390,5,FALSE)</f>
        <v>456.97</v>
      </c>
      <c r="F264" s="497">
        <f>VLOOKUP($A264,'T5_data(ytd)'!$B$392:$F$779,3,FALSE)</f>
        <v>14.04</v>
      </c>
      <c r="G264" s="642">
        <f>VLOOKUP($A264,'T5_data(mth)'!$B$785:$AX$1172,$O$1-1,FALSE)</f>
        <v>11.949466847939757</v>
      </c>
      <c r="H264" s="497">
        <f>VLOOKUP($A264,'T5_data(mth)'!$B$785:$AX$1172,$O$1,FALSE)</f>
        <v>1.8019019590839469</v>
      </c>
      <c r="I264" s="497">
        <f>VLOOKUP($A264,'T5_data(ytd)'!$B$392:$F$779,5,FALSE)</f>
        <v>4.49</v>
      </c>
      <c r="J264" s="498">
        <f>VLOOKUP($A264,'T5_data(ytd)'!$B$781:$F$1168,3,FALSE)</f>
        <v>0.44</v>
      </c>
      <c r="K264" s="646">
        <f>VLOOKUP($A264,'T5_data(mth)'!$B$1175:$AX$1562,$O$1-1,FALSE)</f>
        <v>0.41731920891428909</v>
      </c>
      <c r="L264" s="653">
        <f>VLOOKUP($A264,'T5_data(mth)'!$B$1175:$AX$1562,$O$1,FALSE)</f>
        <v>0.39827247737668486</v>
      </c>
      <c r="M264" s="654">
        <f>VLOOKUP($A264,'T5_data(ytd)'!$B$781:$F$1168,5,FALSE)</f>
        <v>0.42</v>
      </c>
      <c r="N264" s="481">
        <v>1</v>
      </c>
      <c r="O264" s="660" t="str">
        <f t="shared" si="33"/>
        <v>14.0</v>
      </c>
      <c r="P264" s="660" t="str">
        <f t="shared" si="34"/>
        <v>11.9</v>
      </c>
      <c r="Q264" s="660" t="str">
        <f t="shared" si="35"/>
        <v>1.8</v>
      </c>
      <c r="R264" s="660" t="str">
        <f t="shared" si="36"/>
        <v>4.5</v>
      </c>
      <c r="S264" s="660" t="str">
        <f t="shared" si="37"/>
        <v>0.4</v>
      </c>
      <c r="T264" s="660" t="str">
        <f t="shared" si="38"/>
        <v>0.4</v>
      </c>
      <c r="U264" s="660" t="str">
        <f t="shared" si="39"/>
        <v>0.4</v>
      </c>
      <c r="V264" s="660" t="str">
        <f>IF(FIXED(M264,1)="0.0",IF(FIXED(M264,2)="0.00",FIXED(M264,3),FIXED(M264,2)),FIXED(M264,1))</f>
        <v>0.4</v>
      </c>
    </row>
    <row r="265" spans="1:22" s="321" customFormat="1" ht="24.6" hidden="1" x14ac:dyDescent="0.45">
      <c r="A265" s="479" t="s">
        <v>435</v>
      </c>
      <c r="B265" s="368">
        <f>VLOOKUP($A265,'T5_data(ytd)'!$B$3:$F$390,3,FALSE)</f>
        <v>1020.48</v>
      </c>
      <c r="C265" s="368" t="e">
        <f>VLOOKUP($A265,'T5_data(mth)'!$B$5:$AL$392,$O$1-1,FALSE)</f>
        <v>#REF!</v>
      </c>
      <c r="D265" s="496" t="e">
        <f>VLOOKUP($A265,'T5_data(mth)'!$B$5:$AL$392,$O$1,FALSE)</f>
        <v>#REF!</v>
      </c>
      <c r="E265" s="368">
        <f>VLOOKUP($A265,'T5_data(ytd)'!$B$3:$F$390,5,FALSE)</f>
        <v>347.17</v>
      </c>
      <c r="F265" s="370">
        <f>VLOOKUP($A265,'T5_data(ytd)'!$B$392:$F$779,3,FALSE)</f>
        <v>9.92</v>
      </c>
      <c r="G265" s="370" t="e">
        <f>VLOOKUP($A265,'T5_data(mth)'!$B$785:$AL$1172,$O$1-1,FALSE)</f>
        <v>#REF!</v>
      </c>
      <c r="H265" s="370" t="e">
        <f>VLOOKUP($A265,'T5_data(mth)'!$B$785:$AL$1172,$O$1,FALSE)</f>
        <v>#REF!</v>
      </c>
      <c r="I265" s="370">
        <f>VLOOKUP($A265,'T5_data(ytd)'!$B$392:$F$779,5,FALSE)</f>
        <v>2.72</v>
      </c>
      <c r="J265" s="472">
        <f>VLOOKUP($A265,'T5_data(ytd)'!$B$781:$F$1168,3,FALSE)</f>
        <v>0.33</v>
      </c>
      <c r="K265" s="472" t="e">
        <f>VLOOKUP($A265,'T5_data(mth)'!$B$1175:$AL$1562,$O$1-1,FALSE)</f>
        <v>#REF!</v>
      </c>
      <c r="L265" s="472" t="e">
        <f>VLOOKUP($A265,'T5_data(mth)'!$B$1175:$AL$1562,$O$1,FALSE)</f>
        <v>#REF!</v>
      </c>
      <c r="M265" s="633"/>
      <c r="O265" s="465" t="str">
        <f t="shared" si="33"/>
        <v>9.9</v>
      </c>
      <c r="P265" s="465" t="e">
        <f t="shared" si="34"/>
        <v>#REF!</v>
      </c>
      <c r="Q265" s="465" t="e">
        <f t="shared" si="35"/>
        <v>#REF!</v>
      </c>
      <c r="R265" s="465" t="str">
        <f t="shared" si="36"/>
        <v>2.7</v>
      </c>
      <c r="S265" s="465" t="str">
        <f t="shared" si="37"/>
        <v>0.3</v>
      </c>
      <c r="T265" s="465" t="e">
        <f t="shared" si="38"/>
        <v>#REF!</v>
      </c>
      <c r="U265" s="465" t="e">
        <f t="shared" si="39"/>
        <v>#REF!</v>
      </c>
      <c r="V265" s="465" t="e">
        <f>IF(FIXED(#REF!,1)="0.0",IF(FIXED(#REF!,2)="0.00",FIXED(#REF!,3),FIXED(#REF!,2)),FIXED(#REF!,1))</f>
        <v>#REF!</v>
      </c>
    </row>
    <row r="266" spans="1:22" s="321" customFormat="1" ht="24.6" hidden="1" x14ac:dyDescent="0.45">
      <c r="A266" s="474" t="s">
        <v>436</v>
      </c>
      <c r="B266" s="475">
        <f>VLOOKUP($A266,'T5_data(ytd)'!$B$3:$F$390,3,FALSE)</f>
        <v>321.89</v>
      </c>
      <c r="C266" s="476" t="e">
        <f>VLOOKUP($A266,'T5_data(mth)'!$B$5:$AL$392,$O$1-1,FALSE)</f>
        <v>#REF!</v>
      </c>
      <c r="D266" s="496" t="e">
        <f>VLOOKUP($A266,'T5_data(mth)'!$B$5:$AL$392,$O$1,FALSE)</f>
        <v>#REF!</v>
      </c>
      <c r="E266" s="475">
        <f>VLOOKUP($A266,'T5_data(ytd)'!$B$3:$F$390,5,FALSE)</f>
        <v>109.8</v>
      </c>
      <c r="F266" s="466">
        <f>VLOOKUP($A266,'T5_data(ytd)'!$B$392:$F$779,3,FALSE)</f>
        <v>29.38</v>
      </c>
      <c r="G266" s="467" t="e">
        <f>VLOOKUP($A266,'T5_data(mth)'!$B$785:$AL$1172,$O$1-1,FALSE)</f>
        <v>#REF!</v>
      </c>
      <c r="H266" s="467" t="e">
        <f>VLOOKUP($A266,'T5_data(mth)'!$B$785:$AL$1172,$O$1,FALSE)</f>
        <v>#REF!</v>
      </c>
      <c r="I266" s="466">
        <f>VLOOKUP($A266,'T5_data(ytd)'!$B$392:$F$779,5,FALSE)</f>
        <v>10.53</v>
      </c>
      <c r="J266" s="470">
        <f>VLOOKUP($A266,'T5_data(ytd)'!$B$781:$F$1168,3,FALSE)</f>
        <v>0.1</v>
      </c>
      <c r="K266" s="470" t="e">
        <f>VLOOKUP($A266,'T5_data(mth)'!$B$1175:$AL$1562,$O$1-1,FALSE)</f>
        <v>#REF!</v>
      </c>
      <c r="L266" s="470" t="e">
        <f>VLOOKUP($A266,'T5_data(mth)'!$B$1175:$AL$1562,$O$1,FALSE)</f>
        <v>#REF!</v>
      </c>
      <c r="M266" s="633"/>
      <c r="O266" s="465" t="str">
        <f t="shared" si="33"/>
        <v>29.4</v>
      </c>
      <c r="P266" s="465" t="e">
        <f t="shared" si="34"/>
        <v>#REF!</v>
      </c>
      <c r="Q266" s="465" t="e">
        <f t="shared" si="35"/>
        <v>#REF!</v>
      </c>
      <c r="R266" s="465" t="str">
        <f t="shared" si="36"/>
        <v>10.5</v>
      </c>
      <c r="S266" s="465" t="str">
        <f t="shared" si="37"/>
        <v>0.1</v>
      </c>
      <c r="T266" s="465" t="e">
        <f t="shared" si="38"/>
        <v>#REF!</v>
      </c>
      <c r="U266" s="465" t="e">
        <f t="shared" si="39"/>
        <v>#REF!</v>
      </c>
      <c r="V266" s="465" t="e">
        <f>IF(FIXED(#REF!,1)="0.0",IF(FIXED(#REF!,2)="0.00",FIXED(#REF!,3),FIXED(#REF!,2)),FIXED(#REF!,1))</f>
        <v>#REF!</v>
      </c>
    </row>
    <row r="267" spans="1:22" ht="21" customHeight="1" x14ac:dyDescent="0.7">
      <c r="A267" s="495" t="s">
        <v>437</v>
      </c>
      <c r="B267" s="496">
        <f>VLOOKUP($A267,'T5_data(ytd)'!$B$3:$F$390,3,FALSE)</f>
        <v>793.23</v>
      </c>
      <c r="C267" s="641">
        <f>VLOOKUP($A267,'T5_data(mth)'!$B$5:$AX$392,$O$1-1,FALSE)</f>
        <v>85.705358291500005</v>
      </c>
      <c r="D267" s="496">
        <f>VLOOKUP($A267,'T5_data(mth)'!$B$5:$AX$392,$O$1,FALSE)</f>
        <v>74.773162701900006</v>
      </c>
      <c r="E267" s="496">
        <f>VLOOKUP($A267,'T5_data(ytd)'!$B$3:$F$390,5,FALSE)</f>
        <v>307.85000000000002</v>
      </c>
      <c r="F267" s="497">
        <f>VLOOKUP($A267,'T5_data(ytd)'!$B$392:$F$779,3,FALSE)</f>
        <v>15.55</v>
      </c>
      <c r="G267" s="642">
        <f>VLOOKUP($A267,'T5_data(mth)'!$B$785:$AX$1172,$O$1-1,FALSE)</f>
        <v>31.65992852296489</v>
      </c>
      <c r="H267" s="497">
        <f>VLOOKUP($A267,'T5_data(mth)'!$B$785:$AX$1172,$O$1,FALSE)</f>
        <v>-1.4674309859657741</v>
      </c>
      <c r="I267" s="497">
        <f>VLOOKUP($A267,'T5_data(ytd)'!$B$392:$F$779,5,FALSE)</f>
        <v>20.67</v>
      </c>
      <c r="J267" s="498">
        <f>VLOOKUP($A267,'T5_data(ytd)'!$B$781:$F$1168,3,FALSE)</f>
        <v>0.26</v>
      </c>
      <c r="K267" s="646">
        <f>VLOOKUP($A267,'T5_data(mth)'!$B$1175:$AX$1562,$O$1-1,FALSE)</f>
        <v>0.29992823216344605</v>
      </c>
      <c r="L267" s="653">
        <f>VLOOKUP($A267,'T5_data(mth)'!$B$1175:$AX$1562,$O$1,FALSE)</f>
        <v>0.2583157863979933</v>
      </c>
      <c r="M267" s="654">
        <f>VLOOKUP($A267,'T5_data(ytd)'!$B$781:$F$1168,5,FALSE)</f>
        <v>0.28000000000000003</v>
      </c>
      <c r="N267" s="481">
        <v>1</v>
      </c>
      <c r="O267" s="660" t="str">
        <f t="shared" si="33"/>
        <v>15.6</v>
      </c>
      <c r="P267" s="660" t="str">
        <f t="shared" si="34"/>
        <v>31.7</v>
      </c>
      <c r="Q267" s="660" t="str">
        <f t="shared" si="35"/>
        <v>-1.5</v>
      </c>
      <c r="R267" s="660" t="str">
        <f t="shared" si="36"/>
        <v>20.7</v>
      </c>
      <c r="S267" s="660" t="str">
        <f t="shared" si="37"/>
        <v>0.3</v>
      </c>
      <c r="T267" s="660" t="str">
        <f t="shared" si="38"/>
        <v>0.3</v>
      </c>
      <c r="U267" s="660" t="str">
        <f t="shared" si="39"/>
        <v>0.3</v>
      </c>
      <c r="V267" s="660" t="str">
        <f t="shared" ref="V267:V268" si="40">IF(FIXED(M267,1)="0.0",IF(FIXED(M267,2)="0.00",FIXED(M267,3),FIXED(M267,2)),FIXED(M267,1))</f>
        <v>0.3</v>
      </c>
    </row>
    <row r="268" spans="1:22" ht="21" customHeight="1" x14ac:dyDescent="0.7">
      <c r="A268" s="495" t="s">
        <v>438</v>
      </c>
      <c r="B268" s="496">
        <f>VLOOKUP($A268,'T5_data(ytd)'!$B$3:$F$390,3,FALSE)</f>
        <v>472.41</v>
      </c>
      <c r="C268" s="641">
        <f>VLOOKUP($A268,'T5_data(mth)'!$B$5:$AX$392,$O$1-1,FALSE)</f>
        <v>42.158670953799998</v>
      </c>
      <c r="D268" s="496">
        <f>VLOOKUP($A268,'T5_data(mth)'!$B$5:$AX$392,$O$1,FALSE)</f>
        <v>38.149264604899997</v>
      </c>
      <c r="E268" s="496">
        <f>VLOOKUP($A268,'T5_data(ytd)'!$B$3:$F$390,5,FALSE)</f>
        <v>162.38</v>
      </c>
      <c r="F268" s="497">
        <f>VLOOKUP($A268,'T5_data(ytd)'!$B$392:$F$779,3,FALSE)</f>
        <v>-6.67</v>
      </c>
      <c r="G268" s="642">
        <f>VLOOKUP($A268,'T5_data(mth)'!$B$785:$AX$1172,$O$1-1,FALSE)</f>
        <v>1.0906889269102691</v>
      </c>
      <c r="H268" s="497">
        <f>VLOOKUP($A268,'T5_data(mth)'!$B$785:$AX$1172,$O$1,FALSE)</f>
        <v>-8.2875555709705822</v>
      </c>
      <c r="I268" s="497">
        <f>VLOOKUP($A268,'T5_data(ytd)'!$B$392:$F$779,5,FALSE)</f>
        <v>1.52</v>
      </c>
      <c r="J268" s="498">
        <f>VLOOKUP($A268,'T5_data(ytd)'!$B$781:$F$1168,3,FALSE)</f>
        <v>0.15</v>
      </c>
      <c r="K268" s="646">
        <f>VLOOKUP($A268,'T5_data(mth)'!$B$1175:$AX$1562,$O$1-1,FALSE)</f>
        <v>0.14753541553991389</v>
      </c>
      <c r="L268" s="653">
        <f>VLOOKUP($A268,'T5_data(mth)'!$B$1175:$AX$1562,$O$1,FALSE)</f>
        <v>0.13179270383690039</v>
      </c>
      <c r="M268" s="654">
        <f>VLOOKUP($A268,'T5_data(ytd)'!$B$781:$F$1168,5,FALSE)</f>
        <v>0.15</v>
      </c>
      <c r="N268" s="481">
        <v>1</v>
      </c>
      <c r="O268" s="660" t="str">
        <f t="shared" si="33"/>
        <v>-6.7</v>
      </c>
      <c r="P268" s="660" t="str">
        <f t="shared" si="34"/>
        <v>1.1</v>
      </c>
      <c r="Q268" s="660" t="str">
        <f t="shared" si="35"/>
        <v>-8.3</v>
      </c>
      <c r="R268" s="660" t="str">
        <f t="shared" si="36"/>
        <v>1.5</v>
      </c>
      <c r="S268" s="660" t="str">
        <f t="shared" si="37"/>
        <v>0.2</v>
      </c>
      <c r="T268" s="660" t="str">
        <f t="shared" si="38"/>
        <v>0.1</v>
      </c>
      <c r="U268" s="660" t="str">
        <f t="shared" si="39"/>
        <v>0.1</v>
      </c>
      <c r="V268" s="660" t="str">
        <f t="shared" si="40"/>
        <v>0.2</v>
      </c>
    </row>
    <row r="269" spans="1:22" s="321" customFormat="1" ht="24.6" hidden="1" x14ac:dyDescent="0.45">
      <c r="A269" s="479" t="s">
        <v>439</v>
      </c>
      <c r="B269" s="368">
        <f>VLOOKUP($A269,'T5_data(ytd)'!$B$3:$F$390,3,FALSE)</f>
        <v>413.66</v>
      </c>
      <c r="C269" s="368" t="e">
        <f>VLOOKUP($A269,'T5_data(mth)'!$B$5:$AL$392,$O$1-1,FALSE)</f>
        <v>#REF!</v>
      </c>
      <c r="D269" s="496" t="e">
        <f>VLOOKUP($A269,'T5_data(mth)'!$B$5:$AL$392,$O$1,FALSE)</f>
        <v>#REF!</v>
      </c>
      <c r="E269" s="368">
        <f>VLOOKUP($A269,'T5_data(ytd)'!$B$3:$F$390,5,FALSE)</f>
        <v>125.73</v>
      </c>
      <c r="F269" s="370">
        <f>VLOOKUP($A269,'T5_data(ytd)'!$B$392:$F$779,3,FALSE)</f>
        <v>-7.48</v>
      </c>
      <c r="G269" s="370" t="e">
        <f>VLOOKUP($A269,'T5_data(mth)'!$B$785:$AL$1172,$O$1-1,FALSE)</f>
        <v>#REF!</v>
      </c>
      <c r="H269" s="370" t="e">
        <f>VLOOKUP($A269,'T5_data(mth)'!$B$785:$AL$1172,$O$1,FALSE)</f>
        <v>#REF!</v>
      </c>
      <c r="I269" s="370">
        <f>VLOOKUP($A269,'T5_data(ytd)'!$B$392:$F$779,5,FALSE)</f>
        <v>-11.79</v>
      </c>
      <c r="J269" s="472">
        <f>VLOOKUP($A269,'T5_data(ytd)'!$B$781:$F$1168,3,FALSE)</f>
        <v>0.13</v>
      </c>
      <c r="K269" s="472" t="e">
        <f>VLOOKUP($A269,'T5_data(mth)'!$B$1175:$AL$1562,$O$1-1,FALSE)</f>
        <v>#REF!</v>
      </c>
      <c r="L269" s="472" t="e">
        <f>VLOOKUP($A269,'T5_data(mth)'!$B$1175:$AL$1562,$O$1,FALSE)</f>
        <v>#REF!</v>
      </c>
      <c r="M269" s="633"/>
      <c r="O269" s="465" t="str">
        <f t="shared" si="33"/>
        <v>-7.5</v>
      </c>
      <c r="P269" s="465" t="e">
        <f t="shared" si="34"/>
        <v>#REF!</v>
      </c>
      <c r="Q269" s="465" t="e">
        <f t="shared" si="35"/>
        <v>#REF!</v>
      </c>
      <c r="R269" s="465" t="str">
        <f t="shared" si="36"/>
        <v>-11.8</v>
      </c>
      <c r="S269" s="465" t="str">
        <f t="shared" si="37"/>
        <v>0.1</v>
      </c>
      <c r="T269" s="465" t="e">
        <f t="shared" si="38"/>
        <v>#REF!</v>
      </c>
      <c r="U269" s="465" t="e">
        <f t="shared" si="39"/>
        <v>#REF!</v>
      </c>
      <c r="V269" s="465" t="e">
        <f>IF(FIXED(#REF!,1)="0.0",IF(FIXED(#REF!,2)="0.00",FIXED(#REF!,3),FIXED(#REF!,2)),FIXED(#REF!,1))</f>
        <v>#REF!</v>
      </c>
    </row>
    <row r="270" spans="1:22" s="321" customFormat="1" ht="24.6" hidden="1" x14ac:dyDescent="0.45">
      <c r="A270" s="367" t="s">
        <v>440</v>
      </c>
      <c r="B270" s="368">
        <f>VLOOKUP($A270,'T5_data(ytd)'!$B$3:$F$390,3,FALSE)</f>
        <v>58.75</v>
      </c>
      <c r="C270" s="369" t="e">
        <f>VLOOKUP($A270,'T5_data(mth)'!$B$5:$AL$392,$O$1-1,FALSE)</f>
        <v>#REF!</v>
      </c>
      <c r="D270" s="496" t="e">
        <f>VLOOKUP($A270,'T5_data(mth)'!$B$5:$AL$392,$O$1,FALSE)</f>
        <v>#REF!</v>
      </c>
      <c r="E270" s="368">
        <f>VLOOKUP($A270,'T5_data(ytd)'!$B$3:$F$390,5,FALSE)</f>
        <v>36.65</v>
      </c>
      <c r="F270" s="370">
        <f>VLOOKUP($A270,'T5_data(ytd)'!$B$392:$F$779,3,FALSE)</f>
        <v>-0.57999999999999996</v>
      </c>
      <c r="G270" s="371" t="e">
        <f>VLOOKUP($A270,'T5_data(mth)'!$B$785:$AL$1172,$O$1-1,FALSE)</f>
        <v>#REF!</v>
      </c>
      <c r="H270" s="371" t="e">
        <f>VLOOKUP($A270,'T5_data(mth)'!$B$785:$AL$1172,$O$1,FALSE)</f>
        <v>#REF!</v>
      </c>
      <c r="I270" s="370">
        <f>VLOOKUP($A270,'T5_data(ytd)'!$B$392:$F$779,5,FALSE)</f>
        <v>110.39</v>
      </c>
      <c r="J270" s="372">
        <f>VLOOKUP($A270,'T5_data(ytd)'!$B$781:$F$1168,3,FALSE)</f>
        <v>0.02</v>
      </c>
      <c r="K270" s="372" t="e">
        <f>VLOOKUP($A270,'T5_data(mth)'!$B$1175:$AL$1562,$O$1-1,FALSE)</f>
        <v>#REF!</v>
      </c>
      <c r="L270" s="372" t="e">
        <f>VLOOKUP($A270,'T5_data(mth)'!$B$1175:$AL$1562,$O$1,FALSE)</f>
        <v>#REF!</v>
      </c>
      <c r="M270" s="633"/>
      <c r="O270" s="465" t="str">
        <f t="shared" si="33"/>
        <v>-0.6</v>
      </c>
      <c r="P270" s="465" t="e">
        <f t="shared" si="34"/>
        <v>#REF!</v>
      </c>
      <c r="Q270" s="465" t="e">
        <f t="shared" si="35"/>
        <v>#REF!</v>
      </c>
      <c r="R270" s="465" t="str">
        <f t="shared" si="36"/>
        <v>110.4</v>
      </c>
      <c r="S270" s="465" t="str">
        <f t="shared" si="37"/>
        <v>0.02</v>
      </c>
      <c r="T270" s="465" t="e">
        <f t="shared" si="38"/>
        <v>#REF!</v>
      </c>
      <c r="U270" s="465" t="e">
        <f t="shared" si="39"/>
        <v>#REF!</v>
      </c>
      <c r="V270" s="465" t="e">
        <f>IF(FIXED(#REF!,1)="0.0",IF(FIXED(#REF!,2)="0.00",FIXED(#REF!,3),FIXED(#REF!,2)),FIXED(#REF!,1))</f>
        <v>#REF!</v>
      </c>
    </row>
    <row r="271" spans="1:22" s="321" customFormat="1" ht="24.6" hidden="1" x14ac:dyDescent="0.45">
      <c r="A271" s="367" t="s">
        <v>441</v>
      </c>
      <c r="B271" s="368">
        <f>VLOOKUP($A271,'T5_data(ytd)'!$B$3:$F$390,3,FALSE)</f>
        <v>346.37</v>
      </c>
      <c r="C271" s="369" t="e">
        <f>VLOOKUP($A271,'T5_data(mth)'!$B$5:$AL$392,$O$1-1,FALSE)</f>
        <v>#REF!</v>
      </c>
      <c r="D271" s="496" t="e">
        <f>VLOOKUP($A271,'T5_data(mth)'!$B$5:$AL$392,$O$1,FALSE)</f>
        <v>#REF!</v>
      </c>
      <c r="E271" s="368">
        <f>VLOOKUP($A271,'T5_data(ytd)'!$B$3:$F$390,5,FALSE)</f>
        <v>119.28</v>
      </c>
      <c r="F271" s="370">
        <f>VLOOKUP($A271,'T5_data(ytd)'!$B$392:$F$779,3,FALSE)</f>
        <v>6.84</v>
      </c>
      <c r="G271" s="371" t="e">
        <f>VLOOKUP($A271,'T5_data(mth)'!$B$785:$AL$1172,$O$1-1,FALSE)</f>
        <v>#REF!</v>
      </c>
      <c r="H271" s="371" t="e">
        <f>VLOOKUP($A271,'T5_data(mth)'!$B$785:$AL$1172,$O$1,FALSE)</f>
        <v>#REF!</v>
      </c>
      <c r="I271" s="370">
        <f>VLOOKUP($A271,'T5_data(ytd)'!$B$392:$F$779,5,FALSE)</f>
        <v>16.02</v>
      </c>
      <c r="J271" s="372">
        <f>VLOOKUP($A271,'T5_data(ytd)'!$B$781:$F$1168,3,FALSE)</f>
        <v>0.11</v>
      </c>
      <c r="K271" s="372" t="e">
        <f>VLOOKUP($A271,'T5_data(mth)'!$B$1175:$AL$1562,$O$1-1,FALSE)</f>
        <v>#REF!</v>
      </c>
      <c r="L271" s="372" t="e">
        <f>VLOOKUP($A271,'T5_data(mth)'!$B$1175:$AL$1562,$O$1,FALSE)</f>
        <v>#REF!</v>
      </c>
      <c r="M271" s="633"/>
      <c r="O271" s="465" t="str">
        <f t="shared" si="33"/>
        <v>6.8</v>
      </c>
      <c r="P271" s="465" t="e">
        <f t="shared" si="34"/>
        <v>#REF!</v>
      </c>
      <c r="Q271" s="465" t="e">
        <f t="shared" si="35"/>
        <v>#REF!</v>
      </c>
      <c r="R271" s="465" t="str">
        <f t="shared" si="36"/>
        <v>16.0</v>
      </c>
      <c r="S271" s="465" t="str">
        <f t="shared" si="37"/>
        <v>0.1</v>
      </c>
      <c r="T271" s="465" t="e">
        <f t="shared" si="38"/>
        <v>#REF!</v>
      </c>
      <c r="U271" s="465" t="e">
        <f t="shared" si="39"/>
        <v>#REF!</v>
      </c>
      <c r="V271" s="465" t="e">
        <f>IF(FIXED(#REF!,1)="0.0",IF(FIXED(#REF!,2)="0.00",FIXED(#REF!,3),FIXED(#REF!,2)),FIXED(#REF!,1))</f>
        <v>#REF!</v>
      </c>
    </row>
    <row r="272" spans="1:22" s="321" customFormat="1" ht="24.6" hidden="1" x14ac:dyDescent="0.45">
      <c r="A272" s="367" t="s">
        <v>442</v>
      </c>
      <c r="B272" s="368">
        <f>VLOOKUP($A272,'T5_data(ytd)'!$B$3:$F$390,3,FALSE)</f>
        <v>1186.75</v>
      </c>
      <c r="C272" s="369" t="e">
        <f>VLOOKUP($A272,'T5_data(mth)'!$B$5:$AL$392,$O$1-1,FALSE)</f>
        <v>#REF!</v>
      </c>
      <c r="D272" s="496" t="e">
        <f>VLOOKUP($A272,'T5_data(mth)'!$B$5:$AL$392,$O$1,FALSE)</f>
        <v>#REF!</v>
      </c>
      <c r="E272" s="368">
        <f>VLOOKUP($A272,'T5_data(ytd)'!$B$3:$F$390,5,FALSE)</f>
        <v>402.26</v>
      </c>
      <c r="F272" s="370">
        <f>VLOOKUP($A272,'T5_data(ytd)'!$B$392:$F$779,3,FALSE)</f>
        <v>14.73</v>
      </c>
      <c r="G272" s="371" t="e">
        <f>VLOOKUP($A272,'T5_data(mth)'!$B$785:$AL$1172,$O$1-1,FALSE)</f>
        <v>#REF!</v>
      </c>
      <c r="H272" s="371" t="e">
        <f>VLOOKUP($A272,'T5_data(mth)'!$B$785:$AL$1172,$O$1,FALSE)</f>
        <v>#REF!</v>
      </c>
      <c r="I272" s="370">
        <f>VLOOKUP($A272,'T5_data(ytd)'!$B$392:$F$779,5,FALSE)</f>
        <v>4.88</v>
      </c>
      <c r="J272" s="372">
        <f>VLOOKUP($A272,'T5_data(ytd)'!$B$781:$F$1168,3,FALSE)</f>
        <v>0.39</v>
      </c>
      <c r="K272" s="372" t="e">
        <f>VLOOKUP($A272,'T5_data(mth)'!$B$1175:$AL$1562,$O$1-1,FALSE)</f>
        <v>#REF!</v>
      </c>
      <c r="L272" s="372" t="e">
        <f>VLOOKUP($A272,'T5_data(mth)'!$B$1175:$AL$1562,$O$1,FALSE)</f>
        <v>#REF!</v>
      </c>
      <c r="M272" s="633"/>
      <c r="O272" s="465" t="str">
        <f t="shared" si="33"/>
        <v>14.7</v>
      </c>
      <c r="P272" s="465" t="e">
        <f t="shared" si="34"/>
        <v>#REF!</v>
      </c>
      <c r="Q272" s="465" t="e">
        <f t="shared" si="35"/>
        <v>#REF!</v>
      </c>
      <c r="R272" s="465" t="str">
        <f t="shared" si="36"/>
        <v>4.9</v>
      </c>
      <c r="S272" s="465" t="str">
        <f t="shared" si="37"/>
        <v>0.4</v>
      </c>
      <c r="T272" s="465" t="e">
        <f t="shared" si="38"/>
        <v>#REF!</v>
      </c>
      <c r="U272" s="465" t="e">
        <f t="shared" si="39"/>
        <v>#REF!</v>
      </c>
      <c r="V272" s="465" t="e">
        <f>IF(FIXED(#REF!,1)="0.0",IF(FIXED(#REF!,2)="0.00",FIXED(#REF!,3),FIXED(#REF!,2)),FIXED(#REF!,1))</f>
        <v>#REF!</v>
      </c>
    </row>
    <row r="273" spans="1:22" s="321" customFormat="1" ht="24.6" hidden="1" x14ac:dyDescent="0.45">
      <c r="A273" s="474" t="s">
        <v>443</v>
      </c>
      <c r="B273" s="475">
        <f>VLOOKUP($A273,'T5_data(ytd)'!$B$3:$F$390,3,FALSE)</f>
        <v>172.27</v>
      </c>
      <c r="C273" s="476" t="e">
        <f>VLOOKUP($A273,'T5_data(mth)'!$B$5:$AL$392,$O$1-1,FALSE)</f>
        <v>#REF!</v>
      </c>
      <c r="D273" s="496" t="e">
        <f>VLOOKUP($A273,'T5_data(mth)'!$B$5:$AL$392,$O$1,FALSE)</f>
        <v>#REF!</v>
      </c>
      <c r="E273" s="475">
        <f>VLOOKUP($A273,'T5_data(ytd)'!$B$3:$F$390,5,FALSE)</f>
        <v>75.8</v>
      </c>
      <c r="F273" s="466">
        <f>VLOOKUP($A273,'T5_data(ytd)'!$B$392:$F$779,3,FALSE)</f>
        <v>-16.739999999999998</v>
      </c>
      <c r="G273" s="467" t="e">
        <f>VLOOKUP($A273,'T5_data(mth)'!$B$785:$AL$1172,$O$1-1,FALSE)</f>
        <v>#REF!</v>
      </c>
      <c r="H273" s="467" t="e">
        <f>VLOOKUP($A273,'T5_data(mth)'!$B$785:$AL$1172,$O$1,FALSE)</f>
        <v>#REF!</v>
      </c>
      <c r="I273" s="466">
        <f>VLOOKUP($A273,'T5_data(ytd)'!$B$392:$F$779,5,FALSE)</f>
        <v>38.369999999999997</v>
      </c>
      <c r="J273" s="470">
        <f>VLOOKUP($A273,'T5_data(ytd)'!$B$781:$F$1168,3,FALSE)</f>
        <v>0.06</v>
      </c>
      <c r="K273" s="470" t="e">
        <f>VLOOKUP($A273,'T5_data(mth)'!$B$1175:$AL$1562,$O$1-1,FALSE)</f>
        <v>#REF!</v>
      </c>
      <c r="L273" s="470" t="e">
        <f>VLOOKUP($A273,'T5_data(mth)'!$B$1175:$AL$1562,$O$1,FALSE)</f>
        <v>#REF!</v>
      </c>
      <c r="M273" s="633"/>
      <c r="O273" s="465" t="str">
        <f t="shared" si="33"/>
        <v>-16.7</v>
      </c>
      <c r="P273" s="465" t="e">
        <f t="shared" si="34"/>
        <v>#REF!</v>
      </c>
      <c r="Q273" s="465" t="e">
        <f t="shared" si="35"/>
        <v>#REF!</v>
      </c>
      <c r="R273" s="465" t="str">
        <f t="shared" si="36"/>
        <v>38.4</v>
      </c>
      <c r="S273" s="465" t="str">
        <f t="shared" si="37"/>
        <v>0.1</v>
      </c>
      <c r="T273" s="465" t="e">
        <f t="shared" si="38"/>
        <v>#REF!</v>
      </c>
      <c r="U273" s="465" t="e">
        <f t="shared" si="39"/>
        <v>#REF!</v>
      </c>
      <c r="V273" s="465" t="e">
        <f>IF(FIXED(#REF!,1)="0.0",IF(FIXED(#REF!,2)="0.00",FIXED(#REF!,3),FIXED(#REF!,2)),FIXED(#REF!,1))</f>
        <v>#REF!</v>
      </c>
    </row>
    <row r="274" spans="1:22" ht="21" customHeight="1" x14ac:dyDescent="0.7">
      <c r="A274" s="495" t="s">
        <v>444</v>
      </c>
      <c r="B274" s="496">
        <f>VLOOKUP($A274,'T5_data(ytd)'!$B$3:$F$390,3,FALSE)</f>
        <v>1432.38</v>
      </c>
      <c r="C274" s="641">
        <f>VLOOKUP($A274,'T5_data(mth)'!$B$5:$AX$392,$O$1-1,FALSE)</f>
        <v>130.8105676795</v>
      </c>
      <c r="D274" s="496">
        <f>VLOOKUP($A274,'T5_data(mth)'!$B$5:$AX$392,$O$1,FALSE)</f>
        <v>127.6131530504</v>
      </c>
      <c r="E274" s="496">
        <f>VLOOKUP($A274,'T5_data(ytd)'!$B$3:$F$390,5,FALSE)</f>
        <v>496.3</v>
      </c>
      <c r="F274" s="497">
        <f>VLOOKUP($A274,'T5_data(ytd)'!$B$392:$F$779,3,FALSE)</f>
        <v>8.91</v>
      </c>
      <c r="G274" s="642">
        <f>VLOOKUP($A274,'T5_data(mth)'!$B$785:$AX$1172,$O$1-1,FALSE)</f>
        <v>11.614591366995899</v>
      </c>
      <c r="H274" s="497">
        <f>VLOOKUP($A274,'T5_data(mth)'!$B$785:$AX$1172,$O$1,FALSE)</f>
        <v>3.9076934472539144</v>
      </c>
      <c r="I274" s="497">
        <f>VLOOKUP($A274,'T5_data(ytd)'!$B$392:$F$779,5,FALSE)</f>
        <v>1.1200000000000001</v>
      </c>
      <c r="J274" s="498">
        <f>VLOOKUP($A274,'T5_data(ytd)'!$B$781:$F$1168,3,FALSE)</f>
        <v>0.47</v>
      </c>
      <c r="K274" s="646">
        <f>VLOOKUP($A274,'T5_data(mth)'!$B$1175:$AX$1562,$O$1-1,FALSE)</f>
        <v>0.45777513908719453</v>
      </c>
      <c r="L274" s="653">
        <f>VLOOKUP($A274,'T5_data(mth)'!$B$1175:$AX$1562,$O$1,FALSE)</f>
        <v>0.44085993949944169</v>
      </c>
      <c r="M274" s="654">
        <f>VLOOKUP($A274,'T5_data(ytd)'!$B$781:$F$1168,5,FALSE)</f>
        <v>0.45</v>
      </c>
      <c r="N274" s="481">
        <v>1</v>
      </c>
      <c r="O274" s="660" t="str">
        <f t="shared" si="33"/>
        <v>8.9</v>
      </c>
      <c r="P274" s="660" t="str">
        <f t="shared" si="34"/>
        <v>11.6</v>
      </c>
      <c r="Q274" s="660" t="str">
        <f t="shared" si="35"/>
        <v>3.9</v>
      </c>
      <c r="R274" s="660" t="str">
        <f t="shared" si="36"/>
        <v>1.1</v>
      </c>
      <c r="S274" s="660" t="str">
        <f t="shared" si="37"/>
        <v>0.5</v>
      </c>
      <c r="T274" s="660" t="str">
        <f t="shared" si="38"/>
        <v>0.5</v>
      </c>
      <c r="U274" s="660" t="str">
        <f t="shared" si="39"/>
        <v>0.4</v>
      </c>
      <c r="V274" s="660" t="str">
        <f>IF(FIXED(M274,1)="0.0",IF(FIXED(M274,2)="0.00",FIXED(M274,3),FIXED(M274,2)),FIXED(M274,1))</f>
        <v>0.5</v>
      </c>
    </row>
    <row r="275" spans="1:22" s="321" customFormat="1" ht="24.6" hidden="1" x14ac:dyDescent="0.45">
      <c r="A275" s="479" t="s">
        <v>445</v>
      </c>
      <c r="B275" s="368">
        <f>VLOOKUP($A275,'T5_data(ytd)'!$B$3:$F$390,3,FALSE)</f>
        <v>213.51</v>
      </c>
      <c r="C275" s="368" t="e">
        <f>VLOOKUP($A275,'T5_data(mth)'!$B$5:$AL$392,$O$1-1,FALSE)</f>
        <v>#REF!</v>
      </c>
      <c r="D275" s="496" t="e">
        <f>VLOOKUP($A275,'T5_data(mth)'!$B$5:$AL$392,$O$1,FALSE)</f>
        <v>#REF!</v>
      </c>
      <c r="E275" s="368">
        <f>VLOOKUP($A275,'T5_data(ytd)'!$B$3:$F$390,5,FALSE)</f>
        <v>72.37</v>
      </c>
      <c r="F275" s="370">
        <f>VLOOKUP($A275,'T5_data(ytd)'!$B$392:$F$779,3,FALSE)</f>
        <v>4.37</v>
      </c>
      <c r="G275" s="370" t="e">
        <f>VLOOKUP($A275,'T5_data(mth)'!$B$785:$AL$1172,$O$1-1,FALSE)</f>
        <v>#REF!</v>
      </c>
      <c r="H275" s="370" t="e">
        <f>VLOOKUP($A275,'T5_data(mth)'!$B$785:$AL$1172,$O$1,FALSE)</f>
        <v>#REF!</v>
      </c>
      <c r="I275" s="370">
        <f>VLOOKUP($A275,'T5_data(ytd)'!$B$392:$F$779,5,FALSE)</f>
        <v>4.57</v>
      </c>
      <c r="J275" s="472">
        <f>VLOOKUP($A275,'T5_data(ytd)'!$B$781:$F$1168,3,FALSE)</f>
        <v>7.0000000000000007E-2</v>
      </c>
      <c r="K275" s="472" t="e">
        <f>VLOOKUP($A275,'T5_data(mth)'!$B$1175:$AL$1562,$O$1-1,FALSE)</f>
        <v>#REF!</v>
      </c>
      <c r="L275" s="472" t="e">
        <f>VLOOKUP($A275,'T5_data(mth)'!$B$1175:$AL$1562,$O$1,FALSE)</f>
        <v>#REF!</v>
      </c>
      <c r="M275" s="633"/>
      <c r="O275" s="465" t="str">
        <f t="shared" si="33"/>
        <v>4.4</v>
      </c>
      <c r="P275" s="465" t="e">
        <f t="shared" si="34"/>
        <v>#REF!</v>
      </c>
      <c r="Q275" s="465" t="e">
        <f t="shared" si="35"/>
        <v>#REF!</v>
      </c>
      <c r="R275" s="465" t="str">
        <f t="shared" si="36"/>
        <v>4.6</v>
      </c>
      <c r="S275" s="465" t="str">
        <f t="shared" si="37"/>
        <v>0.1</v>
      </c>
      <c r="T275" s="465" t="e">
        <f t="shared" si="38"/>
        <v>#REF!</v>
      </c>
      <c r="U275" s="465" t="e">
        <f t="shared" si="39"/>
        <v>#REF!</v>
      </c>
      <c r="V275" s="465" t="e">
        <f>IF(FIXED(#REF!,1)="0.0",IF(FIXED(#REF!,2)="0.00",FIXED(#REF!,3),FIXED(#REF!,2)),FIXED(#REF!,1))</f>
        <v>#REF!</v>
      </c>
    </row>
    <row r="276" spans="1:22" s="321" customFormat="1" ht="24.6" hidden="1" x14ac:dyDescent="0.45">
      <c r="A276" s="474" t="s">
        <v>446</v>
      </c>
      <c r="B276" s="475">
        <f>VLOOKUP($A276,'T5_data(ytd)'!$B$3:$F$390,3,FALSE)</f>
        <v>1218.8699999999999</v>
      </c>
      <c r="C276" s="476" t="e">
        <f>VLOOKUP($A276,'T5_data(mth)'!$B$5:$AL$392,$O$1-1,FALSE)</f>
        <v>#REF!</v>
      </c>
      <c r="D276" s="496" t="e">
        <f>VLOOKUP($A276,'T5_data(mth)'!$B$5:$AL$392,$O$1,FALSE)</f>
        <v>#REF!</v>
      </c>
      <c r="E276" s="475">
        <f>VLOOKUP($A276,'T5_data(ytd)'!$B$3:$F$390,5,FALSE)</f>
        <v>423.94</v>
      </c>
      <c r="F276" s="466">
        <f>VLOOKUP($A276,'T5_data(ytd)'!$B$392:$F$779,3,FALSE)</f>
        <v>9.74</v>
      </c>
      <c r="G276" s="467" t="e">
        <f>VLOOKUP($A276,'T5_data(mth)'!$B$785:$AL$1172,$O$1-1,FALSE)</f>
        <v>#REF!</v>
      </c>
      <c r="H276" s="467" t="e">
        <f>VLOOKUP($A276,'T5_data(mth)'!$B$785:$AL$1172,$O$1,FALSE)</f>
        <v>#REF!</v>
      </c>
      <c r="I276" s="466">
        <f>VLOOKUP($A276,'T5_data(ytd)'!$B$392:$F$779,5,FALSE)</f>
        <v>0.56000000000000005</v>
      </c>
      <c r="J276" s="470">
        <f>VLOOKUP($A276,'T5_data(ytd)'!$B$781:$F$1168,3,FALSE)</f>
        <v>0.4</v>
      </c>
      <c r="K276" s="470" t="e">
        <f>VLOOKUP($A276,'T5_data(mth)'!$B$1175:$AL$1562,$O$1-1,FALSE)</f>
        <v>#REF!</v>
      </c>
      <c r="L276" s="470" t="e">
        <f>VLOOKUP($A276,'T5_data(mth)'!$B$1175:$AL$1562,$O$1,FALSE)</f>
        <v>#REF!</v>
      </c>
      <c r="M276" s="633"/>
      <c r="O276" s="465" t="str">
        <f t="shared" si="33"/>
        <v>9.7</v>
      </c>
      <c r="P276" s="465" t="e">
        <f t="shared" si="34"/>
        <v>#REF!</v>
      </c>
      <c r="Q276" s="465" t="e">
        <f t="shared" si="35"/>
        <v>#REF!</v>
      </c>
      <c r="R276" s="465" t="str">
        <f t="shared" si="36"/>
        <v>0.6</v>
      </c>
      <c r="S276" s="465" t="str">
        <f t="shared" si="37"/>
        <v>0.4</v>
      </c>
      <c r="T276" s="465" t="e">
        <f t="shared" si="38"/>
        <v>#REF!</v>
      </c>
      <c r="U276" s="465" t="e">
        <f t="shared" si="39"/>
        <v>#REF!</v>
      </c>
      <c r="V276" s="465" t="e">
        <f>IF(FIXED(#REF!,1)="0.0",IF(FIXED(#REF!,2)="0.00",FIXED(#REF!,3),FIXED(#REF!,2)),FIXED(#REF!,1))</f>
        <v>#REF!</v>
      </c>
    </row>
    <row r="277" spans="1:22" ht="21" customHeight="1" x14ac:dyDescent="0.7">
      <c r="A277" s="495" t="s">
        <v>447</v>
      </c>
      <c r="B277" s="496">
        <f>VLOOKUP($A277,'T5_data(ytd)'!$B$3:$F$390,3,FALSE)</f>
        <v>2825.16</v>
      </c>
      <c r="C277" s="641">
        <f>VLOOKUP($A277,'T5_data(mth)'!$B$5:$AX$392,$O$1-1,FALSE)</f>
        <v>243.76089142550001</v>
      </c>
      <c r="D277" s="496">
        <f>VLOOKUP($A277,'T5_data(mth)'!$B$5:$AX$392,$O$1,FALSE)</f>
        <v>230.05435008980001</v>
      </c>
      <c r="E277" s="496">
        <f>VLOOKUP($A277,'T5_data(ytd)'!$B$3:$F$390,5,FALSE)</f>
        <v>1022.21</v>
      </c>
      <c r="F277" s="497">
        <f>VLOOKUP($A277,'T5_data(ytd)'!$B$392:$F$779,3,FALSE)</f>
        <v>7.87</v>
      </c>
      <c r="G277" s="642">
        <f>VLOOKUP($A277,'T5_data(mth)'!$B$785:$AX$1172,$O$1-1,FALSE)</f>
        <v>11.713151548650343</v>
      </c>
      <c r="H277" s="497">
        <f>VLOOKUP($A277,'T5_data(mth)'!$B$785:$AX$1172,$O$1,FALSE)</f>
        <v>7.798347101717753</v>
      </c>
      <c r="I277" s="497">
        <f>VLOOKUP($A277,'T5_data(ytd)'!$B$392:$F$779,5,FALSE)</f>
        <v>10.31</v>
      </c>
      <c r="J277" s="498">
        <f>VLOOKUP($A277,'T5_data(ytd)'!$B$781:$F$1168,3,FALSE)</f>
        <v>0.92</v>
      </c>
      <c r="K277" s="646">
        <f>VLOOKUP($A277,'T5_data(mth)'!$B$1175:$AX$1562,$O$1-1,FALSE)</f>
        <v>0.85304786880620098</v>
      </c>
      <c r="L277" s="653">
        <f>VLOOKUP($A277,'T5_data(mth)'!$B$1175:$AX$1562,$O$1,FALSE)</f>
        <v>0.79475935229119177</v>
      </c>
      <c r="M277" s="654">
        <f>VLOOKUP($A277,'T5_data(ytd)'!$B$781:$F$1168,5,FALSE)</f>
        <v>0.93</v>
      </c>
      <c r="N277" s="481">
        <v>1</v>
      </c>
      <c r="O277" s="660" t="str">
        <f t="shared" si="33"/>
        <v>7.9</v>
      </c>
      <c r="P277" s="660" t="str">
        <f t="shared" si="34"/>
        <v>11.7</v>
      </c>
      <c r="Q277" s="660" t="str">
        <f t="shared" si="35"/>
        <v>7.8</v>
      </c>
      <c r="R277" s="660" t="str">
        <f t="shared" si="36"/>
        <v>10.3</v>
      </c>
      <c r="S277" s="660" t="str">
        <f t="shared" si="37"/>
        <v>0.9</v>
      </c>
      <c r="T277" s="660" t="str">
        <f t="shared" si="38"/>
        <v>0.9</v>
      </c>
      <c r="U277" s="660" t="str">
        <f t="shared" si="39"/>
        <v>0.8</v>
      </c>
      <c r="V277" s="660" t="str">
        <f>IF(FIXED(M277,1)="0.0",IF(FIXED(M277,2)="0.00",FIXED(M277,3),FIXED(M277,2)),FIXED(M277,1))</f>
        <v>0.9</v>
      </c>
    </row>
    <row r="278" spans="1:22" s="321" customFormat="1" ht="24.6" hidden="1" x14ac:dyDescent="0.45">
      <c r="A278" s="479" t="s">
        <v>448</v>
      </c>
      <c r="B278" s="368">
        <f>VLOOKUP($A278,'T5_data(ytd)'!$B$3:$F$390,3,FALSE)</f>
        <v>1502.13</v>
      </c>
      <c r="C278" s="368" t="e">
        <f>VLOOKUP($A278,'T5_data(mth)'!$B$5:$AL$392,$O$1-1,FALSE)</f>
        <v>#REF!</v>
      </c>
      <c r="D278" s="496" t="e">
        <f>VLOOKUP($A278,'T5_data(mth)'!$B$5:$AL$392,$O$1,FALSE)</f>
        <v>#REF!</v>
      </c>
      <c r="E278" s="368">
        <f>VLOOKUP($A278,'T5_data(ytd)'!$B$3:$F$390,5,FALSE)</f>
        <v>563.82000000000005</v>
      </c>
      <c r="F278" s="370">
        <f>VLOOKUP($A278,'T5_data(ytd)'!$B$392:$F$779,3,FALSE)</f>
        <v>10.51</v>
      </c>
      <c r="G278" s="370" t="e">
        <f>VLOOKUP($A278,'T5_data(mth)'!$B$785:$AL$1172,$O$1-1,FALSE)</f>
        <v>#REF!</v>
      </c>
      <c r="H278" s="370" t="e">
        <f>VLOOKUP($A278,'T5_data(mth)'!$B$785:$AL$1172,$O$1,FALSE)</f>
        <v>#REF!</v>
      </c>
      <c r="I278" s="370">
        <f>VLOOKUP($A278,'T5_data(ytd)'!$B$392:$F$779,5,FALSE)</f>
        <v>12.5</v>
      </c>
      <c r="J278" s="472">
        <f>VLOOKUP($A278,'T5_data(ytd)'!$B$781:$F$1168,3,FALSE)</f>
        <v>0.49</v>
      </c>
      <c r="K278" s="472" t="e">
        <f>VLOOKUP($A278,'T5_data(mth)'!$B$1175:$AL$1562,$O$1-1,FALSE)</f>
        <v>#REF!</v>
      </c>
      <c r="L278" s="472" t="e">
        <f>VLOOKUP($A278,'T5_data(mth)'!$B$1175:$AL$1562,$O$1,FALSE)</f>
        <v>#REF!</v>
      </c>
      <c r="M278" s="633"/>
      <c r="O278" s="465" t="str">
        <f t="shared" si="33"/>
        <v>10.5</v>
      </c>
      <c r="P278" s="465" t="e">
        <f t="shared" si="34"/>
        <v>#REF!</v>
      </c>
      <c r="Q278" s="465" t="e">
        <f t="shared" si="35"/>
        <v>#REF!</v>
      </c>
      <c r="R278" s="465" t="str">
        <f t="shared" si="36"/>
        <v>12.5</v>
      </c>
      <c r="S278" s="465" t="str">
        <f t="shared" si="37"/>
        <v>0.5</v>
      </c>
      <c r="T278" s="465" t="e">
        <f t="shared" si="38"/>
        <v>#REF!</v>
      </c>
      <c r="U278" s="465" t="e">
        <f t="shared" si="39"/>
        <v>#REF!</v>
      </c>
      <c r="V278" s="465" t="e">
        <f>IF(FIXED(#REF!,1)="0.0",IF(FIXED(#REF!,2)="0.00",FIXED(#REF!,3),FIXED(#REF!,2)),FIXED(#REF!,1))</f>
        <v>#REF!</v>
      </c>
    </row>
    <row r="279" spans="1:22" s="321" customFormat="1" ht="24.6" hidden="1" x14ac:dyDescent="0.45">
      <c r="A279" s="367" t="s">
        <v>449</v>
      </c>
      <c r="B279" s="368">
        <f>VLOOKUP($A279,'T5_data(ytd)'!$B$3:$F$390,3,FALSE)</f>
        <v>6.21</v>
      </c>
      <c r="C279" s="369" t="e">
        <f>VLOOKUP($A279,'T5_data(mth)'!$B$5:$AL$392,$O$1-1,FALSE)</f>
        <v>#REF!</v>
      </c>
      <c r="D279" s="496" t="e">
        <f>VLOOKUP($A279,'T5_data(mth)'!$B$5:$AL$392,$O$1,FALSE)</f>
        <v>#REF!</v>
      </c>
      <c r="E279" s="368">
        <f>VLOOKUP($A279,'T5_data(ytd)'!$B$3:$F$390,5,FALSE)</f>
        <v>2.11</v>
      </c>
      <c r="F279" s="370">
        <f>VLOOKUP($A279,'T5_data(ytd)'!$B$392:$F$779,3,FALSE)</f>
        <v>-36.76</v>
      </c>
      <c r="G279" s="371" t="e">
        <f>VLOOKUP($A279,'T5_data(mth)'!$B$785:$AL$1172,$O$1-1,FALSE)</f>
        <v>#REF!</v>
      </c>
      <c r="H279" s="371" t="e">
        <f>VLOOKUP($A279,'T5_data(mth)'!$B$785:$AL$1172,$O$1,FALSE)</f>
        <v>#REF!</v>
      </c>
      <c r="I279" s="370">
        <f>VLOOKUP($A279,'T5_data(ytd)'!$B$392:$F$779,5,FALSE)</f>
        <v>27.11</v>
      </c>
      <c r="J279" s="372">
        <f>VLOOKUP($A279,'T5_data(ytd)'!$B$781:$F$1168,3,FALSE)</f>
        <v>0</v>
      </c>
      <c r="K279" s="372" t="e">
        <f>VLOOKUP($A279,'T5_data(mth)'!$B$1175:$AL$1562,$O$1-1,FALSE)</f>
        <v>#REF!</v>
      </c>
      <c r="L279" s="372" t="e">
        <f>VLOOKUP($A279,'T5_data(mth)'!$B$1175:$AL$1562,$O$1,FALSE)</f>
        <v>#REF!</v>
      </c>
      <c r="M279" s="633"/>
      <c r="O279" s="465" t="str">
        <f t="shared" si="33"/>
        <v>-36.8</v>
      </c>
      <c r="P279" s="465" t="e">
        <f t="shared" si="34"/>
        <v>#REF!</v>
      </c>
      <c r="Q279" s="465" t="e">
        <f t="shared" si="35"/>
        <v>#REF!</v>
      </c>
      <c r="R279" s="465" t="str">
        <f t="shared" si="36"/>
        <v>27.1</v>
      </c>
      <c r="S279" s="465" t="str">
        <f t="shared" si="37"/>
        <v>0.000</v>
      </c>
      <c r="T279" s="465" t="e">
        <f t="shared" si="38"/>
        <v>#REF!</v>
      </c>
      <c r="U279" s="465" t="e">
        <f t="shared" si="39"/>
        <v>#REF!</v>
      </c>
      <c r="V279" s="465" t="e">
        <f>IF(FIXED(#REF!,1)="0.0",IF(FIXED(#REF!,2)="0.00",FIXED(#REF!,3),FIXED(#REF!,2)),FIXED(#REF!,1))</f>
        <v>#REF!</v>
      </c>
    </row>
    <row r="280" spans="1:22" s="321" customFormat="1" ht="24.6" hidden="1" x14ac:dyDescent="0.45">
      <c r="A280" s="367" t="s">
        <v>450</v>
      </c>
      <c r="B280" s="368">
        <f>VLOOKUP($A280,'T5_data(ytd)'!$B$3:$F$390,3,FALSE)</f>
        <v>2.95</v>
      </c>
      <c r="C280" s="369" t="e">
        <f>VLOOKUP($A280,'T5_data(mth)'!$B$5:$AL$392,$O$1-1,FALSE)</f>
        <v>#REF!</v>
      </c>
      <c r="D280" s="496" t="e">
        <f>VLOOKUP($A280,'T5_data(mth)'!$B$5:$AL$392,$O$1,FALSE)</f>
        <v>#REF!</v>
      </c>
      <c r="E280" s="368">
        <f>VLOOKUP($A280,'T5_data(ytd)'!$B$3:$F$390,5,FALSE)</f>
        <v>0.82</v>
      </c>
      <c r="F280" s="370">
        <f>VLOOKUP($A280,'T5_data(ytd)'!$B$392:$F$779,3,FALSE)</f>
        <v>-25.51</v>
      </c>
      <c r="G280" s="371" t="e">
        <f>VLOOKUP($A280,'T5_data(mth)'!$B$785:$AL$1172,$O$1-1,FALSE)</f>
        <v>#REF!</v>
      </c>
      <c r="H280" s="371" t="e">
        <f>VLOOKUP($A280,'T5_data(mth)'!$B$785:$AL$1172,$O$1,FALSE)</f>
        <v>#REF!</v>
      </c>
      <c r="I280" s="370">
        <f>VLOOKUP($A280,'T5_data(ytd)'!$B$392:$F$779,5,FALSE)</f>
        <v>-18</v>
      </c>
      <c r="J280" s="372">
        <f>VLOOKUP($A280,'T5_data(ytd)'!$B$781:$F$1168,3,FALSE)</f>
        <v>0</v>
      </c>
      <c r="K280" s="372" t="e">
        <f>VLOOKUP($A280,'T5_data(mth)'!$B$1175:$AL$1562,$O$1-1,FALSE)</f>
        <v>#REF!</v>
      </c>
      <c r="L280" s="372" t="e">
        <f>VLOOKUP($A280,'T5_data(mth)'!$B$1175:$AL$1562,$O$1,FALSE)</f>
        <v>#REF!</v>
      </c>
      <c r="M280" s="633"/>
      <c r="O280" s="465" t="str">
        <f t="shared" si="33"/>
        <v>-25.5</v>
      </c>
      <c r="P280" s="465" t="e">
        <f t="shared" si="34"/>
        <v>#REF!</v>
      </c>
      <c r="Q280" s="465" t="e">
        <f t="shared" si="35"/>
        <v>#REF!</v>
      </c>
      <c r="R280" s="465" t="str">
        <f t="shared" si="36"/>
        <v>-18.0</v>
      </c>
      <c r="S280" s="465" t="str">
        <f t="shared" si="37"/>
        <v>0.000</v>
      </c>
      <c r="T280" s="465" t="e">
        <f t="shared" si="38"/>
        <v>#REF!</v>
      </c>
      <c r="U280" s="465" t="e">
        <f t="shared" si="39"/>
        <v>#REF!</v>
      </c>
      <c r="V280" s="465" t="e">
        <f>IF(FIXED(#REF!,1)="0.0",IF(FIXED(#REF!,2)="0.00",FIXED(#REF!,3),FIXED(#REF!,2)),FIXED(#REF!,1))</f>
        <v>#REF!</v>
      </c>
    </row>
    <row r="281" spans="1:22" s="321" customFormat="1" ht="24.6" hidden="1" x14ac:dyDescent="0.45">
      <c r="A281" s="367" t="s">
        <v>451</v>
      </c>
      <c r="B281" s="368">
        <f>VLOOKUP($A281,'T5_data(ytd)'!$B$3:$F$390,3,FALSE)</f>
        <v>3.26</v>
      </c>
      <c r="C281" s="369" t="e">
        <f>VLOOKUP($A281,'T5_data(mth)'!$B$5:$AL$392,$O$1-1,FALSE)</f>
        <v>#REF!</v>
      </c>
      <c r="D281" s="496" t="e">
        <f>VLOOKUP($A281,'T5_data(mth)'!$B$5:$AL$392,$O$1,FALSE)</f>
        <v>#REF!</v>
      </c>
      <c r="E281" s="368">
        <f>VLOOKUP($A281,'T5_data(ytd)'!$B$3:$F$390,5,FALSE)</f>
        <v>1.29</v>
      </c>
      <c r="F281" s="370">
        <f>VLOOKUP($A281,'T5_data(ytd)'!$B$392:$F$779,3,FALSE)</f>
        <v>-44.37</v>
      </c>
      <c r="G281" s="371" t="e">
        <f>VLOOKUP($A281,'T5_data(mth)'!$B$785:$AL$1172,$O$1-1,FALSE)</f>
        <v>#REF!</v>
      </c>
      <c r="H281" s="371" t="e">
        <f>VLOOKUP($A281,'T5_data(mth)'!$B$785:$AL$1172,$O$1,FALSE)</f>
        <v>#REF!</v>
      </c>
      <c r="I281" s="370">
        <f>VLOOKUP($A281,'T5_data(ytd)'!$B$392:$F$779,5,FALSE)</f>
        <v>95.45</v>
      </c>
      <c r="J281" s="372">
        <f>VLOOKUP($A281,'T5_data(ytd)'!$B$781:$F$1168,3,FALSE)</f>
        <v>0</v>
      </c>
      <c r="K281" s="372" t="e">
        <f>VLOOKUP($A281,'T5_data(mth)'!$B$1175:$AL$1562,$O$1-1,FALSE)</f>
        <v>#REF!</v>
      </c>
      <c r="L281" s="372" t="e">
        <f>VLOOKUP($A281,'T5_data(mth)'!$B$1175:$AL$1562,$O$1,FALSE)</f>
        <v>#REF!</v>
      </c>
      <c r="M281" s="633"/>
      <c r="O281" s="465" t="str">
        <f t="shared" si="33"/>
        <v>-44.4</v>
      </c>
      <c r="P281" s="465" t="e">
        <f t="shared" si="34"/>
        <v>#REF!</v>
      </c>
      <c r="Q281" s="465" t="e">
        <f t="shared" si="35"/>
        <v>#REF!</v>
      </c>
      <c r="R281" s="465" t="str">
        <f t="shared" si="36"/>
        <v>95.5</v>
      </c>
      <c r="S281" s="465" t="str">
        <f t="shared" si="37"/>
        <v>0.000</v>
      </c>
      <c r="T281" s="465" t="e">
        <f t="shared" si="38"/>
        <v>#REF!</v>
      </c>
      <c r="U281" s="465" t="e">
        <f t="shared" si="39"/>
        <v>#REF!</v>
      </c>
      <c r="V281" s="465" t="e">
        <f>IF(FIXED(#REF!,1)="0.0",IF(FIXED(#REF!,2)="0.00",FIXED(#REF!,3),FIXED(#REF!,2)),FIXED(#REF!,1))</f>
        <v>#REF!</v>
      </c>
    </row>
    <row r="282" spans="1:22" s="321" customFormat="1" ht="24.6" hidden="1" x14ac:dyDescent="0.45">
      <c r="A282" s="367" t="s">
        <v>452</v>
      </c>
      <c r="B282" s="368">
        <f>VLOOKUP($A282,'T5_data(ytd)'!$B$3:$F$390,3,FALSE)</f>
        <v>254.24</v>
      </c>
      <c r="C282" s="369" t="e">
        <f>VLOOKUP($A282,'T5_data(mth)'!$B$5:$AL$392,$O$1-1,FALSE)</f>
        <v>#REF!</v>
      </c>
      <c r="D282" s="496" t="e">
        <f>VLOOKUP($A282,'T5_data(mth)'!$B$5:$AL$392,$O$1,FALSE)</f>
        <v>#REF!</v>
      </c>
      <c r="E282" s="368">
        <f>VLOOKUP($A282,'T5_data(ytd)'!$B$3:$F$390,5,FALSE)</f>
        <v>120.38</v>
      </c>
      <c r="F282" s="370">
        <f>VLOOKUP($A282,'T5_data(ytd)'!$B$392:$F$779,3,FALSE)</f>
        <v>-1.37</v>
      </c>
      <c r="G282" s="371" t="e">
        <f>VLOOKUP($A282,'T5_data(mth)'!$B$785:$AL$1172,$O$1-1,FALSE)</f>
        <v>#REF!</v>
      </c>
      <c r="H282" s="371" t="e">
        <f>VLOOKUP($A282,'T5_data(mth)'!$B$785:$AL$1172,$O$1,FALSE)</f>
        <v>#REF!</v>
      </c>
      <c r="I282" s="370">
        <f>VLOOKUP($A282,'T5_data(ytd)'!$B$392:$F$779,5,FALSE)</f>
        <v>29.15</v>
      </c>
      <c r="J282" s="372">
        <f>VLOOKUP($A282,'T5_data(ytd)'!$B$781:$F$1168,3,FALSE)</f>
        <v>0.08</v>
      </c>
      <c r="K282" s="372" t="e">
        <f>VLOOKUP($A282,'T5_data(mth)'!$B$1175:$AL$1562,$O$1-1,FALSE)</f>
        <v>#REF!</v>
      </c>
      <c r="L282" s="372" t="e">
        <f>VLOOKUP($A282,'T5_data(mth)'!$B$1175:$AL$1562,$O$1,FALSE)</f>
        <v>#REF!</v>
      </c>
      <c r="M282" s="633"/>
      <c r="O282" s="465" t="str">
        <f t="shared" si="33"/>
        <v>-1.4</v>
      </c>
      <c r="P282" s="465" t="e">
        <f t="shared" si="34"/>
        <v>#REF!</v>
      </c>
      <c r="Q282" s="465" t="e">
        <f t="shared" si="35"/>
        <v>#REF!</v>
      </c>
      <c r="R282" s="465" t="str">
        <f t="shared" si="36"/>
        <v>29.2</v>
      </c>
      <c r="S282" s="465" t="str">
        <f t="shared" si="37"/>
        <v>0.1</v>
      </c>
      <c r="T282" s="465" t="e">
        <f t="shared" si="38"/>
        <v>#REF!</v>
      </c>
      <c r="U282" s="465" t="e">
        <f t="shared" si="39"/>
        <v>#REF!</v>
      </c>
      <c r="V282" s="465" t="e">
        <f>IF(FIXED(#REF!,1)="0.0",IF(FIXED(#REF!,2)="0.00",FIXED(#REF!,3),FIXED(#REF!,2)),FIXED(#REF!,1))</f>
        <v>#REF!</v>
      </c>
    </row>
    <row r="283" spans="1:22" s="321" customFormat="1" ht="24.6" hidden="1" x14ac:dyDescent="0.45">
      <c r="A283" s="367" t="s">
        <v>453</v>
      </c>
      <c r="B283" s="368">
        <f>VLOOKUP($A283,'T5_data(ytd)'!$B$3:$F$390,3,FALSE)</f>
        <v>117.12</v>
      </c>
      <c r="C283" s="369" t="e">
        <f>VLOOKUP($A283,'T5_data(mth)'!$B$5:$AL$392,$O$1-1,FALSE)</f>
        <v>#REF!</v>
      </c>
      <c r="D283" s="496" t="e">
        <f>VLOOKUP($A283,'T5_data(mth)'!$B$5:$AL$392,$O$1,FALSE)</f>
        <v>#REF!</v>
      </c>
      <c r="E283" s="368">
        <f>VLOOKUP($A283,'T5_data(ytd)'!$B$3:$F$390,5,FALSE)</f>
        <v>45.63</v>
      </c>
      <c r="F283" s="370">
        <f>VLOOKUP($A283,'T5_data(ytd)'!$B$392:$F$779,3,FALSE)</f>
        <v>-15.49</v>
      </c>
      <c r="G283" s="371" t="e">
        <f>VLOOKUP($A283,'T5_data(mth)'!$B$785:$AL$1172,$O$1-1,FALSE)</f>
        <v>#REF!</v>
      </c>
      <c r="H283" s="371" t="e">
        <f>VLOOKUP($A283,'T5_data(mth)'!$B$785:$AL$1172,$O$1,FALSE)</f>
        <v>#REF!</v>
      </c>
      <c r="I283" s="370">
        <f>VLOOKUP($A283,'T5_data(ytd)'!$B$392:$F$779,5,FALSE)</f>
        <v>-7.52</v>
      </c>
      <c r="J283" s="372">
        <f>VLOOKUP($A283,'T5_data(ytd)'!$B$781:$F$1168,3,FALSE)</f>
        <v>0.04</v>
      </c>
      <c r="K283" s="372" t="e">
        <f>VLOOKUP($A283,'T5_data(mth)'!$B$1175:$AL$1562,$O$1-1,FALSE)</f>
        <v>#REF!</v>
      </c>
      <c r="L283" s="372" t="e">
        <f>VLOOKUP($A283,'T5_data(mth)'!$B$1175:$AL$1562,$O$1,FALSE)</f>
        <v>#REF!</v>
      </c>
      <c r="M283" s="633"/>
      <c r="O283" s="465" t="str">
        <f t="shared" si="33"/>
        <v>-15.5</v>
      </c>
      <c r="P283" s="465" t="e">
        <f t="shared" si="34"/>
        <v>#REF!</v>
      </c>
      <c r="Q283" s="465" t="e">
        <f t="shared" si="35"/>
        <v>#REF!</v>
      </c>
      <c r="R283" s="465" t="str">
        <f t="shared" si="36"/>
        <v>-7.5</v>
      </c>
      <c r="S283" s="465" t="str">
        <f t="shared" si="37"/>
        <v>0.04</v>
      </c>
      <c r="T283" s="465" t="e">
        <f t="shared" si="38"/>
        <v>#REF!</v>
      </c>
      <c r="U283" s="465" t="e">
        <f t="shared" si="39"/>
        <v>#REF!</v>
      </c>
      <c r="V283" s="465" t="e">
        <f>IF(FIXED(#REF!,1)="0.0",IF(FIXED(#REF!,2)="0.00",FIXED(#REF!,3),FIXED(#REF!,2)),FIXED(#REF!,1))</f>
        <v>#REF!</v>
      </c>
    </row>
    <row r="284" spans="1:22" s="321" customFormat="1" ht="24.6" hidden="1" x14ac:dyDescent="0.45">
      <c r="A284" s="367" t="s">
        <v>454</v>
      </c>
      <c r="B284" s="368">
        <f>VLOOKUP($A284,'T5_data(ytd)'!$B$3:$F$390,3,FALSE)</f>
        <v>137.12</v>
      </c>
      <c r="C284" s="369" t="e">
        <f>VLOOKUP($A284,'T5_data(mth)'!$B$5:$AL$392,$O$1-1,FALSE)</f>
        <v>#REF!</v>
      </c>
      <c r="D284" s="496" t="e">
        <f>VLOOKUP($A284,'T5_data(mth)'!$B$5:$AL$392,$O$1,FALSE)</f>
        <v>#REF!</v>
      </c>
      <c r="E284" s="368">
        <f>VLOOKUP($A284,'T5_data(ytd)'!$B$3:$F$390,5,FALSE)</f>
        <v>74.760000000000005</v>
      </c>
      <c r="F284" s="370">
        <f>VLOOKUP($A284,'T5_data(ytd)'!$B$392:$F$779,3,FALSE)</f>
        <v>15.03</v>
      </c>
      <c r="G284" s="371" t="e">
        <f>VLOOKUP($A284,'T5_data(mth)'!$B$785:$AL$1172,$O$1-1,FALSE)</f>
        <v>#REF!</v>
      </c>
      <c r="H284" s="371" t="e">
        <f>VLOOKUP($A284,'T5_data(mth)'!$B$785:$AL$1172,$O$1,FALSE)</f>
        <v>#REF!</v>
      </c>
      <c r="I284" s="370">
        <f>VLOOKUP($A284,'T5_data(ytd)'!$B$392:$F$779,5,FALSE)</f>
        <v>70.41</v>
      </c>
      <c r="J284" s="372">
        <f>VLOOKUP($A284,'T5_data(ytd)'!$B$781:$F$1168,3,FALSE)</f>
        <v>0.04</v>
      </c>
      <c r="K284" s="372" t="e">
        <f>VLOOKUP($A284,'T5_data(mth)'!$B$1175:$AL$1562,$O$1-1,FALSE)</f>
        <v>#REF!</v>
      </c>
      <c r="L284" s="372" t="e">
        <f>VLOOKUP($A284,'T5_data(mth)'!$B$1175:$AL$1562,$O$1,FALSE)</f>
        <v>#REF!</v>
      </c>
      <c r="M284" s="633"/>
      <c r="O284" s="465" t="str">
        <f t="shared" si="33"/>
        <v>15.0</v>
      </c>
      <c r="P284" s="465" t="e">
        <f t="shared" si="34"/>
        <v>#REF!</v>
      </c>
      <c r="Q284" s="465" t="e">
        <f t="shared" si="35"/>
        <v>#REF!</v>
      </c>
      <c r="R284" s="465" t="str">
        <f t="shared" si="36"/>
        <v>70.4</v>
      </c>
      <c r="S284" s="465" t="str">
        <f t="shared" si="37"/>
        <v>0.04</v>
      </c>
      <c r="T284" s="465" t="e">
        <f t="shared" si="38"/>
        <v>#REF!</v>
      </c>
      <c r="U284" s="465" t="e">
        <f t="shared" si="39"/>
        <v>#REF!</v>
      </c>
      <c r="V284" s="465" t="e">
        <f>IF(FIXED(#REF!,1)="0.0",IF(FIXED(#REF!,2)="0.00",FIXED(#REF!,3),FIXED(#REF!,2)),FIXED(#REF!,1))</f>
        <v>#REF!</v>
      </c>
    </row>
    <row r="285" spans="1:22" s="321" customFormat="1" ht="24.6" hidden="1" x14ac:dyDescent="0.45">
      <c r="A285" s="367" t="s">
        <v>455</v>
      </c>
      <c r="B285" s="368">
        <f>VLOOKUP($A285,'T5_data(ytd)'!$B$3:$F$390,3,FALSE)</f>
        <v>92.73</v>
      </c>
      <c r="C285" s="369" t="e">
        <f>VLOOKUP($A285,'T5_data(mth)'!$B$5:$AL$392,$O$1-1,FALSE)</f>
        <v>#REF!</v>
      </c>
      <c r="D285" s="496" t="e">
        <f>VLOOKUP($A285,'T5_data(mth)'!$B$5:$AL$392,$O$1,FALSE)</f>
        <v>#REF!</v>
      </c>
      <c r="E285" s="368">
        <f>VLOOKUP($A285,'T5_data(ytd)'!$B$3:$F$390,5,FALSE)</f>
        <v>23.54</v>
      </c>
      <c r="F285" s="370">
        <f>VLOOKUP($A285,'T5_data(ytd)'!$B$392:$F$779,3,FALSE)</f>
        <v>36.01</v>
      </c>
      <c r="G285" s="371" t="e">
        <f>VLOOKUP($A285,'T5_data(mth)'!$B$785:$AL$1172,$O$1-1,FALSE)</f>
        <v>#REF!</v>
      </c>
      <c r="H285" s="371" t="e">
        <f>VLOOKUP($A285,'T5_data(mth)'!$B$785:$AL$1172,$O$1,FALSE)</f>
        <v>#REF!</v>
      </c>
      <c r="I285" s="370">
        <f>VLOOKUP($A285,'T5_data(ytd)'!$B$392:$F$779,5,FALSE)</f>
        <v>-29.42</v>
      </c>
      <c r="J285" s="372">
        <f>VLOOKUP($A285,'T5_data(ytd)'!$B$781:$F$1168,3,FALSE)</f>
        <v>0.03</v>
      </c>
      <c r="K285" s="372" t="e">
        <f>VLOOKUP($A285,'T5_data(mth)'!$B$1175:$AL$1562,$O$1-1,FALSE)</f>
        <v>#REF!</v>
      </c>
      <c r="L285" s="372" t="e">
        <f>VLOOKUP($A285,'T5_data(mth)'!$B$1175:$AL$1562,$O$1,FALSE)</f>
        <v>#REF!</v>
      </c>
      <c r="M285" s="633"/>
      <c r="O285" s="465" t="str">
        <f t="shared" si="33"/>
        <v>36.0</v>
      </c>
      <c r="P285" s="465" t="e">
        <f t="shared" si="34"/>
        <v>#REF!</v>
      </c>
      <c r="Q285" s="465" t="e">
        <f t="shared" si="35"/>
        <v>#REF!</v>
      </c>
      <c r="R285" s="465" t="str">
        <f t="shared" si="36"/>
        <v>-29.4</v>
      </c>
      <c r="S285" s="465" t="str">
        <f t="shared" si="37"/>
        <v>0.03</v>
      </c>
      <c r="T285" s="465" t="e">
        <f t="shared" si="38"/>
        <v>#REF!</v>
      </c>
      <c r="U285" s="465" t="e">
        <f t="shared" si="39"/>
        <v>#REF!</v>
      </c>
      <c r="V285" s="465" t="e">
        <f>IF(FIXED(#REF!,1)="0.0",IF(FIXED(#REF!,2)="0.00",FIXED(#REF!,3),FIXED(#REF!,2)),FIXED(#REF!,1))</f>
        <v>#REF!</v>
      </c>
    </row>
    <row r="286" spans="1:22" s="321" customFormat="1" ht="24.6" hidden="1" x14ac:dyDescent="0.45">
      <c r="A286" s="367" t="s">
        <v>456</v>
      </c>
      <c r="B286" s="368">
        <f>VLOOKUP($A286,'T5_data(ytd)'!$B$3:$F$390,3,FALSE)</f>
        <v>52.52</v>
      </c>
      <c r="C286" s="369" t="e">
        <f>VLOOKUP($A286,'T5_data(mth)'!$B$5:$AL$392,$O$1-1,FALSE)</f>
        <v>#REF!</v>
      </c>
      <c r="D286" s="496" t="e">
        <f>VLOOKUP($A286,'T5_data(mth)'!$B$5:$AL$392,$O$1,FALSE)</f>
        <v>#REF!</v>
      </c>
      <c r="E286" s="368">
        <f>VLOOKUP($A286,'T5_data(ytd)'!$B$3:$F$390,5,FALSE)</f>
        <v>11.23</v>
      </c>
      <c r="F286" s="370">
        <f>VLOOKUP($A286,'T5_data(ytd)'!$B$392:$F$779,3,FALSE)</f>
        <v>59.15</v>
      </c>
      <c r="G286" s="371" t="e">
        <f>VLOOKUP($A286,'T5_data(mth)'!$B$785:$AL$1172,$O$1-1,FALSE)</f>
        <v>#REF!</v>
      </c>
      <c r="H286" s="371" t="e">
        <f>VLOOKUP($A286,'T5_data(mth)'!$B$785:$AL$1172,$O$1,FALSE)</f>
        <v>#REF!</v>
      </c>
      <c r="I286" s="370">
        <f>VLOOKUP($A286,'T5_data(ytd)'!$B$392:$F$779,5,FALSE)</f>
        <v>-47.5</v>
      </c>
      <c r="J286" s="372">
        <f>VLOOKUP($A286,'T5_data(ytd)'!$B$781:$F$1168,3,FALSE)</f>
        <v>0.02</v>
      </c>
      <c r="K286" s="372" t="e">
        <f>VLOOKUP($A286,'T5_data(mth)'!$B$1175:$AL$1562,$O$1-1,FALSE)</f>
        <v>#REF!</v>
      </c>
      <c r="L286" s="372" t="e">
        <f>VLOOKUP($A286,'T5_data(mth)'!$B$1175:$AL$1562,$O$1,FALSE)</f>
        <v>#REF!</v>
      </c>
      <c r="M286" s="633"/>
      <c r="O286" s="465" t="str">
        <f t="shared" si="33"/>
        <v>59.2</v>
      </c>
      <c r="P286" s="465" t="e">
        <f t="shared" si="34"/>
        <v>#REF!</v>
      </c>
      <c r="Q286" s="465" t="e">
        <f t="shared" si="35"/>
        <v>#REF!</v>
      </c>
      <c r="R286" s="465" t="str">
        <f t="shared" si="36"/>
        <v>-47.5</v>
      </c>
      <c r="S286" s="465" t="str">
        <f t="shared" si="37"/>
        <v>0.02</v>
      </c>
      <c r="T286" s="465" t="e">
        <f t="shared" si="38"/>
        <v>#REF!</v>
      </c>
      <c r="U286" s="465" t="e">
        <f t="shared" si="39"/>
        <v>#REF!</v>
      </c>
      <c r="V286" s="465" t="e">
        <f>IF(FIXED(#REF!,1)="0.0",IF(FIXED(#REF!,2)="0.00",FIXED(#REF!,3),FIXED(#REF!,2)),FIXED(#REF!,1))</f>
        <v>#REF!</v>
      </c>
    </row>
    <row r="287" spans="1:22" s="321" customFormat="1" ht="24.6" hidden="1" x14ac:dyDescent="0.45">
      <c r="A287" s="367" t="s">
        <v>457</v>
      </c>
      <c r="B287" s="368">
        <f>VLOOKUP($A287,'T5_data(ytd)'!$B$3:$F$390,3,FALSE)</f>
        <v>40.21</v>
      </c>
      <c r="C287" s="369" t="e">
        <f>VLOOKUP($A287,'T5_data(mth)'!$B$5:$AL$392,$O$1-1,FALSE)</f>
        <v>#REF!</v>
      </c>
      <c r="D287" s="496" t="e">
        <f>VLOOKUP($A287,'T5_data(mth)'!$B$5:$AL$392,$O$1,FALSE)</f>
        <v>#REF!</v>
      </c>
      <c r="E287" s="368">
        <f>VLOOKUP($A287,'T5_data(ytd)'!$B$3:$F$390,5,FALSE)</f>
        <v>12.31</v>
      </c>
      <c r="F287" s="370">
        <f>VLOOKUP($A287,'T5_data(ytd)'!$B$392:$F$779,3,FALSE)</f>
        <v>14.3</v>
      </c>
      <c r="G287" s="371" t="e">
        <f>VLOOKUP($A287,'T5_data(mth)'!$B$785:$AL$1172,$O$1-1,FALSE)</f>
        <v>#REF!</v>
      </c>
      <c r="H287" s="371" t="e">
        <f>VLOOKUP($A287,'T5_data(mth)'!$B$785:$AL$1172,$O$1,FALSE)</f>
        <v>#REF!</v>
      </c>
      <c r="I287" s="370">
        <f>VLOOKUP($A287,'T5_data(ytd)'!$B$392:$F$779,5,FALSE)</f>
        <v>2.93</v>
      </c>
      <c r="J287" s="372">
        <f>VLOOKUP($A287,'T5_data(ytd)'!$B$781:$F$1168,3,FALSE)</f>
        <v>0.01</v>
      </c>
      <c r="K287" s="372" t="e">
        <f>VLOOKUP($A287,'T5_data(mth)'!$B$1175:$AL$1562,$O$1-1,FALSE)</f>
        <v>#REF!</v>
      </c>
      <c r="L287" s="372" t="e">
        <f>VLOOKUP($A287,'T5_data(mth)'!$B$1175:$AL$1562,$O$1,FALSE)</f>
        <v>#REF!</v>
      </c>
      <c r="M287" s="633"/>
      <c r="O287" s="465" t="str">
        <f t="shared" si="33"/>
        <v>14.3</v>
      </c>
      <c r="P287" s="465" t="e">
        <f t="shared" si="34"/>
        <v>#REF!</v>
      </c>
      <c r="Q287" s="465" t="e">
        <f t="shared" si="35"/>
        <v>#REF!</v>
      </c>
      <c r="R287" s="465" t="str">
        <f t="shared" si="36"/>
        <v>2.9</v>
      </c>
      <c r="S287" s="465" t="str">
        <f t="shared" si="37"/>
        <v>0.01</v>
      </c>
      <c r="T287" s="465" t="e">
        <f t="shared" si="38"/>
        <v>#REF!</v>
      </c>
      <c r="U287" s="465" t="e">
        <f t="shared" si="39"/>
        <v>#REF!</v>
      </c>
      <c r="V287" s="465" t="e">
        <f>IF(FIXED(#REF!,1)="0.0",IF(FIXED(#REF!,2)="0.00",FIXED(#REF!,3),FIXED(#REF!,2)),FIXED(#REF!,1))</f>
        <v>#REF!</v>
      </c>
    </row>
    <row r="288" spans="1:22" s="321" customFormat="1" ht="24.6" hidden="1" x14ac:dyDescent="0.45">
      <c r="A288" s="367" t="s">
        <v>458</v>
      </c>
      <c r="B288" s="368">
        <f>VLOOKUP($A288,'T5_data(ytd)'!$B$3:$F$390,3,FALSE)</f>
        <v>447.16</v>
      </c>
      <c r="C288" s="369" t="e">
        <f>VLOOKUP($A288,'T5_data(mth)'!$B$5:$AL$392,$O$1-1,FALSE)</f>
        <v>#REF!</v>
      </c>
      <c r="D288" s="496" t="e">
        <f>VLOOKUP($A288,'T5_data(mth)'!$B$5:$AL$392,$O$1,FALSE)</f>
        <v>#REF!</v>
      </c>
      <c r="E288" s="368">
        <f>VLOOKUP($A288,'T5_data(ytd)'!$B$3:$F$390,5,FALSE)</f>
        <v>176.92</v>
      </c>
      <c r="F288" s="370">
        <f>VLOOKUP($A288,'T5_data(ytd)'!$B$392:$F$779,3,FALSE)</f>
        <v>17.12</v>
      </c>
      <c r="G288" s="371" t="e">
        <f>VLOOKUP($A288,'T5_data(mth)'!$B$785:$AL$1172,$O$1-1,FALSE)</f>
        <v>#REF!</v>
      </c>
      <c r="H288" s="371" t="e">
        <f>VLOOKUP($A288,'T5_data(mth)'!$B$785:$AL$1172,$O$1,FALSE)</f>
        <v>#REF!</v>
      </c>
      <c r="I288" s="370">
        <f>VLOOKUP($A288,'T5_data(ytd)'!$B$392:$F$779,5,FALSE)</f>
        <v>21.61</v>
      </c>
      <c r="J288" s="372">
        <f>VLOOKUP($A288,'T5_data(ytd)'!$B$781:$F$1168,3,FALSE)</f>
        <v>0.15</v>
      </c>
      <c r="K288" s="372" t="e">
        <f>VLOOKUP($A288,'T5_data(mth)'!$B$1175:$AL$1562,$O$1-1,FALSE)</f>
        <v>#REF!</v>
      </c>
      <c r="L288" s="372" t="e">
        <f>VLOOKUP($A288,'T5_data(mth)'!$B$1175:$AL$1562,$O$1,FALSE)</f>
        <v>#REF!</v>
      </c>
      <c r="M288" s="633"/>
      <c r="O288" s="465" t="str">
        <f t="shared" si="33"/>
        <v>17.1</v>
      </c>
      <c r="P288" s="465" t="e">
        <f t="shared" si="34"/>
        <v>#REF!</v>
      </c>
      <c r="Q288" s="465" t="e">
        <f t="shared" si="35"/>
        <v>#REF!</v>
      </c>
      <c r="R288" s="465" t="str">
        <f t="shared" si="36"/>
        <v>21.6</v>
      </c>
      <c r="S288" s="465" t="str">
        <f t="shared" si="37"/>
        <v>0.2</v>
      </c>
      <c r="T288" s="465" t="e">
        <f t="shared" si="38"/>
        <v>#REF!</v>
      </c>
      <c r="U288" s="465" t="e">
        <f t="shared" si="39"/>
        <v>#REF!</v>
      </c>
      <c r="V288" s="465" t="e">
        <f>IF(FIXED(#REF!,1)="0.0",IF(FIXED(#REF!,2)="0.00",FIXED(#REF!,3),FIXED(#REF!,2)),FIXED(#REF!,1))</f>
        <v>#REF!</v>
      </c>
    </row>
    <row r="289" spans="1:22" s="321" customFormat="1" ht="24.6" hidden="1" x14ac:dyDescent="0.45">
      <c r="A289" s="367" t="s">
        <v>459</v>
      </c>
      <c r="B289" s="368">
        <f>VLOOKUP($A289,'T5_data(ytd)'!$B$3:$F$390,3,FALSE)</f>
        <v>166.55</v>
      </c>
      <c r="C289" s="369" t="e">
        <f>VLOOKUP($A289,'T5_data(mth)'!$B$5:$AL$392,$O$1-1,FALSE)</f>
        <v>#REF!</v>
      </c>
      <c r="D289" s="496" t="e">
        <f>VLOOKUP($A289,'T5_data(mth)'!$B$5:$AL$392,$O$1,FALSE)</f>
        <v>#REF!</v>
      </c>
      <c r="E289" s="368">
        <f>VLOOKUP($A289,'T5_data(ytd)'!$B$3:$F$390,5,FALSE)</f>
        <v>69.17</v>
      </c>
      <c r="F289" s="370">
        <f>VLOOKUP($A289,'T5_data(ytd)'!$B$392:$F$779,3,FALSE)</f>
        <v>25.07</v>
      </c>
      <c r="G289" s="371" t="e">
        <f>VLOOKUP($A289,'T5_data(mth)'!$B$785:$AL$1172,$O$1-1,FALSE)</f>
        <v>#REF!</v>
      </c>
      <c r="H289" s="371" t="e">
        <f>VLOOKUP($A289,'T5_data(mth)'!$B$785:$AL$1172,$O$1,FALSE)</f>
        <v>#REF!</v>
      </c>
      <c r="I289" s="370">
        <f>VLOOKUP($A289,'T5_data(ytd)'!$B$392:$F$779,5,FALSE)</f>
        <v>40.68</v>
      </c>
      <c r="J289" s="372">
        <f>VLOOKUP($A289,'T5_data(ytd)'!$B$781:$F$1168,3,FALSE)</f>
        <v>0.05</v>
      </c>
      <c r="K289" s="372" t="e">
        <f>VLOOKUP($A289,'T5_data(mth)'!$B$1175:$AL$1562,$O$1-1,FALSE)</f>
        <v>#REF!</v>
      </c>
      <c r="L289" s="372" t="e">
        <f>VLOOKUP($A289,'T5_data(mth)'!$B$1175:$AL$1562,$O$1,FALSE)</f>
        <v>#REF!</v>
      </c>
      <c r="M289" s="633"/>
      <c r="O289" s="465" t="str">
        <f t="shared" si="33"/>
        <v>25.1</v>
      </c>
      <c r="P289" s="465" t="e">
        <f t="shared" si="34"/>
        <v>#REF!</v>
      </c>
      <c r="Q289" s="465" t="e">
        <f t="shared" si="35"/>
        <v>#REF!</v>
      </c>
      <c r="R289" s="465" t="str">
        <f t="shared" si="36"/>
        <v>40.7</v>
      </c>
      <c r="S289" s="465" t="str">
        <f t="shared" si="37"/>
        <v>0.1</v>
      </c>
      <c r="T289" s="465" t="e">
        <f t="shared" si="38"/>
        <v>#REF!</v>
      </c>
      <c r="U289" s="465" t="e">
        <f t="shared" si="39"/>
        <v>#REF!</v>
      </c>
      <c r="V289" s="465" t="e">
        <f>IF(FIXED(#REF!,1)="0.0",IF(FIXED(#REF!,2)="0.00",FIXED(#REF!,3),FIXED(#REF!,2)),FIXED(#REF!,1))</f>
        <v>#REF!</v>
      </c>
    </row>
    <row r="290" spans="1:22" s="321" customFormat="1" ht="24.6" hidden="1" x14ac:dyDescent="0.45">
      <c r="A290" s="367" t="s">
        <v>460</v>
      </c>
      <c r="B290" s="368">
        <f>VLOOKUP($A290,'T5_data(ytd)'!$B$3:$F$390,3,FALSE)</f>
        <v>280.61</v>
      </c>
      <c r="C290" s="369" t="e">
        <f>VLOOKUP($A290,'T5_data(mth)'!$B$5:$AL$392,$O$1-1,FALSE)</f>
        <v>#REF!</v>
      </c>
      <c r="D290" s="496" t="e">
        <f>VLOOKUP($A290,'T5_data(mth)'!$B$5:$AL$392,$O$1,FALSE)</f>
        <v>#REF!</v>
      </c>
      <c r="E290" s="368">
        <f>VLOOKUP($A290,'T5_data(ytd)'!$B$3:$F$390,5,FALSE)</f>
        <v>107.75</v>
      </c>
      <c r="F290" s="370">
        <f>VLOOKUP($A290,'T5_data(ytd)'!$B$392:$F$779,3,FALSE)</f>
        <v>12.86</v>
      </c>
      <c r="G290" s="371" t="e">
        <f>VLOOKUP($A290,'T5_data(mth)'!$B$785:$AL$1172,$O$1-1,FALSE)</f>
        <v>#REF!</v>
      </c>
      <c r="H290" s="371" t="e">
        <f>VLOOKUP($A290,'T5_data(mth)'!$B$785:$AL$1172,$O$1,FALSE)</f>
        <v>#REF!</v>
      </c>
      <c r="I290" s="370">
        <f>VLOOKUP($A290,'T5_data(ytd)'!$B$392:$F$779,5,FALSE)</f>
        <v>11.89</v>
      </c>
      <c r="J290" s="372">
        <f>VLOOKUP($A290,'T5_data(ytd)'!$B$781:$F$1168,3,FALSE)</f>
        <v>0.09</v>
      </c>
      <c r="K290" s="372" t="e">
        <f>VLOOKUP($A290,'T5_data(mth)'!$B$1175:$AL$1562,$O$1-1,FALSE)</f>
        <v>#REF!</v>
      </c>
      <c r="L290" s="372" t="e">
        <f>VLOOKUP($A290,'T5_data(mth)'!$B$1175:$AL$1562,$O$1,FALSE)</f>
        <v>#REF!</v>
      </c>
      <c r="M290" s="633"/>
      <c r="O290" s="465" t="str">
        <f t="shared" si="33"/>
        <v>12.9</v>
      </c>
      <c r="P290" s="465" t="e">
        <f t="shared" si="34"/>
        <v>#REF!</v>
      </c>
      <c r="Q290" s="465" t="e">
        <f t="shared" si="35"/>
        <v>#REF!</v>
      </c>
      <c r="R290" s="465" t="str">
        <f t="shared" si="36"/>
        <v>11.9</v>
      </c>
      <c r="S290" s="465" t="str">
        <f t="shared" si="37"/>
        <v>0.1</v>
      </c>
      <c r="T290" s="465" t="e">
        <f t="shared" si="38"/>
        <v>#REF!</v>
      </c>
      <c r="U290" s="465" t="e">
        <f t="shared" si="39"/>
        <v>#REF!</v>
      </c>
      <c r="V290" s="465" t="e">
        <f>IF(FIXED(#REF!,1)="0.0",IF(FIXED(#REF!,2)="0.00",FIXED(#REF!,3),FIXED(#REF!,2)),FIXED(#REF!,1))</f>
        <v>#REF!</v>
      </c>
    </row>
    <row r="291" spans="1:22" s="321" customFormat="1" ht="24.6" hidden="1" x14ac:dyDescent="0.45">
      <c r="A291" s="367" t="s">
        <v>461</v>
      </c>
      <c r="B291" s="368">
        <f>VLOOKUP($A291,'T5_data(ytd)'!$B$3:$F$390,3,FALSE)</f>
        <v>369.7</v>
      </c>
      <c r="C291" s="369" t="e">
        <f>VLOOKUP($A291,'T5_data(mth)'!$B$5:$AL$392,$O$1-1,FALSE)</f>
        <v>#REF!</v>
      </c>
      <c r="D291" s="496" t="e">
        <f>VLOOKUP($A291,'T5_data(mth)'!$B$5:$AL$392,$O$1,FALSE)</f>
        <v>#REF!</v>
      </c>
      <c r="E291" s="368">
        <f>VLOOKUP($A291,'T5_data(ytd)'!$B$3:$F$390,5,FALSE)</f>
        <v>131.88</v>
      </c>
      <c r="F291" s="370">
        <f>VLOOKUP($A291,'T5_data(ytd)'!$B$392:$F$779,3,FALSE)</f>
        <v>6.11</v>
      </c>
      <c r="G291" s="371" t="e">
        <f>VLOOKUP($A291,'T5_data(mth)'!$B$785:$AL$1172,$O$1-1,FALSE)</f>
        <v>#REF!</v>
      </c>
      <c r="H291" s="371" t="e">
        <f>VLOOKUP($A291,'T5_data(mth)'!$B$785:$AL$1172,$O$1,FALSE)</f>
        <v>#REF!</v>
      </c>
      <c r="I291" s="370">
        <f>VLOOKUP($A291,'T5_data(ytd)'!$B$392:$F$779,5,FALSE)</f>
        <v>3.6</v>
      </c>
      <c r="J291" s="372">
        <f>VLOOKUP($A291,'T5_data(ytd)'!$B$781:$F$1168,3,FALSE)</f>
        <v>0.12</v>
      </c>
      <c r="K291" s="372" t="e">
        <f>VLOOKUP($A291,'T5_data(mth)'!$B$1175:$AL$1562,$O$1-1,FALSE)</f>
        <v>#REF!</v>
      </c>
      <c r="L291" s="372" t="e">
        <f>VLOOKUP($A291,'T5_data(mth)'!$B$1175:$AL$1562,$O$1,FALSE)</f>
        <v>#REF!</v>
      </c>
      <c r="M291" s="633"/>
      <c r="O291" s="465" t="str">
        <f t="shared" si="33"/>
        <v>6.1</v>
      </c>
      <c r="P291" s="465" t="e">
        <f t="shared" si="34"/>
        <v>#REF!</v>
      </c>
      <c r="Q291" s="465" t="e">
        <f t="shared" si="35"/>
        <v>#REF!</v>
      </c>
      <c r="R291" s="465" t="str">
        <f t="shared" si="36"/>
        <v>3.6</v>
      </c>
      <c r="S291" s="465" t="str">
        <f t="shared" si="37"/>
        <v>0.1</v>
      </c>
      <c r="T291" s="465" t="e">
        <f t="shared" si="38"/>
        <v>#REF!</v>
      </c>
      <c r="U291" s="465" t="e">
        <f t="shared" si="39"/>
        <v>#REF!</v>
      </c>
      <c r="V291" s="465" t="e">
        <f>IF(FIXED(#REF!,1)="0.0",IF(FIXED(#REF!,2)="0.00",FIXED(#REF!,3),FIXED(#REF!,2)),FIXED(#REF!,1))</f>
        <v>#REF!</v>
      </c>
    </row>
    <row r="292" spans="1:22" s="321" customFormat="1" ht="24.6" hidden="1" x14ac:dyDescent="0.45">
      <c r="A292" s="367" t="s">
        <v>462</v>
      </c>
      <c r="B292" s="368">
        <f>VLOOKUP($A292,'T5_data(ytd)'!$B$3:$F$390,3,FALSE)</f>
        <v>164.9</v>
      </c>
      <c r="C292" s="369" t="e">
        <f>VLOOKUP($A292,'T5_data(mth)'!$B$5:$AL$392,$O$1-1,FALSE)</f>
        <v>#REF!</v>
      </c>
      <c r="D292" s="496" t="e">
        <f>VLOOKUP($A292,'T5_data(mth)'!$B$5:$AL$392,$O$1,FALSE)</f>
        <v>#REF!</v>
      </c>
      <c r="E292" s="368">
        <f>VLOOKUP($A292,'T5_data(ytd)'!$B$3:$F$390,5,FALSE)</f>
        <v>63.11</v>
      </c>
      <c r="F292" s="370">
        <f>VLOOKUP($A292,'T5_data(ytd)'!$B$392:$F$779,3,FALSE)</f>
        <v>1.26</v>
      </c>
      <c r="G292" s="371" t="e">
        <f>VLOOKUP($A292,'T5_data(mth)'!$B$785:$AL$1172,$O$1-1,FALSE)</f>
        <v>#REF!</v>
      </c>
      <c r="H292" s="371" t="e">
        <f>VLOOKUP($A292,'T5_data(mth)'!$B$785:$AL$1172,$O$1,FALSE)</f>
        <v>#REF!</v>
      </c>
      <c r="I292" s="370">
        <f>VLOOKUP($A292,'T5_data(ytd)'!$B$392:$F$779,5,FALSE)</f>
        <v>5.24</v>
      </c>
      <c r="J292" s="372">
        <f>VLOOKUP($A292,'T5_data(ytd)'!$B$781:$F$1168,3,FALSE)</f>
        <v>0.05</v>
      </c>
      <c r="K292" s="372" t="e">
        <f>VLOOKUP($A292,'T5_data(mth)'!$B$1175:$AL$1562,$O$1-1,FALSE)</f>
        <v>#REF!</v>
      </c>
      <c r="L292" s="372" t="e">
        <f>VLOOKUP($A292,'T5_data(mth)'!$B$1175:$AL$1562,$O$1,FALSE)</f>
        <v>#REF!</v>
      </c>
      <c r="M292" s="633"/>
      <c r="O292" s="465" t="str">
        <f t="shared" si="33"/>
        <v>1.3</v>
      </c>
      <c r="P292" s="465" t="e">
        <f t="shared" si="34"/>
        <v>#REF!</v>
      </c>
      <c r="Q292" s="465" t="e">
        <f t="shared" si="35"/>
        <v>#REF!</v>
      </c>
      <c r="R292" s="465" t="str">
        <f t="shared" si="36"/>
        <v>5.2</v>
      </c>
      <c r="S292" s="465" t="str">
        <f t="shared" si="37"/>
        <v>0.1</v>
      </c>
      <c r="T292" s="465" t="e">
        <f t="shared" si="38"/>
        <v>#REF!</v>
      </c>
      <c r="U292" s="465" t="e">
        <f t="shared" si="39"/>
        <v>#REF!</v>
      </c>
      <c r="V292" s="465" t="e">
        <f>IF(FIXED(#REF!,1)="0.0",IF(FIXED(#REF!,2)="0.00",FIXED(#REF!,3),FIXED(#REF!,2)),FIXED(#REF!,1))</f>
        <v>#REF!</v>
      </c>
    </row>
    <row r="293" spans="1:22" s="321" customFormat="1" ht="24.6" hidden="1" x14ac:dyDescent="0.45">
      <c r="A293" s="367" t="s">
        <v>463</v>
      </c>
      <c r="B293" s="368">
        <f>VLOOKUP($A293,'T5_data(ytd)'!$B$3:$F$390,3,FALSE)</f>
        <v>204.81</v>
      </c>
      <c r="C293" s="369" t="e">
        <f>VLOOKUP($A293,'T5_data(mth)'!$B$5:$AL$392,$O$1-1,FALSE)</f>
        <v>#REF!</v>
      </c>
      <c r="D293" s="496" t="e">
        <f>VLOOKUP($A293,'T5_data(mth)'!$B$5:$AL$392,$O$1,FALSE)</f>
        <v>#REF!</v>
      </c>
      <c r="E293" s="368">
        <f>VLOOKUP($A293,'T5_data(ytd)'!$B$3:$F$390,5,FALSE)</f>
        <v>68.77</v>
      </c>
      <c r="F293" s="370">
        <f>VLOOKUP($A293,'T5_data(ytd)'!$B$392:$F$779,3,FALSE)</f>
        <v>10.37</v>
      </c>
      <c r="G293" s="371" t="e">
        <f>VLOOKUP($A293,'T5_data(mth)'!$B$785:$AL$1172,$O$1-1,FALSE)</f>
        <v>#REF!</v>
      </c>
      <c r="H293" s="371" t="e">
        <f>VLOOKUP($A293,'T5_data(mth)'!$B$785:$AL$1172,$O$1,FALSE)</f>
        <v>#REF!</v>
      </c>
      <c r="I293" s="370">
        <f>VLOOKUP($A293,'T5_data(ytd)'!$B$392:$F$779,5,FALSE)</f>
        <v>2.14</v>
      </c>
      <c r="J293" s="372">
        <f>VLOOKUP($A293,'T5_data(ytd)'!$B$781:$F$1168,3,FALSE)</f>
        <v>7.0000000000000007E-2</v>
      </c>
      <c r="K293" s="372" t="e">
        <f>VLOOKUP($A293,'T5_data(mth)'!$B$1175:$AL$1562,$O$1-1,FALSE)</f>
        <v>#REF!</v>
      </c>
      <c r="L293" s="372" t="e">
        <f>VLOOKUP($A293,'T5_data(mth)'!$B$1175:$AL$1562,$O$1,FALSE)</f>
        <v>#REF!</v>
      </c>
      <c r="M293" s="633"/>
      <c r="O293" s="465" t="str">
        <f t="shared" si="33"/>
        <v>10.4</v>
      </c>
      <c r="P293" s="465" t="e">
        <f t="shared" si="34"/>
        <v>#REF!</v>
      </c>
      <c r="Q293" s="465" t="e">
        <f t="shared" si="35"/>
        <v>#REF!</v>
      </c>
      <c r="R293" s="465" t="str">
        <f t="shared" si="36"/>
        <v>2.1</v>
      </c>
      <c r="S293" s="465" t="str">
        <f t="shared" si="37"/>
        <v>0.1</v>
      </c>
      <c r="T293" s="465" t="e">
        <f t="shared" si="38"/>
        <v>#REF!</v>
      </c>
      <c r="U293" s="465" t="e">
        <f t="shared" si="39"/>
        <v>#REF!</v>
      </c>
      <c r="V293" s="465" t="e">
        <f>IF(FIXED(#REF!,1)="0.0",IF(FIXED(#REF!,2)="0.00",FIXED(#REF!,3),FIXED(#REF!,2)),FIXED(#REF!,1))</f>
        <v>#REF!</v>
      </c>
    </row>
    <row r="294" spans="1:22" s="321" customFormat="1" ht="24.6" hidden="1" x14ac:dyDescent="0.45">
      <c r="A294" s="367" t="s">
        <v>464</v>
      </c>
      <c r="B294" s="368">
        <f>VLOOKUP($A294,'T5_data(ytd)'!$B$3:$F$390,3,FALSE)</f>
        <v>332.09</v>
      </c>
      <c r="C294" s="369" t="e">
        <f>VLOOKUP($A294,'T5_data(mth)'!$B$5:$AL$392,$O$1-1,FALSE)</f>
        <v>#REF!</v>
      </c>
      <c r="D294" s="496" t="e">
        <f>VLOOKUP($A294,'T5_data(mth)'!$B$5:$AL$392,$O$1,FALSE)</f>
        <v>#REF!</v>
      </c>
      <c r="E294" s="368">
        <f>VLOOKUP($A294,'T5_data(ytd)'!$B$3:$F$390,5,FALSE)</f>
        <v>108.98</v>
      </c>
      <c r="F294" s="370">
        <f>VLOOKUP($A294,'T5_data(ytd)'!$B$392:$F$779,3,FALSE)</f>
        <v>13.22</v>
      </c>
      <c r="G294" s="371" t="e">
        <f>VLOOKUP($A294,'T5_data(mth)'!$B$785:$AL$1172,$O$1-1,FALSE)</f>
        <v>#REF!</v>
      </c>
      <c r="H294" s="371" t="e">
        <f>VLOOKUP($A294,'T5_data(mth)'!$B$785:$AL$1172,$O$1,FALSE)</f>
        <v>#REF!</v>
      </c>
      <c r="I294" s="370">
        <f>VLOOKUP($A294,'T5_data(ytd)'!$B$392:$F$779,5,FALSE)</f>
        <v>8.77</v>
      </c>
      <c r="J294" s="372">
        <f>VLOOKUP($A294,'T5_data(ytd)'!$B$781:$F$1168,3,FALSE)</f>
        <v>0.11</v>
      </c>
      <c r="K294" s="372" t="e">
        <f>VLOOKUP($A294,'T5_data(mth)'!$B$1175:$AL$1562,$O$1-1,FALSE)</f>
        <v>#REF!</v>
      </c>
      <c r="L294" s="372" t="e">
        <f>VLOOKUP($A294,'T5_data(mth)'!$B$1175:$AL$1562,$O$1,FALSE)</f>
        <v>#REF!</v>
      </c>
      <c r="M294" s="633"/>
      <c r="O294" s="465" t="str">
        <f t="shared" si="33"/>
        <v>13.2</v>
      </c>
      <c r="P294" s="465" t="e">
        <f t="shared" si="34"/>
        <v>#REF!</v>
      </c>
      <c r="Q294" s="465" t="e">
        <f t="shared" si="35"/>
        <v>#REF!</v>
      </c>
      <c r="R294" s="465" t="str">
        <f t="shared" si="36"/>
        <v>8.8</v>
      </c>
      <c r="S294" s="465" t="str">
        <f t="shared" si="37"/>
        <v>0.1</v>
      </c>
      <c r="T294" s="465" t="e">
        <f t="shared" si="38"/>
        <v>#REF!</v>
      </c>
      <c r="U294" s="465" t="e">
        <f t="shared" si="39"/>
        <v>#REF!</v>
      </c>
      <c r="V294" s="465" t="e">
        <f>IF(FIXED(#REF!,1)="0.0",IF(FIXED(#REF!,2)="0.00",FIXED(#REF!,3),FIXED(#REF!,2)),FIXED(#REF!,1))</f>
        <v>#REF!</v>
      </c>
    </row>
    <row r="295" spans="1:22" s="321" customFormat="1" ht="24.6" hidden="1" x14ac:dyDescent="0.45">
      <c r="A295" s="367" t="s">
        <v>465</v>
      </c>
      <c r="B295" s="368">
        <f>VLOOKUP($A295,'T5_data(ytd)'!$B$3:$F$390,3,FALSE)</f>
        <v>1.24</v>
      </c>
      <c r="C295" s="369" t="e">
        <f>VLOOKUP($A295,'T5_data(mth)'!$B$5:$AL$392,$O$1-1,FALSE)</f>
        <v>#REF!</v>
      </c>
      <c r="D295" s="496" t="e">
        <f>VLOOKUP($A295,'T5_data(mth)'!$B$5:$AL$392,$O$1,FALSE)</f>
        <v>#REF!</v>
      </c>
      <c r="E295" s="368">
        <f>VLOOKUP($A295,'T5_data(ytd)'!$B$3:$F$390,5,FALSE)</f>
        <v>0.37</v>
      </c>
      <c r="F295" s="370">
        <f>VLOOKUP($A295,'T5_data(ytd)'!$B$392:$F$779,3,FALSE)</f>
        <v>-14.48</v>
      </c>
      <c r="G295" s="371" t="e">
        <f>VLOOKUP($A295,'T5_data(mth)'!$B$785:$AL$1172,$O$1-1,FALSE)</f>
        <v>#REF!</v>
      </c>
      <c r="H295" s="371" t="e">
        <f>VLOOKUP($A295,'T5_data(mth)'!$B$785:$AL$1172,$O$1,FALSE)</f>
        <v>#REF!</v>
      </c>
      <c r="I295" s="370">
        <f>VLOOKUP($A295,'T5_data(ytd)'!$B$392:$F$779,5,FALSE)</f>
        <v>-24.49</v>
      </c>
      <c r="J295" s="372">
        <f>VLOOKUP($A295,'T5_data(ytd)'!$B$781:$F$1168,3,FALSE)</f>
        <v>0</v>
      </c>
      <c r="K295" s="372" t="e">
        <f>VLOOKUP($A295,'T5_data(mth)'!$B$1175:$AL$1562,$O$1-1,FALSE)</f>
        <v>#REF!</v>
      </c>
      <c r="L295" s="372" t="e">
        <f>VLOOKUP($A295,'T5_data(mth)'!$B$1175:$AL$1562,$O$1,FALSE)</f>
        <v>#REF!</v>
      </c>
      <c r="M295" s="633"/>
      <c r="O295" s="465" t="str">
        <f t="shared" si="33"/>
        <v>-14.5</v>
      </c>
      <c r="P295" s="465" t="e">
        <f t="shared" si="34"/>
        <v>#REF!</v>
      </c>
      <c r="Q295" s="465" t="e">
        <f t="shared" si="35"/>
        <v>#REF!</v>
      </c>
      <c r="R295" s="465" t="str">
        <f t="shared" si="36"/>
        <v>-24.5</v>
      </c>
      <c r="S295" s="465" t="str">
        <f t="shared" si="37"/>
        <v>0.000</v>
      </c>
      <c r="T295" s="465" t="e">
        <f t="shared" si="38"/>
        <v>#REF!</v>
      </c>
      <c r="U295" s="465" t="e">
        <f t="shared" si="39"/>
        <v>#REF!</v>
      </c>
      <c r="V295" s="465" t="e">
        <f>IF(FIXED(#REF!,1)="0.0",IF(FIXED(#REF!,2)="0.00",FIXED(#REF!,3),FIXED(#REF!,2)),FIXED(#REF!,1))</f>
        <v>#REF!</v>
      </c>
    </row>
    <row r="296" spans="1:22" s="321" customFormat="1" ht="24.6" hidden="1" x14ac:dyDescent="0.45">
      <c r="A296" s="367" t="s">
        <v>466</v>
      </c>
      <c r="B296" s="368">
        <f>VLOOKUP($A296,'T5_data(ytd)'!$B$3:$F$390,3,FALSE)</f>
        <v>15.24</v>
      </c>
      <c r="C296" s="369" t="e">
        <f>VLOOKUP($A296,'T5_data(mth)'!$B$5:$AL$392,$O$1-1,FALSE)</f>
        <v>#REF!</v>
      </c>
      <c r="D296" s="496" t="e">
        <f>VLOOKUP($A296,'T5_data(mth)'!$B$5:$AL$392,$O$1,FALSE)</f>
        <v>#REF!</v>
      </c>
      <c r="E296" s="368">
        <f>VLOOKUP($A296,'T5_data(ytd)'!$B$3:$F$390,5,FALSE)</f>
        <v>3.94</v>
      </c>
      <c r="F296" s="370">
        <f>VLOOKUP($A296,'T5_data(ytd)'!$B$392:$F$779,3,FALSE)</f>
        <v>61.96</v>
      </c>
      <c r="G296" s="371" t="e">
        <f>VLOOKUP($A296,'T5_data(mth)'!$B$785:$AL$1172,$O$1-1,FALSE)</f>
        <v>#REF!</v>
      </c>
      <c r="H296" s="371" t="e">
        <f>VLOOKUP($A296,'T5_data(mth)'!$B$785:$AL$1172,$O$1,FALSE)</f>
        <v>#REF!</v>
      </c>
      <c r="I296" s="370">
        <f>VLOOKUP($A296,'T5_data(ytd)'!$B$392:$F$779,5,FALSE)</f>
        <v>-5.0599999999999996</v>
      </c>
      <c r="J296" s="372">
        <f>VLOOKUP($A296,'T5_data(ytd)'!$B$781:$F$1168,3,FALSE)</f>
        <v>0</v>
      </c>
      <c r="K296" s="372" t="e">
        <f>VLOOKUP($A296,'T5_data(mth)'!$B$1175:$AL$1562,$O$1-1,FALSE)</f>
        <v>#REF!</v>
      </c>
      <c r="L296" s="372" t="e">
        <f>VLOOKUP($A296,'T5_data(mth)'!$B$1175:$AL$1562,$O$1,FALSE)</f>
        <v>#REF!</v>
      </c>
      <c r="M296" s="633"/>
      <c r="O296" s="465" t="str">
        <f t="shared" si="33"/>
        <v>62.0</v>
      </c>
      <c r="P296" s="465" t="e">
        <f t="shared" si="34"/>
        <v>#REF!</v>
      </c>
      <c r="Q296" s="465" t="e">
        <f t="shared" si="35"/>
        <v>#REF!</v>
      </c>
      <c r="R296" s="465" t="str">
        <f t="shared" si="36"/>
        <v>-5.1</v>
      </c>
      <c r="S296" s="465" t="str">
        <f t="shared" si="37"/>
        <v>0.000</v>
      </c>
      <c r="T296" s="465" t="e">
        <f t="shared" si="38"/>
        <v>#REF!</v>
      </c>
      <c r="U296" s="465" t="e">
        <f t="shared" si="39"/>
        <v>#REF!</v>
      </c>
      <c r="V296" s="465" t="e">
        <f>IF(FIXED(#REF!,1)="0.0",IF(FIXED(#REF!,2)="0.00",FIXED(#REF!,3),FIXED(#REF!,2)),FIXED(#REF!,1))</f>
        <v>#REF!</v>
      </c>
    </row>
    <row r="297" spans="1:22" s="321" customFormat="1" ht="24.6" hidden="1" x14ac:dyDescent="0.45">
      <c r="A297" s="367" t="s">
        <v>467</v>
      </c>
      <c r="B297" s="368">
        <f>VLOOKUP($A297,'T5_data(ytd)'!$B$3:$F$390,3,FALSE)</f>
        <v>315.60000000000002</v>
      </c>
      <c r="C297" s="369" t="e">
        <f>VLOOKUP($A297,'T5_data(mth)'!$B$5:$AL$392,$O$1-1,FALSE)</f>
        <v>#REF!</v>
      </c>
      <c r="D297" s="496" t="e">
        <f>VLOOKUP($A297,'T5_data(mth)'!$B$5:$AL$392,$O$1,FALSE)</f>
        <v>#REF!</v>
      </c>
      <c r="E297" s="368">
        <f>VLOOKUP($A297,'T5_data(ytd)'!$B$3:$F$390,5,FALSE)</f>
        <v>104.67</v>
      </c>
      <c r="F297" s="370">
        <f>VLOOKUP($A297,'T5_data(ytd)'!$B$392:$F$779,3,FALSE)</f>
        <v>11.73</v>
      </c>
      <c r="G297" s="371" t="e">
        <f>VLOOKUP($A297,'T5_data(mth)'!$B$785:$AL$1172,$O$1-1,FALSE)</f>
        <v>#REF!</v>
      </c>
      <c r="H297" s="371" t="e">
        <f>VLOOKUP($A297,'T5_data(mth)'!$B$785:$AL$1172,$O$1,FALSE)</f>
        <v>#REF!</v>
      </c>
      <c r="I297" s="370">
        <f>VLOOKUP($A297,'T5_data(ytd)'!$B$392:$F$779,5,FALSE)</f>
        <v>9.5399999999999991</v>
      </c>
      <c r="J297" s="372">
        <f>VLOOKUP($A297,'T5_data(ytd)'!$B$781:$F$1168,3,FALSE)</f>
        <v>0.1</v>
      </c>
      <c r="K297" s="372" t="e">
        <f>VLOOKUP($A297,'T5_data(mth)'!$B$1175:$AL$1562,$O$1-1,FALSE)</f>
        <v>#REF!</v>
      </c>
      <c r="L297" s="372" t="e">
        <f>VLOOKUP($A297,'T5_data(mth)'!$B$1175:$AL$1562,$O$1,FALSE)</f>
        <v>#REF!</v>
      </c>
      <c r="M297" s="633"/>
      <c r="O297" s="465" t="str">
        <f t="shared" si="33"/>
        <v>11.7</v>
      </c>
      <c r="P297" s="465" t="e">
        <f t="shared" si="34"/>
        <v>#REF!</v>
      </c>
      <c r="Q297" s="465" t="e">
        <f t="shared" si="35"/>
        <v>#REF!</v>
      </c>
      <c r="R297" s="465" t="str">
        <f t="shared" si="36"/>
        <v>9.5</v>
      </c>
      <c r="S297" s="465" t="str">
        <f t="shared" si="37"/>
        <v>0.1</v>
      </c>
      <c r="T297" s="465" t="e">
        <f t="shared" si="38"/>
        <v>#REF!</v>
      </c>
      <c r="U297" s="465" t="e">
        <f t="shared" si="39"/>
        <v>#REF!</v>
      </c>
      <c r="V297" s="465" t="e">
        <f>IF(FIXED(#REF!,1)="0.0",IF(FIXED(#REF!,2)="0.00",FIXED(#REF!,3),FIXED(#REF!,2)),FIXED(#REF!,1))</f>
        <v>#REF!</v>
      </c>
    </row>
    <row r="298" spans="1:22" s="321" customFormat="1" ht="24.6" hidden="1" x14ac:dyDescent="0.45">
      <c r="A298" s="367" t="s">
        <v>468</v>
      </c>
      <c r="B298" s="368">
        <f>VLOOKUP($A298,'T5_data(ytd)'!$B$3:$F$390,3,FALSE)</f>
        <v>797.39</v>
      </c>
      <c r="C298" s="369" t="e">
        <f>VLOOKUP($A298,'T5_data(mth)'!$B$5:$AL$392,$O$1-1,FALSE)</f>
        <v>#REF!</v>
      </c>
      <c r="D298" s="496" t="e">
        <f>VLOOKUP($A298,'T5_data(mth)'!$B$5:$AL$392,$O$1,FALSE)</f>
        <v>#REF!</v>
      </c>
      <c r="E298" s="368">
        <f>VLOOKUP($A298,'T5_data(ytd)'!$B$3:$F$390,5,FALSE)</f>
        <v>292.07</v>
      </c>
      <c r="F298" s="370">
        <f>VLOOKUP($A298,'T5_data(ytd)'!$B$392:$F$779,3,FALSE)</f>
        <v>5.56</v>
      </c>
      <c r="G298" s="371" t="e">
        <f>VLOOKUP($A298,'T5_data(mth)'!$B$785:$AL$1172,$O$1-1,FALSE)</f>
        <v>#REF!</v>
      </c>
      <c r="H298" s="371" t="e">
        <f>VLOOKUP($A298,'T5_data(mth)'!$B$785:$AL$1172,$O$1,FALSE)</f>
        <v>#REF!</v>
      </c>
      <c r="I298" s="370">
        <f>VLOOKUP($A298,'T5_data(ytd)'!$B$392:$F$779,5,FALSE)</f>
        <v>10.45</v>
      </c>
      <c r="J298" s="372">
        <f>VLOOKUP($A298,'T5_data(ytd)'!$B$781:$F$1168,3,FALSE)</f>
        <v>0.26</v>
      </c>
      <c r="K298" s="372" t="e">
        <f>VLOOKUP($A298,'T5_data(mth)'!$B$1175:$AL$1562,$O$1-1,FALSE)</f>
        <v>#REF!</v>
      </c>
      <c r="L298" s="372" t="e">
        <f>VLOOKUP($A298,'T5_data(mth)'!$B$1175:$AL$1562,$O$1,FALSE)</f>
        <v>#REF!</v>
      </c>
      <c r="M298" s="633"/>
      <c r="O298" s="465" t="str">
        <f t="shared" si="33"/>
        <v>5.6</v>
      </c>
      <c r="P298" s="465" t="e">
        <f t="shared" si="34"/>
        <v>#REF!</v>
      </c>
      <c r="Q298" s="465" t="e">
        <f t="shared" si="35"/>
        <v>#REF!</v>
      </c>
      <c r="R298" s="465" t="str">
        <f t="shared" si="36"/>
        <v>10.5</v>
      </c>
      <c r="S298" s="465" t="str">
        <f t="shared" si="37"/>
        <v>0.3</v>
      </c>
      <c r="T298" s="465" t="e">
        <f t="shared" si="38"/>
        <v>#REF!</v>
      </c>
      <c r="U298" s="465" t="e">
        <f t="shared" si="39"/>
        <v>#REF!</v>
      </c>
      <c r="V298" s="465" t="e">
        <f>IF(FIXED(#REF!,1)="0.0",IF(FIXED(#REF!,2)="0.00",FIXED(#REF!,3),FIXED(#REF!,2)),FIXED(#REF!,1))</f>
        <v>#REF!</v>
      </c>
    </row>
    <row r="299" spans="1:22" s="321" customFormat="1" ht="24.6" hidden="1" x14ac:dyDescent="0.45">
      <c r="A299" s="367" t="s">
        <v>469</v>
      </c>
      <c r="B299" s="368">
        <f>VLOOKUP($A299,'T5_data(ytd)'!$B$3:$F$390,3,FALSE)</f>
        <v>188.71</v>
      </c>
      <c r="C299" s="369" t="e">
        <f>VLOOKUP($A299,'T5_data(mth)'!$B$5:$AL$392,$O$1-1,FALSE)</f>
        <v>#REF!</v>
      </c>
      <c r="D299" s="496" t="e">
        <f>VLOOKUP($A299,'T5_data(mth)'!$B$5:$AL$392,$O$1,FALSE)</f>
        <v>#REF!</v>
      </c>
      <c r="E299" s="368">
        <f>VLOOKUP($A299,'T5_data(ytd)'!$B$3:$F$390,5,FALSE)</f>
        <v>61.9</v>
      </c>
      <c r="F299" s="370">
        <f>VLOOKUP($A299,'T5_data(ytd)'!$B$392:$F$779,3,FALSE)</f>
        <v>-8.24</v>
      </c>
      <c r="G299" s="371" t="e">
        <f>VLOOKUP($A299,'T5_data(mth)'!$B$785:$AL$1172,$O$1-1,FALSE)</f>
        <v>#REF!</v>
      </c>
      <c r="H299" s="371" t="e">
        <f>VLOOKUP($A299,'T5_data(mth)'!$B$785:$AL$1172,$O$1,FALSE)</f>
        <v>#REF!</v>
      </c>
      <c r="I299" s="370">
        <f>VLOOKUP($A299,'T5_data(ytd)'!$B$392:$F$779,5,FALSE)</f>
        <v>-5.98</v>
      </c>
      <c r="J299" s="372">
        <f>VLOOKUP($A299,'T5_data(ytd)'!$B$781:$F$1168,3,FALSE)</f>
        <v>0.06</v>
      </c>
      <c r="K299" s="372" t="e">
        <f>VLOOKUP($A299,'T5_data(mth)'!$B$1175:$AL$1562,$O$1-1,FALSE)</f>
        <v>#REF!</v>
      </c>
      <c r="L299" s="372" t="e">
        <f>VLOOKUP($A299,'T5_data(mth)'!$B$1175:$AL$1562,$O$1,FALSE)</f>
        <v>#REF!</v>
      </c>
      <c r="M299" s="633"/>
      <c r="O299" s="465" t="str">
        <f t="shared" si="33"/>
        <v>-8.2</v>
      </c>
      <c r="P299" s="465" t="e">
        <f t="shared" si="34"/>
        <v>#REF!</v>
      </c>
      <c r="Q299" s="465" t="e">
        <f t="shared" si="35"/>
        <v>#REF!</v>
      </c>
      <c r="R299" s="465" t="str">
        <f t="shared" si="36"/>
        <v>-6.0</v>
      </c>
      <c r="S299" s="465" t="str">
        <f t="shared" si="37"/>
        <v>0.1</v>
      </c>
      <c r="T299" s="465" t="e">
        <f t="shared" si="38"/>
        <v>#REF!</v>
      </c>
      <c r="U299" s="465" t="e">
        <f t="shared" si="39"/>
        <v>#REF!</v>
      </c>
      <c r="V299" s="465" t="e">
        <f>IF(FIXED(#REF!,1)="0.0",IF(FIXED(#REF!,2)="0.00",FIXED(#REF!,3),FIXED(#REF!,2)),FIXED(#REF!,1))</f>
        <v>#REF!</v>
      </c>
    </row>
    <row r="300" spans="1:22" s="321" customFormat="1" ht="24.6" hidden="1" x14ac:dyDescent="0.45">
      <c r="A300" s="367" t="s">
        <v>470</v>
      </c>
      <c r="B300" s="368">
        <f>VLOOKUP($A300,'T5_data(ytd)'!$B$3:$F$390,3,FALSE)</f>
        <v>138.18</v>
      </c>
      <c r="C300" s="369" t="e">
        <f>VLOOKUP($A300,'T5_data(mth)'!$B$5:$AL$392,$O$1-1,FALSE)</f>
        <v>#REF!</v>
      </c>
      <c r="D300" s="496" t="e">
        <f>VLOOKUP($A300,'T5_data(mth)'!$B$5:$AL$392,$O$1,FALSE)</f>
        <v>#REF!</v>
      </c>
      <c r="E300" s="368">
        <f>VLOOKUP($A300,'T5_data(ytd)'!$B$3:$F$390,5,FALSE)</f>
        <v>51.09</v>
      </c>
      <c r="F300" s="370">
        <f>VLOOKUP($A300,'T5_data(ytd)'!$B$392:$F$779,3,FALSE)</f>
        <v>15.51</v>
      </c>
      <c r="G300" s="371" t="e">
        <f>VLOOKUP($A300,'T5_data(mth)'!$B$785:$AL$1172,$O$1-1,FALSE)</f>
        <v>#REF!</v>
      </c>
      <c r="H300" s="371" t="e">
        <f>VLOOKUP($A300,'T5_data(mth)'!$B$785:$AL$1172,$O$1,FALSE)</f>
        <v>#REF!</v>
      </c>
      <c r="I300" s="370">
        <f>VLOOKUP($A300,'T5_data(ytd)'!$B$392:$F$779,5,FALSE)</f>
        <v>11.5</v>
      </c>
      <c r="J300" s="372">
        <f>VLOOKUP($A300,'T5_data(ytd)'!$B$781:$F$1168,3,FALSE)</f>
        <v>0.05</v>
      </c>
      <c r="K300" s="372" t="e">
        <f>VLOOKUP($A300,'T5_data(mth)'!$B$1175:$AL$1562,$O$1-1,FALSE)</f>
        <v>#REF!</v>
      </c>
      <c r="L300" s="372" t="e">
        <f>VLOOKUP($A300,'T5_data(mth)'!$B$1175:$AL$1562,$O$1,FALSE)</f>
        <v>#REF!</v>
      </c>
      <c r="M300" s="633"/>
      <c r="O300" s="465" t="str">
        <f t="shared" si="33"/>
        <v>15.5</v>
      </c>
      <c r="P300" s="465" t="e">
        <f t="shared" si="34"/>
        <v>#REF!</v>
      </c>
      <c r="Q300" s="465" t="e">
        <f t="shared" si="35"/>
        <v>#REF!</v>
      </c>
      <c r="R300" s="465" t="str">
        <f t="shared" si="36"/>
        <v>11.5</v>
      </c>
      <c r="S300" s="465" t="str">
        <f t="shared" si="37"/>
        <v>0.1</v>
      </c>
      <c r="T300" s="465" t="e">
        <f t="shared" si="38"/>
        <v>#REF!</v>
      </c>
      <c r="U300" s="465" t="e">
        <f t="shared" si="39"/>
        <v>#REF!</v>
      </c>
      <c r="V300" s="465" t="e">
        <f>IF(FIXED(#REF!,1)="0.0",IF(FIXED(#REF!,2)="0.00",FIXED(#REF!,3),FIXED(#REF!,2)),FIXED(#REF!,1))</f>
        <v>#REF!</v>
      </c>
    </row>
    <row r="301" spans="1:22" s="321" customFormat="1" ht="24.6" hidden="1" x14ac:dyDescent="0.45">
      <c r="A301" s="367" t="s">
        <v>471</v>
      </c>
      <c r="B301" s="368">
        <f>VLOOKUP($A301,'T5_data(ytd)'!$B$3:$F$390,3,FALSE)</f>
        <v>218.21</v>
      </c>
      <c r="C301" s="369" t="e">
        <f>VLOOKUP($A301,'T5_data(mth)'!$B$5:$AL$392,$O$1-1,FALSE)</f>
        <v>#REF!</v>
      </c>
      <c r="D301" s="496" t="e">
        <f>VLOOKUP($A301,'T5_data(mth)'!$B$5:$AL$392,$O$1,FALSE)</f>
        <v>#REF!</v>
      </c>
      <c r="E301" s="368">
        <f>VLOOKUP($A301,'T5_data(ytd)'!$B$3:$F$390,5,FALSE)</f>
        <v>91.36</v>
      </c>
      <c r="F301" s="370">
        <f>VLOOKUP($A301,'T5_data(ytd)'!$B$392:$F$779,3,FALSE)</f>
        <v>18.2</v>
      </c>
      <c r="G301" s="371" t="e">
        <f>VLOOKUP($A301,'T5_data(mth)'!$B$785:$AL$1172,$O$1-1,FALSE)</f>
        <v>#REF!</v>
      </c>
      <c r="H301" s="371" t="e">
        <f>VLOOKUP($A301,'T5_data(mth)'!$B$785:$AL$1172,$O$1,FALSE)</f>
        <v>#REF!</v>
      </c>
      <c r="I301" s="370">
        <f>VLOOKUP($A301,'T5_data(ytd)'!$B$392:$F$779,5,FALSE)</f>
        <v>35.950000000000003</v>
      </c>
      <c r="J301" s="372">
        <f>VLOOKUP($A301,'T5_data(ytd)'!$B$781:$F$1168,3,FALSE)</f>
        <v>7.0000000000000007E-2</v>
      </c>
      <c r="K301" s="372" t="e">
        <f>VLOOKUP($A301,'T5_data(mth)'!$B$1175:$AL$1562,$O$1-1,FALSE)</f>
        <v>#REF!</v>
      </c>
      <c r="L301" s="372" t="e">
        <f>VLOOKUP($A301,'T5_data(mth)'!$B$1175:$AL$1562,$O$1,FALSE)</f>
        <v>#REF!</v>
      </c>
      <c r="M301" s="633"/>
      <c r="O301" s="465" t="str">
        <f t="shared" si="33"/>
        <v>18.2</v>
      </c>
      <c r="P301" s="465" t="e">
        <f t="shared" si="34"/>
        <v>#REF!</v>
      </c>
      <c r="Q301" s="465" t="e">
        <f t="shared" si="35"/>
        <v>#REF!</v>
      </c>
      <c r="R301" s="465" t="str">
        <f t="shared" si="36"/>
        <v>36.0</v>
      </c>
      <c r="S301" s="465" t="str">
        <f t="shared" si="37"/>
        <v>0.1</v>
      </c>
      <c r="T301" s="465" t="e">
        <f t="shared" si="38"/>
        <v>#REF!</v>
      </c>
      <c r="U301" s="465" t="e">
        <f t="shared" si="39"/>
        <v>#REF!</v>
      </c>
      <c r="V301" s="465" t="e">
        <f>IF(FIXED(#REF!,1)="0.0",IF(FIXED(#REF!,2)="0.00",FIXED(#REF!,3),FIXED(#REF!,2)),FIXED(#REF!,1))</f>
        <v>#REF!</v>
      </c>
    </row>
    <row r="302" spans="1:22" s="321" customFormat="1" ht="24.6" hidden="1" x14ac:dyDescent="0.45">
      <c r="A302" s="367" t="s">
        <v>472</v>
      </c>
      <c r="B302" s="368">
        <f>VLOOKUP($A302,'T5_data(ytd)'!$B$3:$F$390,3,FALSE)</f>
        <v>252.3</v>
      </c>
      <c r="C302" s="369" t="e">
        <f>VLOOKUP($A302,'T5_data(mth)'!$B$5:$AL$392,$O$1-1,FALSE)</f>
        <v>#REF!</v>
      </c>
      <c r="D302" s="496" t="e">
        <f>VLOOKUP($A302,'T5_data(mth)'!$B$5:$AL$392,$O$1,FALSE)</f>
        <v>#REF!</v>
      </c>
      <c r="E302" s="368">
        <f>VLOOKUP($A302,'T5_data(ytd)'!$B$3:$F$390,5,FALSE)</f>
        <v>87.71</v>
      </c>
      <c r="F302" s="370">
        <f>VLOOKUP($A302,'T5_data(ytd)'!$B$392:$F$779,3,FALSE)</f>
        <v>2.77</v>
      </c>
      <c r="G302" s="371" t="e">
        <f>VLOOKUP($A302,'T5_data(mth)'!$B$785:$AL$1172,$O$1-1,FALSE)</f>
        <v>#REF!</v>
      </c>
      <c r="H302" s="371" t="e">
        <f>VLOOKUP($A302,'T5_data(mth)'!$B$785:$AL$1172,$O$1,FALSE)</f>
        <v>#REF!</v>
      </c>
      <c r="I302" s="370">
        <f>VLOOKUP($A302,'T5_data(ytd)'!$B$392:$F$779,5,FALSE)</f>
        <v>2.5099999999999998</v>
      </c>
      <c r="J302" s="372">
        <f>VLOOKUP($A302,'T5_data(ytd)'!$B$781:$F$1168,3,FALSE)</f>
        <v>0.08</v>
      </c>
      <c r="K302" s="372" t="e">
        <f>VLOOKUP($A302,'T5_data(mth)'!$B$1175:$AL$1562,$O$1-1,FALSE)</f>
        <v>#REF!</v>
      </c>
      <c r="L302" s="372" t="e">
        <f>VLOOKUP($A302,'T5_data(mth)'!$B$1175:$AL$1562,$O$1,FALSE)</f>
        <v>#REF!</v>
      </c>
      <c r="M302" s="633"/>
      <c r="O302" s="465" t="str">
        <f t="shared" si="33"/>
        <v>2.8</v>
      </c>
      <c r="P302" s="465" t="e">
        <f t="shared" si="34"/>
        <v>#REF!</v>
      </c>
      <c r="Q302" s="465" t="e">
        <f t="shared" si="35"/>
        <v>#REF!</v>
      </c>
      <c r="R302" s="465" t="str">
        <f t="shared" si="36"/>
        <v>2.5</v>
      </c>
      <c r="S302" s="465" t="str">
        <f t="shared" si="37"/>
        <v>0.1</v>
      </c>
      <c r="T302" s="465" t="e">
        <f t="shared" si="38"/>
        <v>#REF!</v>
      </c>
      <c r="U302" s="465" t="e">
        <f t="shared" si="39"/>
        <v>#REF!</v>
      </c>
      <c r="V302" s="465" t="e">
        <f>IF(FIXED(#REF!,1)="0.0",IF(FIXED(#REF!,2)="0.00",FIXED(#REF!,3),FIXED(#REF!,2)),FIXED(#REF!,1))</f>
        <v>#REF!</v>
      </c>
    </row>
    <row r="303" spans="1:22" s="321" customFormat="1" ht="24.6" hidden="1" x14ac:dyDescent="0.45">
      <c r="A303" s="474" t="s">
        <v>473</v>
      </c>
      <c r="B303" s="475">
        <f>VLOOKUP($A303,'T5_data(ytd)'!$B$3:$F$390,3,FALSE)</f>
        <v>525.65</v>
      </c>
      <c r="C303" s="476" t="e">
        <f>VLOOKUP($A303,'T5_data(mth)'!$B$5:$AL$392,$O$1-1,FALSE)</f>
        <v>#REF!</v>
      </c>
      <c r="D303" s="496" t="e">
        <f>VLOOKUP($A303,'T5_data(mth)'!$B$5:$AL$392,$O$1,FALSE)</f>
        <v>#REF!</v>
      </c>
      <c r="E303" s="475">
        <f>VLOOKUP($A303,'T5_data(ytd)'!$B$3:$F$390,5,FALSE)</f>
        <v>166.31</v>
      </c>
      <c r="F303" s="466">
        <f>VLOOKUP($A303,'T5_data(ytd)'!$B$392:$F$779,3,FALSE)</f>
        <v>4.2300000000000004</v>
      </c>
      <c r="G303" s="467" t="e">
        <f>VLOOKUP($A303,'T5_data(mth)'!$B$785:$AL$1172,$O$1-1,FALSE)</f>
        <v>#REF!</v>
      </c>
      <c r="H303" s="467" t="e">
        <f>VLOOKUP($A303,'T5_data(mth)'!$B$785:$AL$1172,$O$1,FALSE)</f>
        <v>#REF!</v>
      </c>
      <c r="I303" s="466">
        <f>VLOOKUP($A303,'T5_data(ytd)'!$B$392:$F$779,5,FALSE)</f>
        <v>3.27</v>
      </c>
      <c r="J303" s="470">
        <f>VLOOKUP($A303,'T5_data(ytd)'!$B$781:$F$1168,3,FALSE)</f>
        <v>0.17</v>
      </c>
      <c r="K303" s="470" t="e">
        <f>VLOOKUP($A303,'T5_data(mth)'!$B$1175:$AL$1562,$O$1-1,FALSE)</f>
        <v>#REF!</v>
      </c>
      <c r="L303" s="470" t="e">
        <f>VLOOKUP($A303,'T5_data(mth)'!$B$1175:$AL$1562,$O$1,FALSE)</f>
        <v>#REF!</v>
      </c>
      <c r="M303" s="633"/>
      <c r="O303" s="465" t="str">
        <f t="shared" si="33"/>
        <v>4.2</v>
      </c>
      <c r="P303" s="465" t="e">
        <f t="shared" si="34"/>
        <v>#REF!</v>
      </c>
      <c r="Q303" s="465" t="e">
        <f t="shared" si="35"/>
        <v>#REF!</v>
      </c>
      <c r="R303" s="465" t="str">
        <f t="shared" si="36"/>
        <v>3.3</v>
      </c>
      <c r="S303" s="465" t="str">
        <f t="shared" si="37"/>
        <v>0.2</v>
      </c>
      <c r="T303" s="465" t="e">
        <f t="shared" si="38"/>
        <v>#REF!</v>
      </c>
      <c r="U303" s="465" t="e">
        <f t="shared" si="39"/>
        <v>#REF!</v>
      </c>
      <c r="V303" s="465" t="e">
        <f>IF(FIXED(#REF!,1)="0.0",IF(FIXED(#REF!,2)="0.00",FIXED(#REF!,3),FIXED(#REF!,2)),FIXED(#REF!,1))</f>
        <v>#REF!</v>
      </c>
    </row>
    <row r="304" spans="1:22" ht="21" customHeight="1" x14ac:dyDescent="0.7">
      <c r="A304" s="495" t="s">
        <v>474</v>
      </c>
      <c r="B304" s="496">
        <f>VLOOKUP($A304,'T5_data(ytd)'!$B$3:$F$390,3,FALSE)</f>
        <v>3978.04</v>
      </c>
      <c r="C304" s="641">
        <f>VLOOKUP($A304,'T5_data(mth)'!$B$5:$AX$392,$O$1-1,FALSE)</f>
        <v>356.81274837780001</v>
      </c>
      <c r="D304" s="496">
        <f>VLOOKUP($A304,'T5_data(mth)'!$B$5:$AX$392,$O$1,FALSE)</f>
        <v>333.5011840876</v>
      </c>
      <c r="E304" s="496">
        <f>VLOOKUP($A304,'T5_data(ytd)'!$B$3:$F$390,5,FALSE)</f>
        <v>1353.42</v>
      </c>
      <c r="F304" s="497">
        <f>VLOOKUP($A304,'T5_data(ytd)'!$B$392:$F$779,3,FALSE)</f>
        <v>-1.0900000000000001</v>
      </c>
      <c r="G304" s="642">
        <f>VLOOKUP($A304,'T5_data(mth)'!$B$785:$AX$1172,$O$1-1,FALSE)</f>
        <v>5.1878394459505532</v>
      </c>
      <c r="H304" s="497">
        <f>VLOOKUP($A304,'T5_data(mth)'!$B$785:$AX$1172,$O$1,FALSE)</f>
        <v>12.783077452358205</v>
      </c>
      <c r="I304" s="497">
        <f>VLOOKUP($A304,'T5_data(ytd)'!$B$392:$F$779,5,FALSE)</f>
        <v>5.07</v>
      </c>
      <c r="J304" s="498">
        <f>VLOOKUP($A304,'T5_data(ytd)'!$B$781:$F$1168,3,FALSE)</f>
        <v>1.3</v>
      </c>
      <c r="K304" s="646">
        <f>VLOOKUP($A304,'T5_data(mth)'!$B$1175:$AX$1562,$O$1-1,FALSE)</f>
        <v>1.248675916741927</v>
      </c>
      <c r="L304" s="653">
        <f>VLOOKUP($A304,'T5_data(mth)'!$B$1175:$AX$1562,$O$1,FALSE)</f>
        <v>1.1521328979449634</v>
      </c>
      <c r="M304" s="654">
        <f>VLOOKUP($A304,'T5_data(ytd)'!$B$781:$F$1168,5,FALSE)</f>
        <v>1.24</v>
      </c>
      <c r="N304" s="481">
        <v>1</v>
      </c>
      <c r="O304" s="660" t="str">
        <f t="shared" si="33"/>
        <v>-1.1</v>
      </c>
      <c r="P304" s="660" t="str">
        <f t="shared" si="34"/>
        <v>5.2</v>
      </c>
      <c r="Q304" s="660" t="str">
        <f t="shared" si="35"/>
        <v>12.8</v>
      </c>
      <c r="R304" s="660" t="str">
        <f t="shared" si="36"/>
        <v>5.1</v>
      </c>
      <c r="S304" s="660" t="str">
        <f t="shared" si="37"/>
        <v>1.3</v>
      </c>
      <c r="T304" s="660" t="str">
        <f t="shared" si="38"/>
        <v>1.2</v>
      </c>
      <c r="U304" s="660" t="str">
        <f t="shared" si="39"/>
        <v>1.2</v>
      </c>
      <c r="V304" s="660" t="str">
        <f>IF(FIXED(M304,1)="0.0",IF(FIXED(M304,2)="0.00",FIXED(M304,3),FIXED(M304,2)),FIXED(M304,1))</f>
        <v>1.2</v>
      </c>
    </row>
    <row r="305" spans="1:22" s="321" customFormat="1" ht="24.6" hidden="1" x14ac:dyDescent="0.45">
      <c r="A305" s="479" t="s">
        <v>475</v>
      </c>
      <c r="B305" s="368">
        <f>VLOOKUP($A305,'T5_data(ytd)'!$B$3:$F$390,3,FALSE)</f>
        <v>2497.69</v>
      </c>
      <c r="C305" s="368" t="e">
        <f>VLOOKUP($A305,'T5_data(mth)'!$B$5:$AL$392,$O$1-1,FALSE)</f>
        <v>#REF!</v>
      </c>
      <c r="D305" s="496" t="e">
        <f>VLOOKUP($A305,'T5_data(mth)'!$B$5:$AL$392,$O$1,FALSE)</f>
        <v>#REF!</v>
      </c>
      <c r="E305" s="368">
        <f>VLOOKUP($A305,'T5_data(ytd)'!$B$3:$F$390,5,FALSE)</f>
        <v>850.95</v>
      </c>
      <c r="F305" s="370">
        <f>VLOOKUP($A305,'T5_data(ytd)'!$B$392:$F$779,3,FALSE)</f>
        <v>-0.22</v>
      </c>
      <c r="G305" s="370" t="e">
        <f>VLOOKUP($A305,'T5_data(mth)'!$B$785:$AL$1172,$O$1-1,FALSE)</f>
        <v>#REF!</v>
      </c>
      <c r="H305" s="370" t="e">
        <f>VLOOKUP($A305,'T5_data(mth)'!$B$785:$AL$1172,$O$1,FALSE)</f>
        <v>#REF!</v>
      </c>
      <c r="I305" s="370">
        <f>VLOOKUP($A305,'T5_data(ytd)'!$B$392:$F$779,5,FALSE)</f>
        <v>3.33</v>
      </c>
      <c r="J305" s="472">
        <f>VLOOKUP($A305,'T5_data(ytd)'!$B$781:$F$1168,3,FALSE)</f>
        <v>0.81</v>
      </c>
      <c r="K305" s="472" t="e">
        <f>VLOOKUP($A305,'T5_data(mth)'!$B$1175:$AL$1562,$O$1-1,FALSE)</f>
        <v>#REF!</v>
      </c>
      <c r="L305" s="472" t="e">
        <f>VLOOKUP($A305,'T5_data(mth)'!$B$1175:$AL$1562,$O$1,FALSE)</f>
        <v>#REF!</v>
      </c>
      <c r="M305" s="633"/>
      <c r="O305" s="465" t="str">
        <f t="shared" si="33"/>
        <v>-0.2</v>
      </c>
      <c r="P305" s="465" t="e">
        <f t="shared" si="34"/>
        <v>#REF!</v>
      </c>
      <c r="Q305" s="465" t="e">
        <f t="shared" si="35"/>
        <v>#REF!</v>
      </c>
      <c r="R305" s="465" t="str">
        <f t="shared" si="36"/>
        <v>3.3</v>
      </c>
      <c r="S305" s="465" t="str">
        <f t="shared" si="37"/>
        <v>0.8</v>
      </c>
      <c r="T305" s="465" t="e">
        <f t="shared" si="38"/>
        <v>#REF!</v>
      </c>
      <c r="U305" s="465" t="e">
        <f t="shared" si="39"/>
        <v>#REF!</v>
      </c>
      <c r="V305" s="465" t="e">
        <f>IF(FIXED(#REF!,1)="0.0",IF(FIXED(#REF!,2)="0.00",FIXED(#REF!,3),FIXED(#REF!,2)),FIXED(#REF!,1))</f>
        <v>#REF!</v>
      </c>
    </row>
    <row r="306" spans="1:22" s="321" customFormat="1" ht="24.6" hidden="1" x14ac:dyDescent="0.45">
      <c r="A306" s="367" t="s">
        <v>476</v>
      </c>
      <c r="B306" s="368">
        <f>VLOOKUP($A306,'T5_data(ytd)'!$B$3:$F$390,3,FALSE)</f>
        <v>142.66</v>
      </c>
      <c r="C306" s="369" t="e">
        <f>VLOOKUP($A306,'T5_data(mth)'!$B$5:$AL$392,$O$1-1,FALSE)</f>
        <v>#REF!</v>
      </c>
      <c r="D306" s="496" t="e">
        <f>VLOOKUP($A306,'T5_data(mth)'!$B$5:$AL$392,$O$1,FALSE)</f>
        <v>#REF!</v>
      </c>
      <c r="E306" s="368">
        <f>VLOOKUP($A306,'T5_data(ytd)'!$B$3:$F$390,5,FALSE)</f>
        <v>48.63</v>
      </c>
      <c r="F306" s="370">
        <f>VLOOKUP($A306,'T5_data(ytd)'!$B$392:$F$779,3,FALSE)</f>
        <v>18.45</v>
      </c>
      <c r="G306" s="371" t="e">
        <f>VLOOKUP($A306,'T5_data(mth)'!$B$785:$AL$1172,$O$1-1,FALSE)</f>
        <v>#REF!</v>
      </c>
      <c r="H306" s="371" t="e">
        <f>VLOOKUP($A306,'T5_data(mth)'!$B$785:$AL$1172,$O$1,FALSE)</f>
        <v>#REF!</v>
      </c>
      <c r="I306" s="370">
        <f>VLOOKUP($A306,'T5_data(ytd)'!$B$392:$F$779,5,FALSE)</f>
        <v>15.79</v>
      </c>
      <c r="J306" s="372">
        <f>VLOOKUP($A306,'T5_data(ytd)'!$B$781:$F$1168,3,FALSE)</f>
        <v>0.05</v>
      </c>
      <c r="K306" s="372" t="e">
        <f>VLOOKUP($A306,'T5_data(mth)'!$B$1175:$AL$1562,$O$1-1,FALSE)</f>
        <v>#REF!</v>
      </c>
      <c r="L306" s="372" t="e">
        <f>VLOOKUP($A306,'T5_data(mth)'!$B$1175:$AL$1562,$O$1,FALSE)</f>
        <v>#REF!</v>
      </c>
      <c r="M306" s="633"/>
      <c r="O306" s="465" t="str">
        <f t="shared" si="33"/>
        <v>18.5</v>
      </c>
      <c r="P306" s="465" t="e">
        <f t="shared" si="34"/>
        <v>#REF!</v>
      </c>
      <c r="Q306" s="465" t="e">
        <f t="shared" si="35"/>
        <v>#REF!</v>
      </c>
      <c r="R306" s="465" t="str">
        <f t="shared" si="36"/>
        <v>15.8</v>
      </c>
      <c r="S306" s="465" t="str">
        <f t="shared" si="37"/>
        <v>0.1</v>
      </c>
      <c r="T306" s="465" t="e">
        <f t="shared" si="38"/>
        <v>#REF!</v>
      </c>
      <c r="U306" s="465" t="e">
        <f t="shared" si="39"/>
        <v>#REF!</v>
      </c>
      <c r="V306" s="465" t="e">
        <f>IF(FIXED(#REF!,1)="0.0",IF(FIXED(#REF!,2)="0.00",FIXED(#REF!,3),FIXED(#REF!,2)),FIXED(#REF!,1))</f>
        <v>#REF!</v>
      </c>
    </row>
    <row r="307" spans="1:22" s="321" customFormat="1" ht="24.6" hidden="1" x14ac:dyDescent="0.45">
      <c r="A307" s="367" t="s">
        <v>477</v>
      </c>
      <c r="B307" s="368">
        <f>VLOOKUP($A307,'T5_data(ytd)'!$B$3:$F$390,3,FALSE)</f>
        <v>52.72</v>
      </c>
      <c r="C307" s="369" t="e">
        <f>VLOOKUP($A307,'T5_data(mth)'!$B$5:$AL$392,$O$1-1,FALSE)</f>
        <v>#REF!</v>
      </c>
      <c r="D307" s="496" t="e">
        <f>VLOOKUP($A307,'T5_data(mth)'!$B$5:$AL$392,$O$1,FALSE)</f>
        <v>#REF!</v>
      </c>
      <c r="E307" s="368">
        <f>VLOOKUP($A307,'T5_data(ytd)'!$B$3:$F$390,5,FALSE)</f>
        <v>16.649999999999999</v>
      </c>
      <c r="F307" s="370">
        <f>VLOOKUP($A307,'T5_data(ytd)'!$B$392:$F$779,3,FALSE)</f>
        <v>0.71</v>
      </c>
      <c r="G307" s="371" t="e">
        <f>VLOOKUP($A307,'T5_data(mth)'!$B$785:$AL$1172,$O$1-1,FALSE)</f>
        <v>#REF!</v>
      </c>
      <c r="H307" s="371" t="e">
        <f>VLOOKUP($A307,'T5_data(mth)'!$B$785:$AL$1172,$O$1,FALSE)</f>
        <v>#REF!</v>
      </c>
      <c r="I307" s="370">
        <f>VLOOKUP($A307,'T5_data(ytd)'!$B$392:$F$779,5,FALSE)</f>
        <v>-21.9</v>
      </c>
      <c r="J307" s="372">
        <f>VLOOKUP($A307,'T5_data(ytd)'!$B$781:$F$1168,3,FALSE)</f>
        <v>0.02</v>
      </c>
      <c r="K307" s="372" t="e">
        <f>VLOOKUP($A307,'T5_data(mth)'!$B$1175:$AL$1562,$O$1-1,FALSE)</f>
        <v>#REF!</v>
      </c>
      <c r="L307" s="372" t="e">
        <f>VLOOKUP($A307,'T5_data(mth)'!$B$1175:$AL$1562,$O$1,FALSE)</f>
        <v>#REF!</v>
      </c>
      <c r="M307" s="633"/>
      <c r="O307" s="465" t="str">
        <f t="shared" si="33"/>
        <v>0.7</v>
      </c>
      <c r="P307" s="465" t="e">
        <f t="shared" si="34"/>
        <v>#REF!</v>
      </c>
      <c r="Q307" s="465" t="e">
        <f t="shared" si="35"/>
        <v>#REF!</v>
      </c>
      <c r="R307" s="465" t="str">
        <f t="shared" si="36"/>
        <v>-21.9</v>
      </c>
      <c r="S307" s="465" t="str">
        <f t="shared" si="37"/>
        <v>0.02</v>
      </c>
      <c r="T307" s="465" t="e">
        <f t="shared" si="38"/>
        <v>#REF!</v>
      </c>
      <c r="U307" s="465" t="e">
        <f t="shared" si="39"/>
        <v>#REF!</v>
      </c>
      <c r="V307" s="465" t="e">
        <f>IF(FIXED(#REF!,1)="0.0",IF(FIXED(#REF!,2)="0.00",FIXED(#REF!,3),FIXED(#REF!,2)),FIXED(#REF!,1))</f>
        <v>#REF!</v>
      </c>
    </row>
    <row r="308" spans="1:22" s="321" customFormat="1" ht="24.6" hidden="1" x14ac:dyDescent="0.45">
      <c r="A308" s="474" t="s">
        <v>478</v>
      </c>
      <c r="B308" s="475">
        <f>VLOOKUP($A308,'T5_data(ytd)'!$B$3:$F$390,3,FALSE)</f>
        <v>1284.97</v>
      </c>
      <c r="C308" s="476" t="e">
        <f>VLOOKUP($A308,'T5_data(mth)'!$B$5:$AL$392,$O$1-1,FALSE)</f>
        <v>#REF!</v>
      </c>
      <c r="D308" s="496" t="e">
        <f>VLOOKUP($A308,'T5_data(mth)'!$B$5:$AL$392,$O$1,FALSE)</f>
        <v>#REF!</v>
      </c>
      <c r="E308" s="475">
        <f>VLOOKUP($A308,'T5_data(ytd)'!$B$3:$F$390,5,FALSE)</f>
        <v>437.18</v>
      </c>
      <c r="F308" s="466">
        <f>VLOOKUP($A308,'T5_data(ytd)'!$B$392:$F$779,3,FALSE)</f>
        <v>-4.53</v>
      </c>
      <c r="G308" s="467" t="e">
        <f>VLOOKUP($A308,'T5_data(mth)'!$B$785:$AL$1172,$O$1-1,FALSE)</f>
        <v>#REF!</v>
      </c>
      <c r="H308" s="467" t="e">
        <f>VLOOKUP($A308,'T5_data(mth)'!$B$785:$AL$1172,$O$1,FALSE)</f>
        <v>#REF!</v>
      </c>
      <c r="I308" s="466">
        <f>VLOOKUP($A308,'T5_data(ytd)'!$B$392:$F$779,5,FALSE)</f>
        <v>8.9499999999999993</v>
      </c>
      <c r="J308" s="470">
        <f>VLOOKUP($A308,'T5_data(ytd)'!$B$781:$F$1168,3,FALSE)</f>
        <v>0.42</v>
      </c>
      <c r="K308" s="470" t="e">
        <f>VLOOKUP($A308,'T5_data(mth)'!$B$1175:$AL$1562,$O$1-1,FALSE)</f>
        <v>#REF!</v>
      </c>
      <c r="L308" s="470" t="e">
        <f>VLOOKUP($A308,'T5_data(mth)'!$B$1175:$AL$1562,$O$1,FALSE)</f>
        <v>#REF!</v>
      </c>
      <c r="M308" s="633"/>
      <c r="O308" s="465" t="str">
        <f t="shared" si="33"/>
        <v>-4.5</v>
      </c>
      <c r="P308" s="465" t="e">
        <f t="shared" si="34"/>
        <v>#REF!</v>
      </c>
      <c r="Q308" s="465" t="e">
        <f t="shared" si="35"/>
        <v>#REF!</v>
      </c>
      <c r="R308" s="465" t="str">
        <f t="shared" si="36"/>
        <v>9.0</v>
      </c>
      <c r="S308" s="465" t="str">
        <f t="shared" si="37"/>
        <v>0.4</v>
      </c>
      <c r="T308" s="465" t="e">
        <f t="shared" si="38"/>
        <v>#REF!</v>
      </c>
      <c r="U308" s="465" t="e">
        <f t="shared" si="39"/>
        <v>#REF!</v>
      </c>
      <c r="V308" s="465" t="e">
        <f>IF(FIXED(#REF!,1)="0.0",IF(FIXED(#REF!,2)="0.00",FIXED(#REF!,3),FIXED(#REF!,2)),FIXED(#REF!,1))</f>
        <v>#REF!</v>
      </c>
    </row>
    <row r="309" spans="1:22" ht="21" customHeight="1" x14ac:dyDescent="0.7">
      <c r="A309" s="495" t="s">
        <v>479</v>
      </c>
      <c r="B309" s="496">
        <f>VLOOKUP($A309,'T5_data(ytd)'!$B$3:$F$390,3,FALSE)</f>
        <v>606.75</v>
      </c>
      <c r="C309" s="641">
        <f>VLOOKUP($A309,'T5_data(mth)'!$B$5:$AX$392,$O$1-1,FALSE)</f>
        <v>57.205697883900001</v>
      </c>
      <c r="D309" s="496">
        <f>VLOOKUP($A309,'T5_data(mth)'!$B$5:$AX$392,$O$1,FALSE)</f>
        <v>56.627413596099998</v>
      </c>
      <c r="E309" s="496">
        <f>VLOOKUP($A309,'T5_data(ytd)'!$B$3:$F$390,5,FALSE)</f>
        <v>217.15</v>
      </c>
      <c r="F309" s="497">
        <f>VLOOKUP($A309,'T5_data(ytd)'!$B$392:$F$779,3,FALSE)</f>
        <v>1.78</v>
      </c>
      <c r="G309" s="642">
        <f>VLOOKUP($A309,'T5_data(mth)'!$B$785:$AX$1172,$O$1-1,FALSE)</f>
        <v>7.4938686998859634</v>
      </c>
      <c r="H309" s="497">
        <f>VLOOKUP($A309,'T5_data(mth)'!$B$785:$AX$1172,$O$1,FALSE)</f>
        <v>25.089836314423611</v>
      </c>
      <c r="I309" s="497">
        <f>VLOOKUP($A309,'T5_data(ytd)'!$B$392:$F$779,5,FALSE)</f>
        <v>10.85</v>
      </c>
      <c r="J309" s="498">
        <f>VLOOKUP($A309,'T5_data(ytd)'!$B$781:$F$1168,3,FALSE)</f>
        <v>0.2</v>
      </c>
      <c r="K309" s="646">
        <f>VLOOKUP($A309,'T5_data(mth)'!$B$1175:$AX$1562,$O$1-1,FALSE)</f>
        <v>0.20019289549712968</v>
      </c>
      <c r="L309" s="653">
        <f>VLOOKUP($A309,'T5_data(mth)'!$B$1175:$AX$1562,$O$1,FALSE)</f>
        <v>0.19562840926065697</v>
      </c>
      <c r="M309" s="654">
        <f>VLOOKUP($A309,'T5_data(ytd)'!$B$781:$F$1168,5,FALSE)</f>
        <v>0.2</v>
      </c>
      <c r="N309" s="481">
        <v>1</v>
      </c>
      <c r="O309" s="660" t="str">
        <f t="shared" si="33"/>
        <v>1.8</v>
      </c>
      <c r="P309" s="660" t="str">
        <f t="shared" si="34"/>
        <v>7.5</v>
      </c>
      <c r="Q309" s="660" t="str">
        <f t="shared" si="35"/>
        <v>25.1</v>
      </c>
      <c r="R309" s="660" t="str">
        <f t="shared" si="36"/>
        <v>10.9</v>
      </c>
      <c r="S309" s="660" t="str">
        <f t="shared" si="37"/>
        <v>0.2</v>
      </c>
      <c r="T309" s="660" t="str">
        <f t="shared" si="38"/>
        <v>0.2</v>
      </c>
      <c r="U309" s="660" t="str">
        <f t="shared" si="39"/>
        <v>0.2</v>
      </c>
      <c r="V309" s="660" t="str">
        <f>IF(FIXED(M309,1)="0.0",IF(FIXED(M309,2)="0.00",FIXED(M309,3),FIXED(M309,2)),FIXED(M309,1))</f>
        <v>0.2</v>
      </c>
    </row>
    <row r="310" spans="1:22" s="321" customFormat="1" ht="24.6" hidden="1" x14ac:dyDescent="0.45">
      <c r="A310" s="479" t="s">
        <v>480</v>
      </c>
      <c r="B310" s="368">
        <f>VLOOKUP($A310,'T5_data(ytd)'!$B$3:$F$390,3,FALSE)</f>
        <v>357.87</v>
      </c>
      <c r="C310" s="368" t="e">
        <f>VLOOKUP($A310,'T5_data(mth)'!$B$5:$AL$392,$O$1-1,FALSE)</f>
        <v>#REF!</v>
      </c>
      <c r="D310" s="496" t="e">
        <f>VLOOKUP($A310,'T5_data(mth)'!$B$5:$AL$392,$O$1,FALSE)</f>
        <v>#REF!</v>
      </c>
      <c r="E310" s="368">
        <f>VLOOKUP($A310,'T5_data(ytd)'!$B$3:$F$390,5,FALSE)</f>
        <v>123.84</v>
      </c>
      <c r="F310" s="370">
        <f>VLOOKUP($A310,'T5_data(ytd)'!$B$392:$F$779,3,FALSE)</f>
        <v>0.82</v>
      </c>
      <c r="G310" s="370" t="e">
        <f>VLOOKUP($A310,'T5_data(mth)'!$B$785:$AL$1172,$O$1-1,FALSE)</f>
        <v>#REF!</v>
      </c>
      <c r="H310" s="370" t="e">
        <f>VLOOKUP($A310,'T5_data(mth)'!$B$785:$AL$1172,$O$1,FALSE)</f>
        <v>#REF!</v>
      </c>
      <c r="I310" s="370">
        <f>VLOOKUP($A310,'T5_data(ytd)'!$B$392:$F$779,5,FALSE)</f>
        <v>8.5299999999999994</v>
      </c>
      <c r="J310" s="472">
        <f>VLOOKUP($A310,'T5_data(ytd)'!$B$781:$F$1168,3,FALSE)</f>
        <v>0.12</v>
      </c>
      <c r="K310" s="472" t="e">
        <f>VLOOKUP($A310,'T5_data(mth)'!$B$1175:$AL$1562,$O$1-1,FALSE)</f>
        <v>#REF!</v>
      </c>
      <c r="L310" s="472" t="e">
        <f>VLOOKUP($A310,'T5_data(mth)'!$B$1175:$AL$1562,$O$1,FALSE)</f>
        <v>#REF!</v>
      </c>
      <c r="M310" s="633"/>
      <c r="O310" s="465" t="str">
        <f t="shared" si="33"/>
        <v>0.8</v>
      </c>
      <c r="P310" s="465" t="e">
        <f t="shared" si="34"/>
        <v>#REF!</v>
      </c>
      <c r="Q310" s="465" t="e">
        <f t="shared" si="35"/>
        <v>#REF!</v>
      </c>
      <c r="R310" s="465" t="str">
        <f t="shared" si="36"/>
        <v>8.5</v>
      </c>
      <c r="S310" s="465" t="str">
        <f t="shared" si="37"/>
        <v>0.1</v>
      </c>
      <c r="T310" s="465" t="e">
        <f t="shared" si="38"/>
        <v>#REF!</v>
      </c>
      <c r="U310" s="465" t="e">
        <f t="shared" si="39"/>
        <v>#REF!</v>
      </c>
      <c r="V310" s="465" t="e">
        <f>IF(FIXED(#REF!,1)="0.0",IF(FIXED(#REF!,2)="0.00",FIXED(#REF!,3),FIXED(#REF!,2)),FIXED(#REF!,1))</f>
        <v>#REF!</v>
      </c>
    </row>
    <row r="311" spans="1:22" s="321" customFormat="1" ht="24.6" hidden="1" x14ac:dyDescent="0.45">
      <c r="A311" s="367" t="s">
        <v>481</v>
      </c>
      <c r="B311" s="368">
        <f>VLOOKUP($A311,'T5_data(ytd)'!$B$3:$F$390,3,FALSE)</f>
        <v>102.71</v>
      </c>
      <c r="C311" s="369" t="e">
        <f>VLOOKUP($A311,'T5_data(mth)'!$B$5:$AL$392,$O$1-1,FALSE)</f>
        <v>#REF!</v>
      </c>
      <c r="D311" s="496" t="e">
        <f>VLOOKUP($A311,'T5_data(mth)'!$B$5:$AL$392,$O$1,FALSE)</f>
        <v>#REF!</v>
      </c>
      <c r="E311" s="368">
        <f>VLOOKUP($A311,'T5_data(ytd)'!$B$3:$F$390,5,FALSE)</f>
        <v>37.79</v>
      </c>
      <c r="F311" s="370">
        <f>VLOOKUP($A311,'T5_data(ytd)'!$B$392:$F$779,3,FALSE)</f>
        <v>13.28</v>
      </c>
      <c r="G311" s="371" t="e">
        <f>VLOOKUP($A311,'T5_data(mth)'!$B$785:$AL$1172,$O$1-1,FALSE)</f>
        <v>#REF!</v>
      </c>
      <c r="H311" s="371" t="e">
        <f>VLOOKUP($A311,'T5_data(mth)'!$B$785:$AL$1172,$O$1,FALSE)</f>
        <v>#REF!</v>
      </c>
      <c r="I311" s="370">
        <f>VLOOKUP($A311,'T5_data(ytd)'!$B$392:$F$779,5,FALSE)</f>
        <v>-0.05</v>
      </c>
      <c r="J311" s="372">
        <f>VLOOKUP($A311,'T5_data(ytd)'!$B$781:$F$1168,3,FALSE)</f>
        <v>0.03</v>
      </c>
      <c r="K311" s="372" t="e">
        <f>VLOOKUP($A311,'T5_data(mth)'!$B$1175:$AL$1562,$O$1-1,FALSE)</f>
        <v>#REF!</v>
      </c>
      <c r="L311" s="372" t="e">
        <f>VLOOKUP($A311,'T5_data(mth)'!$B$1175:$AL$1562,$O$1,FALSE)</f>
        <v>#REF!</v>
      </c>
      <c r="M311" s="633"/>
      <c r="O311" s="465" t="str">
        <f t="shared" si="33"/>
        <v>13.3</v>
      </c>
      <c r="P311" s="465" t="e">
        <f t="shared" si="34"/>
        <v>#REF!</v>
      </c>
      <c r="Q311" s="465" t="e">
        <f t="shared" si="35"/>
        <v>#REF!</v>
      </c>
      <c r="R311" s="465" t="str">
        <f t="shared" si="36"/>
        <v>-0.1</v>
      </c>
      <c r="S311" s="465" t="str">
        <f t="shared" si="37"/>
        <v>0.03</v>
      </c>
      <c r="T311" s="465" t="e">
        <f t="shared" si="38"/>
        <v>#REF!</v>
      </c>
      <c r="U311" s="465" t="e">
        <f t="shared" si="39"/>
        <v>#REF!</v>
      </c>
      <c r="V311" s="465" t="e">
        <f>IF(FIXED(#REF!,1)="0.0",IF(FIXED(#REF!,2)="0.00",FIXED(#REF!,3),FIXED(#REF!,2)),FIXED(#REF!,1))</f>
        <v>#REF!</v>
      </c>
    </row>
    <row r="312" spans="1:22" s="321" customFormat="1" ht="24.6" hidden="1" x14ac:dyDescent="0.45">
      <c r="A312" s="474" t="s">
        <v>482</v>
      </c>
      <c r="B312" s="475">
        <f>VLOOKUP($A312,'T5_data(ytd)'!$B$3:$F$390,3,FALSE)</f>
        <v>146.16999999999999</v>
      </c>
      <c r="C312" s="476" t="e">
        <f>VLOOKUP($A312,'T5_data(mth)'!$B$5:$AL$392,$O$1-1,FALSE)</f>
        <v>#REF!</v>
      </c>
      <c r="D312" s="496" t="e">
        <f>VLOOKUP($A312,'T5_data(mth)'!$B$5:$AL$392,$O$1,FALSE)</f>
        <v>#REF!</v>
      </c>
      <c r="E312" s="475">
        <f>VLOOKUP($A312,'T5_data(ytd)'!$B$3:$F$390,5,FALSE)</f>
        <v>55.52</v>
      </c>
      <c r="F312" s="466">
        <f>VLOOKUP($A312,'T5_data(ytd)'!$B$392:$F$779,3,FALSE)</f>
        <v>-2.88</v>
      </c>
      <c r="G312" s="467" t="e">
        <f>VLOOKUP($A312,'T5_data(mth)'!$B$785:$AL$1172,$O$1-1,FALSE)</f>
        <v>#REF!</v>
      </c>
      <c r="H312" s="467" t="e">
        <f>VLOOKUP($A312,'T5_data(mth)'!$B$785:$AL$1172,$O$1,FALSE)</f>
        <v>#REF!</v>
      </c>
      <c r="I312" s="466">
        <f>VLOOKUP($A312,'T5_data(ytd)'!$B$392:$F$779,5,FALSE)</f>
        <v>26.24</v>
      </c>
      <c r="J312" s="470">
        <f>VLOOKUP($A312,'T5_data(ytd)'!$B$781:$F$1168,3,FALSE)</f>
        <v>0.05</v>
      </c>
      <c r="K312" s="470" t="e">
        <f>VLOOKUP($A312,'T5_data(mth)'!$B$1175:$AL$1562,$O$1-1,FALSE)</f>
        <v>#REF!</v>
      </c>
      <c r="L312" s="470" t="e">
        <f>VLOOKUP($A312,'T5_data(mth)'!$B$1175:$AL$1562,$O$1,FALSE)</f>
        <v>#REF!</v>
      </c>
      <c r="M312" s="633"/>
      <c r="O312" s="465" t="str">
        <f t="shared" si="33"/>
        <v>-2.9</v>
      </c>
      <c r="P312" s="465" t="e">
        <f t="shared" si="34"/>
        <v>#REF!</v>
      </c>
      <c r="Q312" s="465" t="e">
        <f t="shared" si="35"/>
        <v>#REF!</v>
      </c>
      <c r="R312" s="465" t="str">
        <f t="shared" si="36"/>
        <v>26.2</v>
      </c>
      <c r="S312" s="465" t="str">
        <f t="shared" si="37"/>
        <v>0.1</v>
      </c>
      <c r="T312" s="465" t="e">
        <f t="shared" si="38"/>
        <v>#REF!</v>
      </c>
      <c r="U312" s="465" t="e">
        <f t="shared" si="39"/>
        <v>#REF!</v>
      </c>
      <c r="V312" s="465" t="e">
        <f>IF(FIXED(#REF!,1)="0.0",IF(FIXED(#REF!,2)="0.00",FIXED(#REF!,3),FIXED(#REF!,2)),FIXED(#REF!,1))</f>
        <v>#REF!</v>
      </c>
    </row>
    <row r="313" spans="1:22" ht="21" customHeight="1" x14ac:dyDescent="0.7">
      <c r="A313" s="495" t="s">
        <v>483</v>
      </c>
      <c r="B313" s="496">
        <f>VLOOKUP($A313,'T5_data(ytd)'!$B$3:$F$390,3,FALSE)</f>
        <v>2579.33</v>
      </c>
      <c r="C313" s="641">
        <f>VLOOKUP($A313,'T5_data(mth)'!$B$5:$AX$392,$O$1-1,FALSE)</f>
        <v>212.22732315810001</v>
      </c>
      <c r="D313" s="496">
        <f>VLOOKUP($A313,'T5_data(mth)'!$B$5:$AX$392,$O$1,FALSE)</f>
        <v>224.4854815919</v>
      </c>
      <c r="E313" s="496">
        <f>VLOOKUP($A313,'T5_data(ytd)'!$B$3:$F$390,5,FALSE)</f>
        <v>884.78</v>
      </c>
      <c r="F313" s="497">
        <f>VLOOKUP($A313,'T5_data(ytd)'!$B$392:$F$779,3,FALSE)</f>
        <v>5.81</v>
      </c>
      <c r="G313" s="642">
        <f>VLOOKUP($A313,'T5_data(mth)'!$B$785:$AX$1172,$O$1-1,FALSE)</f>
        <v>11.651153950903799</v>
      </c>
      <c r="H313" s="497">
        <f>VLOOKUP($A313,'T5_data(mth)'!$B$785:$AX$1172,$O$1,FALSE)</f>
        <v>15.248701633165513</v>
      </c>
      <c r="I313" s="497">
        <f>VLOOKUP($A313,'T5_data(ytd)'!$B$392:$F$779,5,FALSE)</f>
        <v>6.95</v>
      </c>
      <c r="J313" s="498">
        <f>VLOOKUP($A313,'T5_data(ytd)'!$B$781:$F$1168,3,FALSE)</f>
        <v>0.84</v>
      </c>
      <c r="K313" s="646">
        <f>VLOOKUP($A313,'T5_data(mth)'!$B$1175:$AX$1562,$O$1-1,FALSE)</f>
        <v>0.74269528907508486</v>
      </c>
      <c r="L313" s="653">
        <f>VLOOKUP($A313,'T5_data(mth)'!$B$1175:$AX$1562,$O$1,FALSE)</f>
        <v>0.775520810100365</v>
      </c>
      <c r="M313" s="654">
        <f>VLOOKUP($A313,'T5_data(ytd)'!$B$781:$F$1168,5,FALSE)</f>
        <v>0.81</v>
      </c>
      <c r="N313" s="481">
        <v>1</v>
      </c>
      <c r="O313" s="660" t="str">
        <f t="shared" si="33"/>
        <v>5.8</v>
      </c>
      <c r="P313" s="660" t="str">
        <f t="shared" si="34"/>
        <v>11.7</v>
      </c>
      <c r="Q313" s="660" t="str">
        <f t="shared" si="35"/>
        <v>15.2</v>
      </c>
      <c r="R313" s="660" t="str">
        <f t="shared" si="36"/>
        <v>7.0</v>
      </c>
      <c r="S313" s="660" t="str">
        <f t="shared" si="37"/>
        <v>0.8</v>
      </c>
      <c r="T313" s="660" t="str">
        <f t="shared" si="38"/>
        <v>0.7</v>
      </c>
      <c r="U313" s="660" t="str">
        <f t="shared" si="39"/>
        <v>0.8</v>
      </c>
      <c r="V313" s="660" t="str">
        <f>IF(FIXED(M313,1)="0.0",IF(FIXED(M313,2)="0.00",FIXED(M313,3),FIXED(M313,2)),FIXED(M313,1))</f>
        <v>0.8</v>
      </c>
    </row>
    <row r="314" spans="1:22" s="321" customFormat="1" ht="24.6" hidden="1" x14ac:dyDescent="0.45">
      <c r="A314" s="479" t="s">
        <v>484</v>
      </c>
      <c r="B314" s="368">
        <f>VLOOKUP($A314,'T5_data(ytd)'!$B$3:$F$390,3,FALSE)</f>
        <v>71.75</v>
      </c>
      <c r="C314" s="368" t="e">
        <f>VLOOKUP($A314,'T5_data(mth)'!$B$5:$AL$392,$O$1-1,FALSE)</f>
        <v>#REF!</v>
      </c>
      <c r="D314" s="496" t="e">
        <f>VLOOKUP($A314,'T5_data(mth)'!$B$5:$AL$392,$O$1,FALSE)</f>
        <v>#REF!</v>
      </c>
      <c r="E314" s="368">
        <f>VLOOKUP($A314,'T5_data(ytd)'!$B$3:$F$390,5,FALSE)</f>
        <v>28.47</v>
      </c>
      <c r="F314" s="370">
        <f>VLOOKUP($A314,'T5_data(ytd)'!$B$392:$F$779,3,FALSE)</f>
        <v>13.28</v>
      </c>
      <c r="G314" s="370" t="e">
        <f>VLOOKUP($A314,'T5_data(mth)'!$B$785:$AL$1172,$O$1-1,FALSE)</f>
        <v>#REF!</v>
      </c>
      <c r="H314" s="370" t="e">
        <f>VLOOKUP($A314,'T5_data(mth)'!$B$785:$AL$1172,$O$1,FALSE)</f>
        <v>#REF!</v>
      </c>
      <c r="I314" s="370">
        <f>VLOOKUP($A314,'T5_data(ytd)'!$B$392:$F$779,5,FALSE)</f>
        <v>18.38</v>
      </c>
      <c r="J314" s="472">
        <f>VLOOKUP($A314,'T5_data(ytd)'!$B$781:$F$1168,3,FALSE)</f>
        <v>0.02</v>
      </c>
      <c r="K314" s="472" t="e">
        <f>VLOOKUP($A314,'T5_data(mth)'!$B$1175:$AL$1562,$O$1-1,FALSE)</f>
        <v>#REF!</v>
      </c>
      <c r="L314" s="472" t="e">
        <f>VLOOKUP($A314,'T5_data(mth)'!$B$1175:$AL$1562,$O$1,FALSE)</f>
        <v>#REF!</v>
      </c>
      <c r="M314" s="633"/>
      <c r="O314" s="465" t="str">
        <f t="shared" si="33"/>
        <v>13.3</v>
      </c>
      <c r="P314" s="465" t="e">
        <f t="shared" si="34"/>
        <v>#REF!</v>
      </c>
      <c r="Q314" s="465" t="e">
        <f t="shared" si="35"/>
        <v>#REF!</v>
      </c>
      <c r="R314" s="465" t="str">
        <f t="shared" si="36"/>
        <v>18.4</v>
      </c>
      <c r="S314" s="465" t="str">
        <f t="shared" si="37"/>
        <v>0.02</v>
      </c>
      <c r="T314" s="465" t="e">
        <f t="shared" si="38"/>
        <v>#REF!</v>
      </c>
      <c r="U314" s="465" t="e">
        <f t="shared" si="39"/>
        <v>#REF!</v>
      </c>
      <c r="V314" s="465" t="e">
        <f>IF(FIXED(#REF!,1)="0.0",IF(FIXED(#REF!,2)="0.00",FIXED(#REF!,3),FIXED(#REF!,2)),FIXED(#REF!,1))</f>
        <v>#REF!</v>
      </c>
    </row>
    <row r="315" spans="1:22" s="321" customFormat="1" ht="24.6" hidden="1" x14ac:dyDescent="0.45">
      <c r="A315" s="367" t="s">
        <v>485</v>
      </c>
      <c r="B315" s="368">
        <f>VLOOKUP($A315,'T5_data(ytd)'!$B$3:$F$390,3,FALSE)</f>
        <v>583.61</v>
      </c>
      <c r="C315" s="369" t="e">
        <f>VLOOKUP($A315,'T5_data(mth)'!$B$5:$AL$392,$O$1-1,FALSE)</f>
        <v>#REF!</v>
      </c>
      <c r="D315" s="496" t="e">
        <f>VLOOKUP($A315,'T5_data(mth)'!$B$5:$AL$392,$O$1,FALSE)</f>
        <v>#REF!</v>
      </c>
      <c r="E315" s="368">
        <f>VLOOKUP($A315,'T5_data(ytd)'!$B$3:$F$390,5,FALSE)</f>
        <v>217.39</v>
      </c>
      <c r="F315" s="370">
        <f>VLOOKUP($A315,'T5_data(ytd)'!$B$392:$F$779,3,FALSE)</f>
        <v>13.51</v>
      </c>
      <c r="G315" s="371" t="e">
        <f>VLOOKUP($A315,'T5_data(mth)'!$B$785:$AL$1172,$O$1-1,FALSE)</f>
        <v>#REF!</v>
      </c>
      <c r="H315" s="371" t="e">
        <f>VLOOKUP($A315,'T5_data(mth)'!$B$785:$AL$1172,$O$1,FALSE)</f>
        <v>#REF!</v>
      </c>
      <c r="I315" s="370">
        <f>VLOOKUP($A315,'T5_data(ytd)'!$B$392:$F$779,5,FALSE)</f>
        <v>27.24</v>
      </c>
      <c r="J315" s="372">
        <f>VLOOKUP($A315,'T5_data(ytd)'!$B$781:$F$1168,3,FALSE)</f>
        <v>0.19</v>
      </c>
      <c r="K315" s="372" t="e">
        <f>VLOOKUP($A315,'T5_data(mth)'!$B$1175:$AL$1562,$O$1-1,FALSE)</f>
        <v>#REF!</v>
      </c>
      <c r="L315" s="372" t="e">
        <f>VLOOKUP($A315,'T5_data(mth)'!$B$1175:$AL$1562,$O$1,FALSE)</f>
        <v>#REF!</v>
      </c>
      <c r="M315" s="633"/>
      <c r="O315" s="465" t="str">
        <f t="shared" si="33"/>
        <v>13.5</v>
      </c>
      <c r="P315" s="465" t="e">
        <f t="shared" si="34"/>
        <v>#REF!</v>
      </c>
      <c r="Q315" s="465" t="e">
        <f t="shared" si="35"/>
        <v>#REF!</v>
      </c>
      <c r="R315" s="465" t="str">
        <f t="shared" si="36"/>
        <v>27.2</v>
      </c>
      <c r="S315" s="465" t="str">
        <f t="shared" si="37"/>
        <v>0.2</v>
      </c>
      <c r="T315" s="465" t="e">
        <f t="shared" si="38"/>
        <v>#REF!</v>
      </c>
      <c r="U315" s="465" t="e">
        <f t="shared" si="39"/>
        <v>#REF!</v>
      </c>
      <c r="V315" s="465" t="e">
        <f>IF(FIXED(#REF!,1)="0.0",IF(FIXED(#REF!,2)="0.00",FIXED(#REF!,3),FIXED(#REF!,2)),FIXED(#REF!,1))</f>
        <v>#REF!</v>
      </c>
    </row>
    <row r="316" spans="1:22" s="321" customFormat="1" ht="24.6" hidden="1" x14ac:dyDescent="0.45">
      <c r="A316" s="367" t="s">
        <v>486</v>
      </c>
      <c r="B316" s="368">
        <f>VLOOKUP($A316,'T5_data(ytd)'!$B$3:$F$390,3,FALSE)</f>
        <v>859.06</v>
      </c>
      <c r="C316" s="369" t="e">
        <f>VLOOKUP($A316,'T5_data(mth)'!$B$5:$AL$392,$O$1-1,FALSE)</f>
        <v>#REF!</v>
      </c>
      <c r="D316" s="496" t="e">
        <f>VLOOKUP($A316,'T5_data(mth)'!$B$5:$AL$392,$O$1,FALSE)</f>
        <v>#REF!</v>
      </c>
      <c r="E316" s="368">
        <f>VLOOKUP($A316,'T5_data(ytd)'!$B$3:$F$390,5,FALSE)</f>
        <v>260.61</v>
      </c>
      <c r="F316" s="370">
        <f>VLOOKUP($A316,'T5_data(ytd)'!$B$392:$F$779,3,FALSE)</f>
        <v>-1.1299999999999999</v>
      </c>
      <c r="G316" s="371" t="e">
        <f>VLOOKUP($A316,'T5_data(mth)'!$B$785:$AL$1172,$O$1-1,FALSE)</f>
        <v>#REF!</v>
      </c>
      <c r="H316" s="371" t="e">
        <f>VLOOKUP($A316,'T5_data(mth)'!$B$785:$AL$1172,$O$1,FALSE)</f>
        <v>#REF!</v>
      </c>
      <c r="I316" s="370">
        <f>VLOOKUP($A316,'T5_data(ytd)'!$B$392:$F$779,5,FALSE)</f>
        <v>-12.63</v>
      </c>
      <c r="J316" s="372">
        <f>VLOOKUP($A316,'T5_data(ytd)'!$B$781:$F$1168,3,FALSE)</f>
        <v>0.28000000000000003</v>
      </c>
      <c r="K316" s="372" t="e">
        <f>VLOOKUP($A316,'T5_data(mth)'!$B$1175:$AL$1562,$O$1-1,FALSE)</f>
        <v>#REF!</v>
      </c>
      <c r="L316" s="372" t="e">
        <f>VLOOKUP($A316,'T5_data(mth)'!$B$1175:$AL$1562,$O$1,FALSE)</f>
        <v>#REF!</v>
      </c>
      <c r="M316" s="633"/>
      <c r="O316" s="465" t="str">
        <f t="shared" si="33"/>
        <v>-1.1</v>
      </c>
      <c r="P316" s="465" t="e">
        <f t="shared" si="34"/>
        <v>#REF!</v>
      </c>
      <c r="Q316" s="465" t="e">
        <f t="shared" si="35"/>
        <v>#REF!</v>
      </c>
      <c r="R316" s="465" t="str">
        <f t="shared" si="36"/>
        <v>-12.6</v>
      </c>
      <c r="S316" s="465" t="str">
        <f t="shared" si="37"/>
        <v>0.3</v>
      </c>
      <c r="T316" s="465" t="e">
        <f t="shared" si="38"/>
        <v>#REF!</v>
      </c>
      <c r="U316" s="465" t="e">
        <f t="shared" si="39"/>
        <v>#REF!</v>
      </c>
      <c r="V316" s="465" t="e">
        <f>IF(FIXED(#REF!,1)="0.0",IF(FIXED(#REF!,2)="0.00",FIXED(#REF!,3),FIXED(#REF!,2)),FIXED(#REF!,1))</f>
        <v>#REF!</v>
      </c>
    </row>
    <row r="317" spans="1:22" s="321" customFormat="1" ht="24.6" hidden="1" x14ac:dyDescent="0.45">
      <c r="A317" s="367" t="s">
        <v>487</v>
      </c>
      <c r="B317" s="368">
        <f>VLOOKUP($A317,'T5_data(ytd)'!$B$3:$F$390,3,FALSE)</f>
        <v>167.49</v>
      </c>
      <c r="C317" s="369" t="e">
        <f>VLOOKUP($A317,'T5_data(mth)'!$B$5:$AL$392,$O$1-1,FALSE)</f>
        <v>#REF!</v>
      </c>
      <c r="D317" s="496" t="e">
        <f>VLOOKUP($A317,'T5_data(mth)'!$B$5:$AL$392,$O$1,FALSE)</f>
        <v>#REF!</v>
      </c>
      <c r="E317" s="368">
        <f>VLOOKUP($A317,'T5_data(ytd)'!$B$3:$F$390,5,FALSE)</f>
        <v>50.78</v>
      </c>
      <c r="F317" s="370">
        <f>VLOOKUP($A317,'T5_data(ytd)'!$B$392:$F$779,3,FALSE)</f>
        <v>6.65</v>
      </c>
      <c r="G317" s="371" t="e">
        <f>VLOOKUP($A317,'T5_data(mth)'!$B$785:$AL$1172,$O$1-1,FALSE)</f>
        <v>#REF!</v>
      </c>
      <c r="H317" s="371" t="e">
        <f>VLOOKUP($A317,'T5_data(mth)'!$B$785:$AL$1172,$O$1,FALSE)</f>
        <v>#REF!</v>
      </c>
      <c r="I317" s="370">
        <f>VLOOKUP($A317,'T5_data(ytd)'!$B$392:$F$779,5,FALSE)</f>
        <v>-12.37</v>
      </c>
      <c r="J317" s="372">
        <f>VLOOKUP($A317,'T5_data(ytd)'!$B$781:$F$1168,3,FALSE)</f>
        <v>0.05</v>
      </c>
      <c r="K317" s="372" t="e">
        <f>VLOOKUP($A317,'T5_data(mth)'!$B$1175:$AL$1562,$O$1-1,FALSE)</f>
        <v>#REF!</v>
      </c>
      <c r="L317" s="372" t="e">
        <f>VLOOKUP($A317,'T5_data(mth)'!$B$1175:$AL$1562,$O$1,FALSE)</f>
        <v>#REF!</v>
      </c>
      <c r="M317" s="633"/>
      <c r="O317" s="465" t="str">
        <f t="shared" si="33"/>
        <v>6.7</v>
      </c>
      <c r="P317" s="465" t="e">
        <f t="shared" si="34"/>
        <v>#REF!</v>
      </c>
      <c r="Q317" s="465" t="e">
        <f t="shared" si="35"/>
        <v>#REF!</v>
      </c>
      <c r="R317" s="465" t="str">
        <f t="shared" si="36"/>
        <v>-12.4</v>
      </c>
      <c r="S317" s="465" t="str">
        <f t="shared" si="37"/>
        <v>0.1</v>
      </c>
      <c r="T317" s="465" t="e">
        <f t="shared" si="38"/>
        <v>#REF!</v>
      </c>
      <c r="U317" s="465" t="e">
        <f t="shared" si="39"/>
        <v>#REF!</v>
      </c>
      <c r="V317" s="465" t="e">
        <f>IF(FIXED(#REF!,1)="0.0",IF(FIXED(#REF!,2)="0.00",FIXED(#REF!,3),FIXED(#REF!,2)),FIXED(#REF!,1))</f>
        <v>#REF!</v>
      </c>
    </row>
    <row r="318" spans="1:22" s="321" customFormat="1" ht="24.6" hidden="1" x14ac:dyDescent="0.45">
      <c r="A318" s="367" t="s">
        <v>488</v>
      </c>
      <c r="B318" s="368">
        <f>VLOOKUP($A318,'T5_data(ytd)'!$B$3:$F$390,3,FALSE)</f>
        <v>691.57</v>
      </c>
      <c r="C318" s="369" t="e">
        <f>VLOOKUP($A318,'T5_data(mth)'!$B$5:$AL$392,$O$1-1,FALSE)</f>
        <v>#REF!</v>
      </c>
      <c r="D318" s="496" t="e">
        <f>VLOOKUP($A318,'T5_data(mth)'!$B$5:$AL$392,$O$1,FALSE)</f>
        <v>#REF!</v>
      </c>
      <c r="E318" s="368">
        <f>VLOOKUP($A318,'T5_data(ytd)'!$B$3:$F$390,5,FALSE)</f>
        <v>209.83</v>
      </c>
      <c r="F318" s="370">
        <f>VLOOKUP($A318,'T5_data(ytd)'!$B$392:$F$779,3,FALSE)</f>
        <v>-2.84</v>
      </c>
      <c r="G318" s="371" t="e">
        <f>VLOOKUP($A318,'T5_data(mth)'!$B$785:$AL$1172,$O$1-1,FALSE)</f>
        <v>#REF!</v>
      </c>
      <c r="H318" s="371" t="e">
        <f>VLOOKUP($A318,'T5_data(mth)'!$B$785:$AL$1172,$O$1,FALSE)</f>
        <v>#REF!</v>
      </c>
      <c r="I318" s="370">
        <f>VLOOKUP($A318,'T5_data(ytd)'!$B$392:$F$779,5,FALSE)</f>
        <v>-12.68</v>
      </c>
      <c r="J318" s="372">
        <f>VLOOKUP($A318,'T5_data(ytd)'!$B$781:$F$1168,3,FALSE)</f>
        <v>0.23</v>
      </c>
      <c r="K318" s="372" t="e">
        <f>VLOOKUP($A318,'T5_data(mth)'!$B$1175:$AL$1562,$O$1-1,FALSE)</f>
        <v>#REF!</v>
      </c>
      <c r="L318" s="372" t="e">
        <f>VLOOKUP($A318,'T5_data(mth)'!$B$1175:$AL$1562,$O$1,FALSE)</f>
        <v>#REF!</v>
      </c>
      <c r="M318" s="633"/>
      <c r="O318" s="465" t="str">
        <f t="shared" si="33"/>
        <v>-2.8</v>
      </c>
      <c r="P318" s="465" t="e">
        <f t="shared" si="34"/>
        <v>#REF!</v>
      </c>
      <c r="Q318" s="465" t="e">
        <f t="shared" si="35"/>
        <v>#REF!</v>
      </c>
      <c r="R318" s="465" t="str">
        <f t="shared" si="36"/>
        <v>-12.7</v>
      </c>
      <c r="S318" s="465" t="str">
        <f t="shared" si="37"/>
        <v>0.2</v>
      </c>
      <c r="T318" s="465" t="e">
        <f t="shared" si="38"/>
        <v>#REF!</v>
      </c>
      <c r="U318" s="465" t="e">
        <f t="shared" si="39"/>
        <v>#REF!</v>
      </c>
      <c r="V318" s="465" t="e">
        <f>IF(FIXED(#REF!,1)="0.0",IF(FIXED(#REF!,2)="0.00",FIXED(#REF!,3),FIXED(#REF!,2)),FIXED(#REF!,1))</f>
        <v>#REF!</v>
      </c>
    </row>
    <row r="319" spans="1:22" s="321" customFormat="1" ht="24.6" hidden="1" x14ac:dyDescent="0.45">
      <c r="A319" s="367" t="s">
        <v>489</v>
      </c>
      <c r="B319" s="368">
        <f>VLOOKUP($A319,'T5_data(ytd)'!$B$3:$F$390,3,FALSE)</f>
        <v>1064.9100000000001</v>
      </c>
      <c r="C319" s="369" t="e">
        <f>VLOOKUP($A319,'T5_data(mth)'!$B$5:$AL$392,$O$1-1,FALSE)</f>
        <v>#REF!</v>
      </c>
      <c r="D319" s="496" t="e">
        <f>VLOOKUP($A319,'T5_data(mth)'!$B$5:$AL$392,$O$1,FALSE)</f>
        <v>#REF!</v>
      </c>
      <c r="E319" s="368">
        <f>VLOOKUP($A319,'T5_data(ytd)'!$B$3:$F$390,5,FALSE)</f>
        <v>378.31</v>
      </c>
      <c r="F319" s="370">
        <f>VLOOKUP($A319,'T5_data(ytd)'!$B$392:$F$779,3,FALSE)</f>
        <v>7.41</v>
      </c>
      <c r="G319" s="371" t="e">
        <f>VLOOKUP($A319,'T5_data(mth)'!$B$785:$AL$1172,$O$1-1,FALSE)</f>
        <v>#REF!</v>
      </c>
      <c r="H319" s="371" t="e">
        <f>VLOOKUP($A319,'T5_data(mth)'!$B$785:$AL$1172,$O$1,FALSE)</f>
        <v>#REF!</v>
      </c>
      <c r="I319" s="370">
        <f>VLOOKUP($A319,'T5_data(ytd)'!$B$392:$F$779,5,FALSE)</f>
        <v>13.22</v>
      </c>
      <c r="J319" s="372">
        <f>VLOOKUP($A319,'T5_data(ytd)'!$B$781:$F$1168,3,FALSE)</f>
        <v>0.35</v>
      </c>
      <c r="K319" s="372" t="e">
        <f>VLOOKUP($A319,'T5_data(mth)'!$B$1175:$AL$1562,$O$1-1,FALSE)</f>
        <v>#REF!</v>
      </c>
      <c r="L319" s="372" t="e">
        <f>VLOOKUP($A319,'T5_data(mth)'!$B$1175:$AL$1562,$O$1,FALSE)</f>
        <v>#REF!</v>
      </c>
      <c r="M319" s="633"/>
      <c r="O319" s="465" t="str">
        <f t="shared" si="33"/>
        <v>7.4</v>
      </c>
      <c r="P319" s="465" t="e">
        <f t="shared" si="34"/>
        <v>#REF!</v>
      </c>
      <c r="Q319" s="465" t="e">
        <f t="shared" si="35"/>
        <v>#REF!</v>
      </c>
      <c r="R319" s="465" t="str">
        <f t="shared" si="36"/>
        <v>13.2</v>
      </c>
      <c r="S319" s="465" t="str">
        <f t="shared" si="37"/>
        <v>0.4</v>
      </c>
      <c r="T319" s="465" t="e">
        <f t="shared" si="38"/>
        <v>#REF!</v>
      </c>
      <c r="U319" s="465" t="e">
        <f t="shared" si="39"/>
        <v>#REF!</v>
      </c>
      <c r="V319" s="465" t="e">
        <f>IF(FIXED(#REF!,1)="0.0",IF(FIXED(#REF!,2)="0.00",FIXED(#REF!,3),FIXED(#REF!,2)),FIXED(#REF!,1))</f>
        <v>#REF!</v>
      </c>
    </row>
    <row r="320" spans="1:22" s="321" customFormat="1" ht="24.6" hidden="1" x14ac:dyDescent="0.45">
      <c r="A320" s="367" t="s">
        <v>490</v>
      </c>
      <c r="B320" s="368">
        <f>VLOOKUP($A320,'T5_data(ytd)'!$B$3:$F$390,3,FALSE)</f>
        <v>46.34</v>
      </c>
      <c r="C320" s="369" t="e">
        <f>VLOOKUP($A320,'T5_data(mth)'!$B$5:$AL$392,$O$1-1,FALSE)</f>
        <v>#REF!</v>
      </c>
      <c r="D320" s="496" t="e">
        <f>VLOOKUP($A320,'T5_data(mth)'!$B$5:$AL$392,$O$1,FALSE)</f>
        <v>#REF!</v>
      </c>
      <c r="E320" s="368">
        <f>VLOOKUP($A320,'T5_data(ytd)'!$B$3:$F$390,5,FALSE)</f>
        <v>18.07</v>
      </c>
      <c r="F320" s="370">
        <f>VLOOKUP($A320,'T5_data(ytd)'!$B$392:$F$779,3,FALSE)</f>
        <v>1.76</v>
      </c>
      <c r="G320" s="371" t="e">
        <f>VLOOKUP($A320,'T5_data(mth)'!$B$785:$AL$1172,$O$1-1,FALSE)</f>
        <v>#REF!</v>
      </c>
      <c r="H320" s="371" t="e">
        <f>VLOOKUP($A320,'T5_data(mth)'!$B$785:$AL$1172,$O$1,FALSE)</f>
        <v>#REF!</v>
      </c>
      <c r="I320" s="370">
        <f>VLOOKUP($A320,'T5_data(ytd)'!$B$392:$F$779,5,FALSE)</f>
        <v>19.91</v>
      </c>
      <c r="J320" s="372">
        <f>VLOOKUP($A320,'T5_data(ytd)'!$B$781:$F$1168,3,FALSE)</f>
        <v>0.02</v>
      </c>
      <c r="K320" s="372" t="e">
        <f>VLOOKUP($A320,'T5_data(mth)'!$B$1175:$AL$1562,$O$1-1,FALSE)</f>
        <v>#REF!</v>
      </c>
      <c r="L320" s="372" t="e">
        <f>VLOOKUP($A320,'T5_data(mth)'!$B$1175:$AL$1562,$O$1,FALSE)</f>
        <v>#REF!</v>
      </c>
      <c r="M320" s="633"/>
      <c r="O320" s="465" t="str">
        <f t="shared" si="33"/>
        <v>1.8</v>
      </c>
      <c r="P320" s="465" t="e">
        <f t="shared" si="34"/>
        <v>#REF!</v>
      </c>
      <c r="Q320" s="465" t="e">
        <f t="shared" si="35"/>
        <v>#REF!</v>
      </c>
      <c r="R320" s="465" t="str">
        <f t="shared" si="36"/>
        <v>19.9</v>
      </c>
      <c r="S320" s="465" t="str">
        <f t="shared" si="37"/>
        <v>0.02</v>
      </c>
      <c r="T320" s="465" t="e">
        <f t="shared" si="38"/>
        <v>#REF!</v>
      </c>
      <c r="U320" s="465" t="e">
        <f t="shared" si="39"/>
        <v>#REF!</v>
      </c>
      <c r="V320" s="465" t="e">
        <f>IF(FIXED(#REF!,1)="0.0",IF(FIXED(#REF!,2)="0.00",FIXED(#REF!,3),FIXED(#REF!,2)),FIXED(#REF!,1))</f>
        <v>#REF!</v>
      </c>
    </row>
    <row r="321" spans="1:22" s="321" customFormat="1" ht="24.6" hidden="1" x14ac:dyDescent="0.45">
      <c r="A321" s="367" t="s">
        <v>491</v>
      </c>
      <c r="B321" s="368">
        <f>VLOOKUP($A321,'T5_data(ytd)'!$B$3:$F$390,3,FALSE)</f>
        <v>181.38</v>
      </c>
      <c r="C321" s="369" t="e">
        <f>VLOOKUP($A321,'T5_data(mth)'!$B$5:$AL$392,$O$1-1,FALSE)</f>
        <v>#REF!</v>
      </c>
      <c r="D321" s="496" t="e">
        <f>VLOOKUP($A321,'T5_data(mth)'!$B$5:$AL$392,$O$1,FALSE)</f>
        <v>#REF!</v>
      </c>
      <c r="E321" s="368">
        <f>VLOOKUP($A321,'T5_data(ytd)'!$B$3:$F$390,5,FALSE)</f>
        <v>57.55</v>
      </c>
      <c r="F321" s="370">
        <f>VLOOKUP($A321,'T5_data(ytd)'!$B$392:$F$779,3,FALSE)</f>
        <v>3.44</v>
      </c>
      <c r="G321" s="371" t="e">
        <f>VLOOKUP($A321,'T5_data(mth)'!$B$785:$AL$1172,$O$1-1,FALSE)</f>
        <v>#REF!</v>
      </c>
      <c r="H321" s="371" t="e">
        <f>VLOOKUP($A321,'T5_data(mth)'!$B$785:$AL$1172,$O$1,FALSE)</f>
        <v>#REF!</v>
      </c>
      <c r="I321" s="370">
        <f>VLOOKUP($A321,'T5_data(ytd)'!$B$392:$F$779,5,FALSE)</f>
        <v>2.57</v>
      </c>
      <c r="J321" s="372">
        <f>VLOOKUP($A321,'T5_data(ytd)'!$B$781:$F$1168,3,FALSE)</f>
        <v>0.06</v>
      </c>
      <c r="K321" s="372" t="e">
        <f>VLOOKUP($A321,'T5_data(mth)'!$B$1175:$AL$1562,$O$1-1,FALSE)</f>
        <v>#REF!</v>
      </c>
      <c r="L321" s="372" t="e">
        <f>VLOOKUP($A321,'T5_data(mth)'!$B$1175:$AL$1562,$O$1,FALSE)</f>
        <v>#REF!</v>
      </c>
      <c r="M321" s="633"/>
      <c r="O321" s="465" t="str">
        <f t="shared" si="33"/>
        <v>3.4</v>
      </c>
      <c r="P321" s="465" t="e">
        <f t="shared" si="34"/>
        <v>#REF!</v>
      </c>
      <c r="Q321" s="465" t="e">
        <f t="shared" si="35"/>
        <v>#REF!</v>
      </c>
      <c r="R321" s="465" t="str">
        <f t="shared" si="36"/>
        <v>2.6</v>
      </c>
      <c r="S321" s="465" t="str">
        <f t="shared" si="37"/>
        <v>0.1</v>
      </c>
      <c r="T321" s="465" t="e">
        <f t="shared" si="38"/>
        <v>#REF!</v>
      </c>
      <c r="U321" s="465" t="e">
        <f t="shared" si="39"/>
        <v>#REF!</v>
      </c>
      <c r="V321" s="465" t="e">
        <f>IF(FIXED(#REF!,1)="0.0",IF(FIXED(#REF!,2)="0.00",FIXED(#REF!,3),FIXED(#REF!,2)),FIXED(#REF!,1))</f>
        <v>#REF!</v>
      </c>
    </row>
    <row r="322" spans="1:22" s="321" customFormat="1" ht="24.6" hidden="1" x14ac:dyDescent="0.45">
      <c r="A322" s="367" t="s">
        <v>492</v>
      </c>
      <c r="B322" s="368">
        <f>VLOOKUP($A322,'T5_data(ytd)'!$B$3:$F$390,3,FALSE)</f>
        <v>275.77</v>
      </c>
      <c r="C322" s="369" t="e">
        <f>VLOOKUP($A322,'T5_data(mth)'!$B$5:$AL$392,$O$1-1,FALSE)</f>
        <v>#REF!</v>
      </c>
      <c r="D322" s="496" t="e">
        <f>VLOOKUP($A322,'T5_data(mth)'!$B$5:$AL$392,$O$1,FALSE)</f>
        <v>#REF!</v>
      </c>
      <c r="E322" s="368">
        <f>VLOOKUP($A322,'T5_data(ytd)'!$B$3:$F$390,5,FALSE)</f>
        <v>94.31</v>
      </c>
      <c r="F322" s="370">
        <f>VLOOKUP($A322,'T5_data(ytd)'!$B$392:$F$779,3,FALSE)</f>
        <v>14.4</v>
      </c>
      <c r="G322" s="371" t="e">
        <f>VLOOKUP($A322,'T5_data(mth)'!$B$785:$AL$1172,$O$1-1,FALSE)</f>
        <v>#REF!</v>
      </c>
      <c r="H322" s="371" t="e">
        <f>VLOOKUP($A322,'T5_data(mth)'!$B$785:$AL$1172,$O$1,FALSE)</f>
        <v>#REF!</v>
      </c>
      <c r="I322" s="370">
        <f>VLOOKUP($A322,'T5_data(ytd)'!$B$392:$F$779,5,FALSE)</f>
        <v>5.14</v>
      </c>
      <c r="J322" s="372">
        <f>VLOOKUP($A322,'T5_data(ytd)'!$B$781:$F$1168,3,FALSE)</f>
        <v>0.09</v>
      </c>
      <c r="K322" s="372" t="e">
        <f>VLOOKUP($A322,'T5_data(mth)'!$B$1175:$AL$1562,$O$1-1,FALSE)</f>
        <v>#REF!</v>
      </c>
      <c r="L322" s="372" t="e">
        <f>VLOOKUP($A322,'T5_data(mth)'!$B$1175:$AL$1562,$O$1,FALSE)</f>
        <v>#REF!</v>
      </c>
      <c r="M322" s="633"/>
      <c r="O322" s="465" t="str">
        <f t="shared" si="33"/>
        <v>14.4</v>
      </c>
      <c r="P322" s="465" t="e">
        <f t="shared" si="34"/>
        <v>#REF!</v>
      </c>
      <c r="Q322" s="465" t="e">
        <f t="shared" si="35"/>
        <v>#REF!</v>
      </c>
      <c r="R322" s="465" t="str">
        <f t="shared" si="36"/>
        <v>5.1</v>
      </c>
      <c r="S322" s="465" t="str">
        <f t="shared" si="37"/>
        <v>0.1</v>
      </c>
      <c r="T322" s="465" t="e">
        <f t="shared" si="38"/>
        <v>#REF!</v>
      </c>
      <c r="U322" s="465" t="e">
        <f t="shared" si="39"/>
        <v>#REF!</v>
      </c>
      <c r="V322" s="465" t="e">
        <f>IF(FIXED(#REF!,1)="0.0",IF(FIXED(#REF!,2)="0.00",FIXED(#REF!,3),FIXED(#REF!,2)),FIXED(#REF!,1))</f>
        <v>#REF!</v>
      </c>
    </row>
    <row r="323" spans="1:22" s="321" customFormat="1" ht="24.6" hidden="1" x14ac:dyDescent="0.45">
      <c r="A323" s="367" t="s">
        <v>493</v>
      </c>
      <c r="B323" s="368">
        <f>VLOOKUP($A323,'T5_data(ytd)'!$B$3:$F$390,3,FALSE)</f>
        <v>561.41999999999996</v>
      </c>
      <c r="C323" s="369" t="e">
        <f>VLOOKUP($A323,'T5_data(mth)'!$B$5:$AL$392,$O$1-1,FALSE)</f>
        <v>#REF!</v>
      </c>
      <c r="D323" s="496" t="e">
        <f>VLOOKUP($A323,'T5_data(mth)'!$B$5:$AL$392,$O$1,FALSE)</f>
        <v>#REF!</v>
      </c>
      <c r="E323" s="368">
        <f>VLOOKUP($A323,'T5_data(ytd)'!$B$3:$F$390,5,FALSE)</f>
        <v>208.37</v>
      </c>
      <c r="F323" s="370">
        <f>VLOOKUP($A323,'T5_data(ytd)'!$B$392:$F$779,3,FALSE)</f>
        <v>6.04</v>
      </c>
      <c r="G323" s="371" t="e">
        <f>VLOOKUP($A323,'T5_data(mth)'!$B$785:$AL$1172,$O$1-1,FALSE)</f>
        <v>#REF!</v>
      </c>
      <c r="H323" s="371" t="e">
        <f>VLOOKUP($A323,'T5_data(mth)'!$B$785:$AL$1172,$O$1,FALSE)</f>
        <v>#REF!</v>
      </c>
      <c r="I323" s="370">
        <f>VLOOKUP($A323,'T5_data(ytd)'!$B$392:$F$779,5,FALSE)</f>
        <v>20.27</v>
      </c>
      <c r="J323" s="372">
        <f>VLOOKUP($A323,'T5_data(ytd)'!$B$781:$F$1168,3,FALSE)</f>
        <v>0.18</v>
      </c>
      <c r="K323" s="372" t="e">
        <f>VLOOKUP($A323,'T5_data(mth)'!$B$1175:$AL$1562,$O$1-1,FALSE)</f>
        <v>#REF!</v>
      </c>
      <c r="L323" s="372" t="e">
        <f>VLOOKUP($A323,'T5_data(mth)'!$B$1175:$AL$1562,$O$1,FALSE)</f>
        <v>#REF!</v>
      </c>
      <c r="M323" s="633"/>
      <c r="O323" s="465" t="str">
        <f t="shared" si="33"/>
        <v>6.0</v>
      </c>
      <c r="P323" s="465" t="e">
        <f t="shared" si="34"/>
        <v>#REF!</v>
      </c>
      <c r="Q323" s="465" t="e">
        <f t="shared" si="35"/>
        <v>#REF!</v>
      </c>
      <c r="R323" s="465" t="str">
        <f t="shared" si="36"/>
        <v>20.3</v>
      </c>
      <c r="S323" s="465" t="str">
        <f t="shared" si="37"/>
        <v>0.2</v>
      </c>
      <c r="T323" s="465" t="e">
        <f t="shared" si="38"/>
        <v>#REF!</v>
      </c>
      <c r="U323" s="465" t="e">
        <f t="shared" si="39"/>
        <v>#REF!</v>
      </c>
      <c r="V323" s="465" t="e">
        <f>IF(FIXED(#REF!,1)="0.0",IF(FIXED(#REF!,2)="0.00",FIXED(#REF!,3),FIXED(#REF!,2)),FIXED(#REF!,1))</f>
        <v>#REF!</v>
      </c>
    </row>
    <row r="324" spans="1:22" s="321" customFormat="1" ht="24.6" hidden="1" x14ac:dyDescent="0.45">
      <c r="A324" s="367" t="s">
        <v>494</v>
      </c>
      <c r="B324" s="368">
        <f>VLOOKUP($A324,'T5_data(ytd)'!$B$3:$F$390,3,FALSE)</f>
        <v>40.1</v>
      </c>
      <c r="C324" s="369" t="e">
        <f>VLOOKUP($A324,'T5_data(mth)'!$B$5:$AL$392,$O$1-1,FALSE)</f>
        <v>#REF!</v>
      </c>
      <c r="D324" s="496" t="e">
        <f>VLOOKUP($A324,'T5_data(mth)'!$B$5:$AL$392,$O$1,FALSE)</f>
        <v>#REF!</v>
      </c>
      <c r="E324" s="368">
        <f>VLOOKUP($A324,'T5_data(ytd)'!$B$3:$F$390,5,FALSE)</f>
        <v>13.9</v>
      </c>
      <c r="F324" s="370">
        <f>VLOOKUP($A324,'T5_data(ytd)'!$B$392:$F$779,3,FALSE)</f>
        <v>35.29</v>
      </c>
      <c r="G324" s="371" t="e">
        <f>VLOOKUP($A324,'T5_data(mth)'!$B$785:$AL$1172,$O$1-1,FALSE)</f>
        <v>#REF!</v>
      </c>
      <c r="H324" s="371" t="e">
        <f>VLOOKUP($A324,'T5_data(mth)'!$B$785:$AL$1172,$O$1,FALSE)</f>
        <v>#REF!</v>
      </c>
      <c r="I324" s="370">
        <f>VLOOKUP($A324,'T5_data(ytd)'!$B$392:$F$779,5,FALSE)</f>
        <v>22.68</v>
      </c>
      <c r="J324" s="372">
        <f>VLOOKUP($A324,'T5_data(ytd)'!$B$781:$F$1168,3,FALSE)</f>
        <v>0.01</v>
      </c>
      <c r="K324" s="372" t="e">
        <f>VLOOKUP($A324,'T5_data(mth)'!$B$1175:$AL$1562,$O$1-1,FALSE)</f>
        <v>#REF!</v>
      </c>
      <c r="L324" s="372" t="e">
        <f>VLOOKUP($A324,'T5_data(mth)'!$B$1175:$AL$1562,$O$1,FALSE)</f>
        <v>#REF!</v>
      </c>
      <c r="M324" s="633"/>
      <c r="O324" s="465" t="str">
        <f t="shared" si="33"/>
        <v>35.3</v>
      </c>
      <c r="P324" s="465" t="e">
        <f t="shared" si="34"/>
        <v>#REF!</v>
      </c>
      <c r="Q324" s="465" t="e">
        <f t="shared" si="35"/>
        <v>#REF!</v>
      </c>
      <c r="R324" s="465" t="str">
        <f t="shared" si="36"/>
        <v>22.7</v>
      </c>
      <c r="S324" s="465" t="str">
        <f t="shared" si="37"/>
        <v>0.01</v>
      </c>
      <c r="T324" s="465" t="e">
        <f t="shared" si="38"/>
        <v>#REF!</v>
      </c>
      <c r="U324" s="465" t="e">
        <f t="shared" si="39"/>
        <v>#REF!</v>
      </c>
      <c r="V324" s="465" t="e">
        <f>IF(FIXED(#REF!,1)="0.0",IF(FIXED(#REF!,2)="0.00",FIXED(#REF!,3),FIXED(#REF!,2)),FIXED(#REF!,1))</f>
        <v>#REF!</v>
      </c>
    </row>
    <row r="325" spans="1:22" s="321" customFormat="1" ht="24.6" hidden="1" x14ac:dyDescent="0.45">
      <c r="A325" s="367" t="s">
        <v>495</v>
      </c>
      <c r="B325" s="368">
        <f>VLOOKUP($A325,'T5_data(ytd)'!$B$3:$F$390,3,FALSE)</f>
        <v>12.88</v>
      </c>
      <c r="C325" s="369" t="e">
        <f>VLOOKUP($A325,'T5_data(mth)'!$B$5:$AL$392,$O$1-1,FALSE)</f>
        <v>#REF!</v>
      </c>
      <c r="D325" s="496" t="e">
        <f>VLOOKUP($A325,'T5_data(mth)'!$B$5:$AL$392,$O$1,FALSE)</f>
        <v>#REF!</v>
      </c>
      <c r="E325" s="368">
        <f>VLOOKUP($A325,'T5_data(ytd)'!$B$3:$F$390,5,FALSE)</f>
        <v>3.84</v>
      </c>
      <c r="F325" s="370">
        <f>VLOOKUP($A325,'T5_data(ytd)'!$B$392:$F$779,3,FALSE)</f>
        <v>25.17</v>
      </c>
      <c r="G325" s="371" t="e">
        <f>VLOOKUP($A325,'T5_data(mth)'!$B$785:$AL$1172,$O$1-1,FALSE)</f>
        <v>#REF!</v>
      </c>
      <c r="H325" s="371" t="e">
        <f>VLOOKUP($A325,'T5_data(mth)'!$B$785:$AL$1172,$O$1,FALSE)</f>
        <v>#REF!</v>
      </c>
      <c r="I325" s="370">
        <f>VLOOKUP($A325,'T5_data(ytd)'!$B$392:$F$779,5,FALSE)</f>
        <v>31.96</v>
      </c>
      <c r="J325" s="372">
        <f>VLOOKUP($A325,'T5_data(ytd)'!$B$781:$F$1168,3,FALSE)</f>
        <v>0</v>
      </c>
      <c r="K325" s="372" t="e">
        <f>VLOOKUP($A325,'T5_data(mth)'!$B$1175:$AL$1562,$O$1-1,FALSE)</f>
        <v>#REF!</v>
      </c>
      <c r="L325" s="372" t="e">
        <f>VLOOKUP($A325,'T5_data(mth)'!$B$1175:$AL$1562,$O$1,FALSE)</f>
        <v>#REF!</v>
      </c>
      <c r="M325" s="633"/>
      <c r="O325" s="465" t="str">
        <f t="shared" si="33"/>
        <v>25.2</v>
      </c>
      <c r="P325" s="465" t="e">
        <f t="shared" si="34"/>
        <v>#REF!</v>
      </c>
      <c r="Q325" s="465" t="e">
        <f t="shared" si="35"/>
        <v>#REF!</v>
      </c>
      <c r="R325" s="465" t="str">
        <f t="shared" si="36"/>
        <v>32.0</v>
      </c>
      <c r="S325" s="465" t="str">
        <f t="shared" si="37"/>
        <v>0.000</v>
      </c>
      <c r="T325" s="465" t="e">
        <f t="shared" si="38"/>
        <v>#REF!</v>
      </c>
      <c r="U325" s="465" t="e">
        <f t="shared" si="39"/>
        <v>#REF!</v>
      </c>
      <c r="V325" s="465" t="e">
        <f>IF(FIXED(#REF!,1)="0.0",IF(FIXED(#REF!,2)="0.00",FIXED(#REF!,3),FIXED(#REF!,2)),FIXED(#REF!,1))</f>
        <v>#REF!</v>
      </c>
    </row>
    <row r="326" spans="1:22" s="321" customFormat="1" ht="24.6" hidden="1" x14ac:dyDescent="0.45">
      <c r="A326" s="474" t="s">
        <v>496</v>
      </c>
      <c r="B326" s="475">
        <f>VLOOKUP($A326,'T5_data(ytd)'!$B$3:$F$390,3,FALSE)</f>
        <v>27.21</v>
      </c>
      <c r="C326" s="476" t="e">
        <f>VLOOKUP($A326,'T5_data(mth)'!$B$5:$AL$392,$O$1-1,FALSE)</f>
        <v>#REF!</v>
      </c>
      <c r="D326" s="496" t="e">
        <f>VLOOKUP($A326,'T5_data(mth)'!$B$5:$AL$392,$O$1,FALSE)</f>
        <v>#REF!</v>
      </c>
      <c r="E326" s="475">
        <f>VLOOKUP($A326,'T5_data(ytd)'!$B$3:$F$390,5,FALSE)</f>
        <v>10.050000000000001</v>
      </c>
      <c r="F326" s="466">
        <f>VLOOKUP($A326,'T5_data(ytd)'!$B$392:$F$779,3,FALSE)</f>
        <v>40.619999999999997</v>
      </c>
      <c r="G326" s="467" t="e">
        <f>VLOOKUP($A326,'T5_data(mth)'!$B$785:$AL$1172,$O$1-1,FALSE)</f>
        <v>#REF!</v>
      </c>
      <c r="H326" s="467" t="e">
        <f>VLOOKUP($A326,'T5_data(mth)'!$B$785:$AL$1172,$O$1,FALSE)</f>
        <v>#REF!</v>
      </c>
      <c r="I326" s="466">
        <f>VLOOKUP($A326,'T5_data(ytd)'!$B$392:$F$779,5,FALSE)</f>
        <v>19.36</v>
      </c>
      <c r="J326" s="470">
        <f>VLOOKUP($A326,'T5_data(ytd)'!$B$781:$F$1168,3,FALSE)</f>
        <v>0.01</v>
      </c>
      <c r="K326" s="470" t="e">
        <f>VLOOKUP($A326,'T5_data(mth)'!$B$1175:$AL$1562,$O$1-1,FALSE)</f>
        <v>#REF!</v>
      </c>
      <c r="L326" s="470" t="e">
        <f>VLOOKUP($A326,'T5_data(mth)'!$B$1175:$AL$1562,$O$1,FALSE)</f>
        <v>#REF!</v>
      </c>
      <c r="M326" s="633"/>
      <c r="O326" s="465" t="str">
        <f t="shared" ref="O326:O374" si="41">IF(FIXED(F326,1)="0.0",IF(FIXED(F326,2)="0.00",FIXED(F326,3),FIXED(F326,2)),FIXED(F326,1))</f>
        <v>40.6</v>
      </c>
      <c r="P326" s="465" t="e">
        <f t="shared" ref="P326:P374" si="42">IF(FIXED(G326,1)="0.0",IF(FIXED(G326,2)="0.00",FIXED(G326,3),FIXED(G326,2)),FIXED(G326,1))</f>
        <v>#REF!</v>
      </c>
      <c r="Q326" s="465" t="e">
        <f t="shared" ref="Q326:Q374" si="43">IF(FIXED(H326,1)="0.0",IF(FIXED(H326,2)="0.00",FIXED(H326,3),FIXED(H326,2)),FIXED(H326,1))</f>
        <v>#REF!</v>
      </c>
      <c r="R326" s="465" t="str">
        <f t="shared" ref="R326:R374" si="44">IF(FIXED(I326,1)="0.0",IF(FIXED(I326,2)="0.00",FIXED(I326,3),FIXED(I326,2)),FIXED(I326,1))</f>
        <v>19.4</v>
      </c>
      <c r="S326" s="465" t="str">
        <f t="shared" ref="S326:S374" si="45">IF(FIXED(J326,1)="0.0",IF(FIXED(J326,2)="0.00",FIXED(J326,3),FIXED(J326,2)),FIXED(J326,1))</f>
        <v>0.01</v>
      </c>
      <c r="T326" s="465" t="e">
        <f t="shared" ref="T326:T374" si="46">IF(FIXED(K326,1)="0.0",IF(FIXED(K326,2)="0.00",FIXED(K326,3),FIXED(K326,2)),FIXED(K326,1))</f>
        <v>#REF!</v>
      </c>
      <c r="U326" s="465" t="e">
        <f t="shared" ref="U326:U374" si="47">IF(FIXED(L326,1)="0.0",IF(FIXED(L326,2)="0.00",FIXED(L326,3),FIXED(L326,2)),FIXED(L326,1))</f>
        <v>#REF!</v>
      </c>
      <c r="V326" s="465" t="e">
        <f>IF(FIXED(#REF!,1)="0.0",IF(FIXED(#REF!,2)="0.00",FIXED(#REF!,3),FIXED(#REF!,2)),FIXED(#REF!,1))</f>
        <v>#REF!</v>
      </c>
    </row>
    <row r="327" spans="1:22" ht="21" customHeight="1" x14ac:dyDescent="0.7">
      <c r="A327" s="495" t="s">
        <v>497</v>
      </c>
      <c r="B327" s="496">
        <f>VLOOKUP($A327,'T5_data(ytd)'!$B$3:$F$390,3,FALSE)</f>
        <v>1667.23</v>
      </c>
      <c r="C327" s="641">
        <f>VLOOKUP($A327,'T5_data(mth)'!$B$5:$AX$392,$O$1-1,FALSE)</f>
        <v>119.7796953684</v>
      </c>
      <c r="D327" s="496">
        <f>VLOOKUP($A327,'T5_data(mth)'!$B$5:$AX$392,$O$1,FALSE)</f>
        <v>145.92952089760001</v>
      </c>
      <c r="E327" s="496">
        <f>VLOOKUP($A327,'T5_data(ytd)'!$B$3:$F$390,5,FALSE)</f>
        <v>556.64</v>
      </c>
      <c r="F327" s="497">
        <f>VLOOKUP($A327,'T5_data(ytd)'!$B$392:$F$779,3,FALSE)</f>
        <v>12.25</v>
      </c>
      <c r="G327" s="642">
        <f>VLOOKUP($A327,'T5_data(mth)'!$B$785:$AX$1172,$O$1-1,FALSE)</f>
        <v>45.279025395701574</v>
      </c>
      <c r="H327" s="497">
        <f>VLOOKUP($A327,'T5_data(mth)'!$B$785:$AX$1172,$O$1,FALSE)</f>
        <v>9.9220241905136</v>
      </c>
      <c r="I327" s="497">
        <f>VLOOKUP($A327,'T5_data(ytd)'!$B$392:$F$779,5,FALSE)</f>
        <v>12.33</v>
      </c>
      <c r="J327" s="498">
        <f>VLOOKUP($A327,'T5_data(ytd)'!$B$781:$F$1168,3,FALSE)</f>
        <v>0.54</v>
      </c>
      <c r="K327" s="646">
        <f>VLOOKUP($A327,'T5_data(mth)'!$B$1175:$AX$1562,$O$1-1,FALSE)</f>
        <v>0.41917230144154577</v>
      </c>
      <c r="L327" s="653">
        <f>VLOOKUP($A327,'T5_data(mth)'!$B$1175:$AX$1562,$O$1,FALSE)</f>
        <v>0.50413674622309479</v>
      </c>
      <c r="M327" s="654">
        <f>VLOOKUP($A327,'T5_data(ytd)'!$B$781:$F$1168,5,FALSE)</f>
        <v>0.51</v>
      </c>
      <c r="N327" s="481">
        <v>1</v>
      </c>
      <c r="O327" s="660" t="str">
        <f t="shared" si="41"/>
        <v>12.3</v>
      </c>
      <c r="P327" s="660" t="str">
        <f t="shared" si="42"/>
        <v>45.3</v>
      </c>
      <c r="Q327" s="660" t="str">
        <f t="shared" si="43"/>
        <v>9.9</v>
      </c>
      <c r="R327" s="660" t="str">
        <f t="shared" si="44"/>
        <v>12.3</v>
      </c>
      <c r="S327" s="660" t="str">
        <f t="shared" si="45"/>
        <v>0.5</v>
      </c>
      <c r="T327" s="660" t="str">
        <f t="shared" si="46"/>
        <v>0.4</v>
      </c>
      <c r="U327" s="660" t="str">
        <f t="shared" si="47"/>
        <v>0.5</v>
      </c>
      <c r="V327" s="660" t="str">
        <f>IF(FIXED(M327,1)="0.0",IF(FIXED(M327,2)="0.00",FIXED(M327,3),FIXED(M327,2)),FIXED(M327,1))</f>
        <v>0.5</v>
      </c>
    </row>
    <row r="328" spans="1:22" s="321" customFormat="1" ht="24.6" hidden="1" x14ac:dyDescent="0.45">
      <c r="A328" s="479" t="s">
        <v>498</v>
      </c>
      <c r="B328" s="368">
        <f>VLOOKUP($A328,'T5_data(ytd)'!$B$3:$F$390,3,FALSE)</f>
        <v>199.3</v>
      </c>
      <c r="C328" s="368" t="e">
        <f>VLOOKUP($A328,'T5_data(mth)'!$B$5:$AL$392,$O$1-1,FALSE)</f>
        <v>#REF!</v>
      </c>
      <c r="D328" s="496" t="e">
        <f>VLOOKUP($A328,'T5_data(mth)'!$B$5:$AL$392,$O$1,FALSE)</f>
        <v>#REF!</v>
      </c>
      <c r="E328" s="368">
        <f>VLOOKUP($A328,'T5_data(ytd)'!$B$3:$F$390,5,FALSE)</f>
        <v>59.16</v>
      </c>
      <c r="F328" s="370">
        <f>VLOOKUP($A328,'T5_data(ytd)'!$B$392:$F$779,3,FALSE)</f>
        <v>8.44</v>
      </c>
      <c r="G328" s="370" t="e">
        <f>VLOOKUP($A328,'T5_data(mth)'!$B$785:$AL$1172,$O$1-1,FALSE)</f>
        <v>#REF!</v>
      </c>
      <c r="H328" s="370" t="e">
        <f>VLOOKUP($A328,'T5_data(mth)'!$B$785:$AL$1172,$O$1,FALSE)</f>
        <v>#REF!</v>
      </c>
      <c r="I328" s="370">
        <f>VLOOKUP($A328,'T5_data(ytd)'!$B$392:$F$779,5,FALSE)</f>
        <v>-9.8000000000000007</v>
      </c>
      <c r="J328" s="472">
        <f>VLOOKUP($A328,'T5_data(ytd)'!$B$781:$F$1168,3,FALSE)</f>
        <v>0.06</v>
      </c>
      <c r="K328" s="472" t="e">
        <f>VLOOKUP($A328,'T5_data(mth)'!$B$1175:$AL$1562,$O$1-1,FALSE)</f>
        <v>#REF!</v>
      </c>
      <c r="L328" s="472" t="e">
        <f>VLOOKUP($A328,'T5_data(mth)'!$B$1175:$AL$1562,$O$1,FALSE)</f>
        <v>#REF!</v>
      </c>
      <c r="M328" s="633"/>
      <c r="O328" s="465" t="str">
        <f t="shared" si="41"/>
        <v>8.4</v>
      </c>
      <c r="P328" s="465" t="e">
        <f t="shared" si="42"/>
        <v>#REF!</v>
      </c>
      <c r="Q328" s="465" t="e">
        <f t="shared" si="43"/>
        <v>#REF!</v>
      </c>
      <c r="R328" s="465" t="str">
        <f t="shared" si="44"/>
        <v>-9.8</v>
      </c>
      <c r="S328" s="465" t="str">
        <f t="shared" si="45"/>
        <v>0.1</v>
      </c>
      <c r="T328" s="465" t="e">
        <f t="shared" si="46"/>
        <v>#REF!</v>
      </c>
      <c r="U328" s="465" t="e">
        <f t="shared" si="47"/>
        <v>#REF!</v>
      </c>
      <c r="V328" s="465" t="e">
        <f>IF(FIXED(#REF!,1)="0.0",IF(FIXED(#REF!,2)="0.00",FIXED(#REF!,3),FIXED(#REF!,2)),FIXED(#REF!,1))</f>
        <v>#REF!</v>
      </c>
    </row>
    <row r="329" spans="1:22" s="321" customFormat="1" ht="24.6" hidden="1" x14ac:dyDescent="0.45">
      <c r="A329" s="367" t="s">
        <v>499</v>
      </c>
      <c r="B329" s="368">
        <f>VLOOKUP($A329,'T5_data(ytd)'!$B$3:$F$390,3,FALSE)</f>
        <v>1467.93</v>
      </c>
      <c r="C329" s="369" t="e">
        <f>VLOOKUP($A329,'T5_data(mth)'!$B$5:$AL$392,$O$1-1,FALSE)</f>
        <v>#REF!</v>
      </c>
      <c r="D329" s="496" t="e">
        <f>VLOOKUP($A329,'T5_data(mth)'!$B$5:$AL$392,$O$1,FALSE)</f>
        <v>#REF!</v>
      </c>
      <c r="E329" s="368">
        <f>VLOOKUP($A329,'T5_data(ytd)'!$B$3:$F$390,5,FALSE)</f>
        <v>497.48</v>
      </c>
      <c r="F329" s="370">
        <f>VLOOKUP($A329,'T5_data(ytd)'!$B$392:$F$779,3,FALSE)</f>
        <v>12.78</v>
      </c>
      <c r="G329" s="371" t="e">
        <f>VLOOKUP($A329,'T5_data(mth)'!$B$785:$AL$1172,$O$1-1,FALSE)</f>
        <v>#REF!</v>
      </c>
      <c r="H329" s="371" t="e">
        <f>VLOOKUP($A329,'T5_data(mth)'!$B$785:$AL$1172,$O$1,FALSE)</f>
        <v>#REF!</v>
      </c>
      <c r="I329" s="370">
        <f>VLOOKUP($A329,'T5_data(ytd)'!$B$392:$F$779,5,FALSE)</f>
        <v>15.71</v>
      </c>
      <c r="J329" s="372">
        <f>VLOOKUP($A329,'T5_data(ytd)'!$B$781:$F$1168,3,FALSE)</f>
        <v>0.48</v>
      </c>
      <c r="K329" s="372" t="e">
        <f>VLOOKUP($A329,'T5_data(mth)'!$B$1175:$AL$1562,$O$1-1,FALSE)</f>
        <v>#REF!</v>
      </c>
      <c r="L329" s="372" t="e">
        <f>VLOOKUP($A329,'T5_data(mth)'!$B$1175:$AL$1562,$O$1,FALSE)</f>
        <v>#REF!</v>
      </c>
      <c r="M329" s="633"/>
      <c r="O329" s="465" t="str">
        <f t="shared" si="41"/>
        <v>12.8</v>
      </c>
      <c r="P329" s="465" t="e">
        <f t="shared" si="42"/>
        <v>#REF!</v>
      </c>
      <c r="Q329" s="465" t="e">
        <f t="shared" si="43"/>
        <v>#REF!</v>
      </c>
      <c r="R329" s="465" t="str">
        <f t="shared" si="44"/>
        <v>15.7</v>
      </c>
      <c r="S329" s="465" t="str">
        <f t="shared" si="45"/>
        <v>0.5</v>
      </c>
      <c r="T329" s="465" t="e">
        <f t="shared" si="46"/>
        <v>#REF!</v>
      </c>
      <c r="U329" s="465" t="e">
        <f t="shared" si="47"/>
        <v>#REF!</v>
      </c>
      <c r="V329" s="465" t="e">
        <f>IF(FIXED(#REF!,1)="0.0",IF(FIXED(#REF!,2)="0.00",FIXED(#REF!,3),FIXED(#REF!,2)),FIXED(#REF!,1))</f>
        <v>#REF!</v>
      </c>
    </row>
    <row r="330" spans="1:22" s="321" customFormat="1" ht="24.6" hidden="1" x14ac:dyDescent="0.45">
      <c r="A330" s="367" t="s">
        <v>500</v>
      </c>
      <c r="B330" s="368">
        <f>VLOOKUP($A330,'T5_data(ytd)'!$B$3:$F$390,3,FALSE)</f>
        <v>480.94</v>
      </c>
      <c r="C330" s="369" t="e">
        <f>VLOOKUP($A330,'T5_data(mth)'!$B$5:$AL$392,$O$1-1,FALSE)</f>
        <v>#REF!</v>
      </c>
      <c r="D330" s="496" t="e">
        <f>VLOOKUP($A330,'T5_data(mth)'!$B$5:$AL$392,$O$1,FALSE)</f>
        <v>#REF!</v>
      </c>
      <c r="E330" s="368">
        <f>VLOOKUP($A330,'T5_data(ytd)'!$B$3:$F$390,5,FALSE)</f>
        <v>174.84</v>
      </c>
      <c r="F330" s="370">
        <f>VLOOKUP($A330,'T5_data(ytd)'!$B$392:$F$779,3,FALSE)</f>
        <v>13.73</v>
      </c>
      <c r="G330" s="371" t="e">
        <f>VLOOKUP($A330,'T5_data(mth)'!$B$785:$AL$1172,$O$1-1,FALSE)</f>
        <v>#REF!</v>
      </c>
      <c r="H330" s="371" t="e">
        <f>VLOOKUP($A330,'T5_data(mth)'!$B$785:$AL$1172,$O$1,FALSE)</f>
        <v>#REF!</v>
      </c>
      <c r="I330" s="370">
        <f>VLOOKUP($A330,'T5_data(ytd)'!$B$392:$F$779,5,FALSE)</f>
        <v>24.43</v>
      </c>
      <c r="J330" s="372">
        <f>VLOOKUP($A330,'T5_data(ytd)'!$B$781:$F$1168,3,FALSE)</f>
        <v>0.16</v>
      </c>
      <c r="K330" s="372" t="e">
        <f>VLOOKUP($A330,'T5_data(mth)'!$B$1175:$AL$1562,$O$1-1,FALSE)</f>
        <v>#REF!</v>
      </c>
      <c r="L330" s="372" t="e">
        <f>VLOOKUP($A330,'T5_data(mth)'!$B$1175:$AL$1562,$O$1,FALSE)</f>
        <v>#REF!</v>
      </c>
      <c r="M330" s="633"/>
      <c r="O330" s="465" t="str">
        <f t="shared" si="41"/>
        <v>13.7</v>
      </c>
      <c r="P330" s="465" t="e">
        <f t="shared" si="42"/>
        <v>#REF!</v>
      </c>
      <c r="Q330" s="465" t="e">
        <f t="shared" si="43"/>
        <v>#REF!</v>
      </c>
      <c r="R330" s="465" t="str">
        <f t="shared" si="44"/>
        <v>24.4</v>
      </c>
      <c r="S330" s="465" t="str">
        <f t="shared" si="45"/>
        <v>0.2</v>
      </c>
      <c r="T330" s="465" t="e">
        <f t="shared" si="46"/>
        <v>#REF!</v>
      </c>
      <c r="U330" s="465" t="e">
        <f t="shared" si="47"/>
        <v>#REF!</v>
      </c>
      <c r="V330" s="465" t="e">
        <f>IF(FIXED(#REF!,1)="0.0",IF(FIXED(#REF!,2)="0.00",FIXED(#REF!,3),FIXED(#REF!,2)),FIXED(#REF!,1))</f>
        <v>#REF!</v>
      </c>
    </row>
    <row r="331" spans="1:22" s="321" customFormat="1" ht="24.6" hidden="1" x14ac:dyDescent="0.45">
      <c r="A331" s="367" t="s">
        <v>501</v>
      </c>
      <c r="B331" s="368">
        <f>VLOOKUP($A331,'T5_data(ytd)'!$B$3:$F$390,3,FALSE)</f>
        <v>278.73</v>
      </c>
      <c r="C331" s="369" t="e">
        <f>VLOOKUP($A331,'T5_data(mth)'!$B$5:$AL$392,$O$1-1,FALSE)</f>
        <v>#REF!</v>
      </c>
      <c r="D331" s="496" t="e">
        <f>VLOOKUP($A331,'T5_data(mth)'!$B$5:$AL$392,$O$1,FALSE)</f>
        <v>#REF!</v>
      </c>
      <c r="E331" s="368">
        <f>VLOOKUP($A331,'T5_data(ytd)'!$B$3:$F$390,5,FALSE)</f>
        <v>104.85</v>
      </c>
      <c r="F331" s="370">
        <f>VLOOKUP($A331,'T5_data(ytd)'!$B$392:$F$779,3,FALSE)</f>
        <v>14.77</v>
      </c>
      <c r="G331" s="371" t="e">
        <f>VLOOKUP($A331,'T5_data(mth)'!$B$785:$AL$1172,$O$1-1,FALSE)</f>
        <v>#REF!</v>
      </c>
      <c r="H331" s="371" t="e">
        <f>VLOOKUP($A331,'T5_data(mth)'!$B$785:$AL$1172,$O$1,FALSE)</f>
        <v>#REF!</v>
      </c>
      <c r="I331" s="370">
        <f>VLOOKUP($A331,'T5_data(ytd)'!$B$392:$F$779,5,FALSE)</f>
        <v>29</v>
      </c>
      <c r="J331" s="372">
        <f>VLOOKUP($A331,'T5_data(ytd)'!$B$781:$F$1168,3,FALSE)</f>
        <v>0.09</v>
      </c>
      <c r="K331" s="372" t="e">
        <f>VLOOKUP($A331,'T5_data(mth)'!$B$1175:$AL$1562,$O$1-1,FALSE)</f>
        <v>#REF!</v>
      </c>
      <c r="L331" s="372" t="e">
        <f>VLOOKUP($A331,'T5_data(mth)'!$B$1175:$AL$1562,$O$1,FALSE)</f>
        <v>#REF!</v>
      </c>
      <c r="M331" s="633"/>
      <c r="O331" s="465" t="str">
        <f t="shared" si="41"/>
        <v>14.8</v>
      </c>
      <c r="P331" s="465" t="e">
        <f t="shared" si="42"/>
        <v>#REF!</v>
      </c>
      <c r="Q331" s="465" t="e">
        <f t="shared" si="43"/>
        <v>#REF!</v>
      </c>
      <c r="R331" s="465" t="str">
        <f t="shared" si="44"/>
        <v>29.0</v>
      </c>
      <c r="S331" s="465" t="str">
        <f t="shared" si="45"/>
        <v>0.1</v>
      </c>
      <c r="T331" s="465" t="e">
        <f t="shared" si="46"/>
        <v>#REF!</v>
      </c>
      <c r="U331" s="465" t="e">
        <f t="shared" si="47"/>
        <v>#REF!</v>
      </c>
      <c r="V331" s="465" t="e">
        <f>IF(FIXED(#REF!,1)="0.0",IF(FIXED(#REF!,2)="0.00",FIXED(#REF!,3),FIXED(#REF!,2)),FIXED(#REF!,1))</f>
        <v>#REF!</v>
      </c>
    </row>
    <row r="332" spans="1:22" s="321" customFormat="1" ht="24.6" hidden="1" x14ac:dyDescent="0.45">
      <c r="A332" s="367" t="s">
        <v>502</v>
      </c>
      <c r="B332" s="368">
        <f>VLOOKUP($A332,'T5_data(ytd)'!$B$3:$F$390,3,FALSE)</f>
        <v>160.15</v>
      </c>
      <c r="C332" s="369" t="e">
        <f>VLOOKUP($A332,'T5_data(mth)'!$B$5:$AL$392,$O$1-1,FALSE)</f>
        <v>#REF!</v>
      </c>
      <c r="D332" s="496" t="e">
        <f>VLOOKUP($A332,'T5_data(mth)'!$B$5:$AL$392,$O$1,FALSE)</f>
        <v>#REF!</v>
      </c>
      <c r="E332" s="368">
        <f>VLOOKUP($A332,'T5_data(ytd)'!$B$3:$F$390,5,FALSE)</f>
        <v>59.66</v>
      </c>
      <c r="F332" s="370">
        <f>VLOOKUP($A332,'T5_data(ytd)'!$B$392:$F$779,3,FALSE)</f>
        <v>19.28</v>
      </c>
      <c r="G332" s="371" t="e">
        <f>VLOOKUP($A332,'T5_data(mth)'!$B$785:$AL$1172,$O$1-1,FALSE)</f>
        <v>#REF!</v>
      </c>
      <c r="H332" s="371" t="e">
        <f>VLOOKUP($A332,'T5_data(mth)'!$B$785:$AL$1172,$O$1,FALSE)</f>
        <v>#REF!</v>
      </c>
      <c r="I332" s="370">
        <f>VLOOKUP($A332,'T5_data(ytd)'!$B$392:$F$779,5,FALSE)</f>
        <v>28.99</v>
      </c>
      <c r="J332" s="372">
        <f>VLOOKUP($A332,'T5_data(ytd)'!$B$781:$F$1168,3,FALSE)</f>
        <v>0.05</v>
      </c>
      <c r="K332" s="372" t="e">
        <f>VLOOKUP($A332,'T5_data(mth)'!$B$1175:$AL$1562,$O$1-1,FALSE)</f>
        <v>#REF!</v>
      </c>
      <c r="L332" s="372" t="e">
        <f>VLOOKUP($A332,'T5_data(mth)'!$B$1175:$AL$1562,$O$1,FALSE)</f>
        <v>#REF!</v>
      </c>
      <c r="M332" s="633"/>
      <c r="O332" s="465" t="str">
        <f t="shared" si="41"/>
        <v>19.3</v>
      </c>
      <c r="P332" s="465" t="e">
        <f t="shared" si="42"/>
        <v>#REF!</v>
      </c>
      <c r="Q332" s="465" t="e">
        <f t="shared" si="43"/>
        <v>#REF!</v>
      </c>
      <c r="R332" s="465" t="str">
        <f t="shared" si="44"/>
        <v>29.0</v>
      </c>
      <c r="S332" s="465" t="str">
        <f t="shared" si="45"/>
        <v>0.1</v>
      </c>
      <c r="T332" s="465" t="e">
        <f t="shared" si="46"/>
        <v>#REF!</v>
      </c>
      <c r="U332" s="465" t="e">
        <f t="shared" si="47"/>
        <v>#REF!</v>
      </c>
      <c r="V332" s="465" t="e">
        <f>IF(FIXED(#REF!,1)="0.0",IF(FIXED(#REF!,2)="0.00",FIXED(#REF!,3),FIXED(#REF!,2)),FIXED(#REF!,1))</f>
        <v>#REF!</v>
      </c>
    </row>
    <row r="333" spans="1:22" s="321" customFormat="1" ht="24.6" hidden="1" x14ac:dyDescent="0.45">
      <c r="A333" s="474" t="s">
        <v>503</v>
      </c>
      <c r="B333" s="475">
        <f>VLOOKUP($A333,'T5_data(ytd)'!$B$3:$F$390,3,FALSE)</f>
        <v>42.06</v>
      </c>
      <c r="C333" s="476" t="e">
        <f>VLOOKUP($A333,'T5_data(mth)'!$B$5:$AL$392,$O$1-1,FALSE)</f>
        <v>#REF!</v>
      </c>
      <c r="D333" s="496" t="e">
        <f>VLOOKUP($A333,'T5_data(mth)'!$B$5:$AL$392,$O$1,FALSE)</f>
        <v>#REF!</v>
      </c>
      <c r="E333" s="475">
        <f>VLOOKUP($A333,'T5_data(ytd)'!$B$3:$F$390,5,FALSE)</f>
        <v>10.34</v>
      </c>
      <c r="F333" s="466">
        <f>VLOOKUP($A333,'T5_data(ytd)'!$B$392:$F$779,3,FALSE)</f>
        <v>-8.0500000000000007</v>
      </c>
      <c r="G333" s="467" t="e">
        <f>VLOOKUP($A333,'T5_data(mth)'!$B$785:$AL$1172,$O$1-1,FALSE)</f>
        <v>#REF!</v>
      </c>
      <c r="H333" s="467" t="e">
        <f>VLOOKUP($A333,'T5_data(mth)'!$B$785:$AL$1172,$O$1,FALSE)</f>
        <v>#REF!</v>
      </c>
      <c r="I333" s="466">
        <f>VLOOKUP($A333,'T5_data(ytd)'!$B$392:$F$779,5,FALSE)</f>
        <v>-20.34</v>
      </c>
      <c r="J333" s="470">
        <f>VLOOKUP($A333,'T5_data(ytd)'!$B$781:$F$1168,3,FALSE)</f>
        <v>0.01</v>
      </c>
      <c r="K333" s="470" t="e">
        <f>VLOOKUP($A333,'T5_data(mth)'!$B$1175:$AL$1562,$O$1-1,FALSE)</f>
        <v>#REF!</v>
      </c>
      <c r="L333" s="470" t="e">
        <f>VLOOKUP($A333,'T5_data(mth)'!$B$1175:$AL$1562,$O$1,FALSE)</f>
        <v>#REF!</v>
      </c>
      <c r="M333" s="633"/>
      <c r="O333" s="465" t="str">
        <f t="shared" si="41"/>
        <v>-8.1</v>
      </c>
      <c r="P333" s="465" t="e">
        <f t="shared" si="42"/>
        <v>#REF!</v>
      </c>
      <c r="Q333" s="465" t="e">
        <f t="shared" si="43"/>
        <v>#REF!</v>
      </c>
      <c r="R333" s="465" t="str">
        <f t="shared" si="44"/>
        <v>-20.3</v>
      </c>
      <c r="S333" s="465" t="str">
        <f t="shared" si="45"/>
        <v>0.01</v>
      </c>
      <c r="T333" s="465" t="e">
        <f t="shared" si="46"/>
        <v>#REF!</v>
      </c>
      <c r="U333" s="465" t="e">
        <f t="shared" si="47"/>
        <v>#REF!</v>
      </c>
      <c r="V333" s="465" t="e">
        <f>IF(FIXED(#REF!,1)="0.0",IF(FIXED(#REF!,2)="0.00",FIXED(#REF!,3),FIXED(#REF!,2)),FIXED(#REF!,1))</f>
        <v>#REF!</v>
      </c>
    </row>
    <row r="334" spans="1:22" ht="21" customHeight="1" x14ac:dyDescent="0.7">
      <c r="A334" s="495" t="s">
        <v>504</v>
      </c>
      <c r="B334" s="496">
        <f>VLOOKUP($A334,'T5_data(ytd)'!$B$3:$F$390,3,FALSE)</f>
        <v>186.27</v>
      </c>
      <c r="C334" s="641">
        <f>VLOOKUP($A334,'T5_data(mth)'!$B$5:$AX$392,$O$1-1,FALSE)</f>
        <v>19.819253928799998</v>
      </c>
      <c r="D334" s="496">
        <f>VLOOKUP($A334,'T5_data(mth)'!$B$5:$AX$392,$O$1,FALSE)</f>
        <v>16.411729509299999</v>
      </c>
      <c r="E334" s="496">
        <f>VLOOKUP($A334,'T5_data(ytd)'!$B$3:$F$390,5,FALSE)</f>
        <v>72.91</v>
      </c>
      <c r="F334" s="497">
        <f>VLOOKUP($A334,'T5_data(ytd)'!$B$392:$F$779,3,FALSE)</f>
        <v>0.87</v>
      </c>
      <c r="G334" s="642">
        <f>VLOOKUP($A334,'T5_data(mth)'!$B$785:$AX$1172,$O$1-1,FALSE)</f>
        <v>5.8049559781582127</v>
      </c>
      <c r="H334" s="497">
        <f>VLOOKUP($A334,'T5_data(mth)'!$B$785:$AX$1172,$O$1,FALSE)</f>
        <v>19.967239256205644</v>
      </c>
      <c r="I334" s="497">
        <f>VLOOKUP($A334,'T5_data(ytd)'!$B$392:$F$779,5,FALSE)</f>
        <v>12</v>
      </c>
      <c r="J334" s="498">
        <f>VLOOKUP($A334,'T5_data(ytd)'!$B$781:$F$1168,3,FALSE)</f>
        <v>0.06</v>
      </c>
      <c r="K334" s="646">
        <f>VLOOKUP($A334,'T5_data(mth)'!$B$1175:$AX$1562,$O$1-1,FALSE)</f>
        <v>6.9358018123505824E-2</v>
      </c>
      <c r="L334" s="653">
        <f>VLOOKUP($A334,'T5_data(mth)'!$B$1175:$AX$1562,$O$1,FALSE)</f>
        <v>5.6696930571832782E-2</v>
      </c>
      <c r="M334" s="654">
        <f>VLOOKUP($A334,'T5_data(ytd)'!$B$781:$F$1168,5,FALSE)</f>
        <v>7.0000000000000007E-2</v>
      </c>
      <c r="N334" s="481">
        <v>1</v>
      </c>
      <c r="O334" s="660" t="str">
        <f t="shared" si="41"/>
        <v>0.9</v>
      </c>
      <c r="P334" s="660" t="str">
        <f t="shared" si="42"/>
        <v>5.8</v>
      </c>
      <c r="Q334" s="660" t="str">
        <f t="shared" si="43"/>
        <v>20.0</v>
      </c>
      <c r="R334" s="660" t="str">
        <f t="shared" si="44"/>
        <v>12.0</v>
      </c>
      <c r="S334" s="660" t="str">
        <f t="shared" si="45"/>
        <v>0.1</v>
      </c>
      <c r="T334" s="660" t="str">
        <f t="shared" si="46"/>
        <v>0.1</v>
      </c>
      <c r="U334" s="660" t="str">
        <f t="shared" si="47"/>
        <v>0.1</v>
      </c>
      <c r="V334" s="660" t="str">
        <f t="shared" ref="V334:V335" si="48">IF(FIXED(M334,1)="0.0",IF(FIXED(M334,2)="0.00",FIXED(M334,3),FIXED(M334,2)),FIXED(M334,1))</f>
        <v>0.1</v>
      </c>
    </row>
    <row r="335" spans="1:22" ht="21" customHeight="1" x14ac:dyDescent="0.7">
      <c r="A335" s="495" t="s">
        <v>505</v>
      </c>
      <c r="B335" s="496">
        <f>VLOOKUP($A335,'T5_data(ytd)'!$B$3:$F$390,3,FALSE)</f>
        <v>421.37</v>
      </c>
      <c r="C335" s="641">
        <f>VLOOKUP($A335,'T5_data(mth)'!$B$5:$AX$392,$O$1-1,FALSE)</f>
        <v>34.555817190399999</v>
      </c>
      <c r="D335" s="496">
        <f>VLOOKUP($A335,'T5_data(mth)'!$B$5:$AX$392,$O$1,FALSE)</f>
        <v>37.859803439399997</v>
      </c>
      <c r="E335" s="496">
        <f>VLOOKUP($A335,'T5_data(ytd)'!$B$3:$F$390,5,FALSE)</f>
        <v>152.05000000000001</v>
      </c>
      <c r="F335" s="497">
        <f>VLOOKUP($A335,'T5_data(ytd)'!$B$392:$F$779,3,FALSE)</f>
        <v>7.21</v>
      </c>
      <c r="G335" s="642">
        <f>VLOOKUP($A335,'T5_data(mth)'!$B$785:$AX$1172,$O$1-1,FALSE)</f>
        <v>9.7823790927518246</v>
      </c>
      <c r="H335" s="497">
        <f>VLOOKUP($A335,'T5_data(mth)'!$B$785:$AX$1172,$O$1,FALSE)</f>
        <v>9.9269048829665554</v>
      </c>
      <c r="I335" s="497">
        <f>VLOOKUP($A335,'T5_data(ytd)'!$B$392:$F$779,5,FALSE)</f>
        <v>12.92</v>
      </c>
      <c r="J335" s="498">
        <f>VLOOKUP($A335,'T5_data(ytd)'!$B$781:$F$1168,3,FALSE)</f>
        <v>0.14000000000000001</v>
      </c>
      <c r="K335" s="646">
        <f>VLOOKUP($A335,'T5_data(mth)'!$B$1175:$AX$1562,$O$1-1,FALSE)</f>
        <v>0.12092902202951047</v>
      </c>
      <c r="L335" s="653">
        <f>VLOOKUP($A335,'T5_data(mth)'!$B$1175:$AX$1562,$O$1,FALSE)</f>
        <v>0.13079271418959992</v>
      </c>
      <c r="M335" s="654">
        <f>VLOOKUP($A335,'T5_data(ytd)'!$B$781:$F$1168,5,FALSE)</f>
        <v>0.14000000000000001</v>
      </c>
      <c r="N335" s="481">
        <v>1</v>
      </c>
      <c r="O335" s="660" t="str">
        <f t="shared" si="41"/>
        <v>7.2</v>
      </c>
      <c r="P335" s="660" t="str">
        <f t="shared" si="42"/>
        <v>9.8</v>
      </c>
      <c r="Q335" s="660" t="str">
        <f t="shared" si="43"/>
        <v>9.9</v>
      </c>
      <c r="R335" s="660" t="str">
        <f t="shared" si="44"/>
        <v>12.9</v>
      </c>
      <c r="S335" s="660" t="str">
        <f t="shared" si="45"/>
        <v>0.1</v>
      </c>
      <c r="T335" s="660" t="str">
        <f t="shared" si="46"/>
        <v>0.1</v>
      </c>
      <c r="U335" s="660" t="str">
        <f t="shared" si="47"/>
        <v>0.1</v>
      </c>
      <c r="V335" s="660" t="str">
        <f t="shared" si="48"/>
        <v>0.1</v>
      </c>
    </row>
    <row r="336" spans="1:22" s="321" customFormat="1" ht="24.6" hidden="1" x14ac:dyDescent="0.45">
      <c r="A336" s="479" t="s">
        <v>506</v>
      </c>
      <c r="B336" s="368">
        <f>VLOOKUP($A336,'T5_data(ytd)'!$B$3:$F$390,3,FALSE)</f>
        <v>45.24</v>
      </c>
      <c r="C336" s="368" t="e">
        <f>VLOOKUP($A336,'T5_data(mth)'!$B$5:$AL$392,$O$1-1,FALSE)</f>
        <v>#REF!</v>
      </c>
      <c r="D336" s="496" t="e">
        <f>VLOOKUP($A336,'T5_data(mth)'!$B$5:$AL$392,$O$1,FALSE)</f>
        <v>#REF!</v>
      </c>
      <c r="E336" s="368">
        <f>VLOOKUP($A336,'T5_data(ytd)'!$B$3:$F$390,5,FALSE)</f>
        <v>20.350000000000001</v>
      </c>
      <c r="F336" s="370">
        <f>VLOOKUP($A336,'T5_data(ytd)'!$B$392:$F$779,3,FALSE)</f>
        <v>20.93</v>
      </c>
      <c r="G336" s="370" t="e">
        <f>VLOOKUP($A336,'T5_data(mth)'!$B$785:$AL$1172,$O$1-1,FALSE)</f>
        <v>#REF!</v>
      </c>
      <c r="H336" s="370" t="e">
        <f>VLOOKUP($A336,'T5_data(mth)'!$B$785:$AL$1172,$O$1,FALSE)</f>
        <v>#REF!</v>
      </c>
      <c r="I336" s="370">
        <f>VLOOKUP($A336,'T5_data(ytd)'!$B$392:$F$779,5,FALSE)</f>
        <v>22.15</v>
      </c>
      <c r="J336" s="472">
        <f>VLOOKUP($A336,'T5_data(ytd)'!$B$781:$F$1168,3,FALSE)</f>
        <v>0.01</v>
      </c>
      <c r="K336" s="472" t="e">
        <f>VLOOKUP($A336,'T5_data(mth)'!$B$1175:$AL$1562,$O$1-1,FALSE)</f>
        <v>#REF!</v>
      </c>
      <c r="L336" s="472" t="e">
        <f>VLOOKUP($A336,'T5_data(mth)'!$B$1175:$AL$1562,$O$1,FALSE)</f>
        <v>#REF!</v>
      </c>
      <c r="M336" s="633"/>
      <c r="O336" s="465" t="str">
        <f t="shared" si="41"/>
        <v>20.9</v>
      </c>
      <c r="P336" s="465" t="e">
        <f t="shared" si="42"/>
        <v>#REF!</v>
      </c>
      <c r="Q336" s="465" t="e">
        <f t="shared" si="43"/>
        <v>#REF!</v>
      </c>
      <c r="R336" s="465" t="str">
        <f t="shared" si="44"/>
        <v>22.2</v>
      </c>
      <c r="S336" s="465" t="str">
        <f t="shared" si="45"/>
        <v>0.01</v>
      </c>
      <c r="T336" s="465" t="e">
        <f t="shared" si="46"/>
        <v>#REF!</v>
      </c>
      <c r="U336" s="465" t="e">
        <f t="shared" si="47"/>
        <v>#REF!</v>
      </c>
      <c r="V336" s="465" t="e">
        <f>IF(FIXED(#REF!,1)="0.0",IF(FIXED(#REF!,2)="0.00",FIXED(#REF!,3),FIXED(#REF!,2)),FIXED(#REF!,1))</f>
        <v>#REF!</v>
      </c>
    </row>
    <row r="337" spans="1:22" s="321" customFormat="1" ht="24.6" hidden="1" x14ac:dyDescent="0.45">
      <c r="A337" s="474" t="s">
        <v>507</v>
      </c>
      <c r="B337" s="475">
        <f>VLOOKUP($A337,'T5_data(ytd)'!$B$3:$F$390,3,FALSE)</f>
        <v>376.13</v>
      </c>
      <c r="C337" s="476" t="e">
        <f>VLOOKUP($A337,'T5_data(mth)'!$B$5:$AL$392,$O$1-1,FALSE)</f>
        <v>#REF!</v>
      </c>
      <c r="D337" s="496" t="e">
        <f>VLOOKUP($A337,'T5_data(mth)'!$B$5:$AL$392,$O$1,FALSE)</f>
        <v>#REF!</v>
      </c>
      <c r="E337" s="475">
        <f>VLOOKUP($A337,'T5_data(ytd)'!$B$3:$F$390,5,FALSE)</f>
        <v>131.69999999999999</v>
      </c>
      <c r="F337" s="466">
        <f>VLOOKUP($A337,'T5_data(ytd)'!$B$392:$F$779,3,FALSE)</f>
        <v>5.77</v>
      </c>
      <c r="G337" s="467" t="e">
        <f>VLOOKUP($A337,'T5_data(mth)'!$B$785:$AL$1172,$O$1-1,FALSE)</f>
        <v>#REF!</v>
      </c>
      <c r="H337" s="467" t="e">
        <f>VLOOKUP($A337,'T5_data(mth)'!$B$785:$AL$1172,$O$1,FALSE)</f>
        <v>#REF!</v>
      </c>
      <c r="I337" s="466">
        <f>VLOOKUP($A337,'T5_data(ytd)'!$B$392:$F$779,5,FALSE)</f>
        <v>11.62</v>
      </c>
      <c r="J337" s="470">
        <f>VLOOKUP($A337,'T5_data(ytd)'!$B$781:$F$1168,3,FALSE)</f>
        <v>0.12</v>
      </c>
      <c r="K337" s="470" t="e">
        <f>VLOOKUP($A337,'T5_data(mth)'!$B$1175:$AL$1562,$O$1-1,FALSE)</f>
        <v>#REF!</v>
      </c>
      <c r="L337" s="470" t="e">
        <f>VLOOKUP($A337,'T5_data(mth)'!$B$1175:$AL$1562,$O$1,FALSE)</f>
        <v>#REF!</v>
      </c>
      <c r="M337" s="633"/>
      <c r="O337" s="465" t="str">
        <f t="shared" si="41"/>
        <v>5.8</v>
      </c>
      <c r="P337" s="465" t="e">
        <f t="shared" si="42"/>
        <v>#REF!</v>
      </c>
      <c r="Q337" s="465" t="e">
        <f t="shared" si="43"/>
        <v>#REF!</v>
      </c>
      <c r="R337" s="465" t="str">
        <f t="shared" si="44"/>
        <v>11.6</v>
      </c>
      <c r="S337" s="465" t="str">
        <f t="shared" si="45"/>
        <v>0.1</v>
      </c>
      <c r="T337" s="465" t="e">
        <f t="shared" si="46"/>
        <v>#REF!</v>
      </c>
      <c r="U337" s="465" t="e">
        <f t="shared" si="47"/>
        <v>#REF!</v>
      </c>
      <c r="V337" s="465" t="e">
        <f>IF(FIXED(#REF!,1)="0.0",IF(FIXED(#REF!,2)="0.00",FIXED(#REF!,3),FIXED(#REF!,2)),FIXED(#REF!,1))</f>
        <v>#REF!</v>
      </c>
    </row>
    <row r="338" spans="1:22" ht="21" customHeight="1" x14ac:dyDescent="0.7">
      <c r="A338" s="495" t="s">
        <v>508</v>
      </c>
      <c r="B338" s="496">
        <f>VLOOKUP($A338,'T5_data(ytd)'!$B$3:$F$390,3,FALSE)</f>
        <v>527.45000000000005</v>
      </c>
      <c r="C338" s="641">
        <f>VLOOKUP($A338,'T5_data(mth)'!$B$5:$AX$392,$O$1-1,FALSE)</f>
        <v>46.878025995599998</v>
      </c>
      <c r="D338" s="496">
        <f>VLOOKUP($A338,'T5_data(mth)'!$B$5:$AX$392,$O$1,FALSE)</f>
        <v>46.604127953700001</v>
      </c>
      <c r="E338" s="496">
        <f>VLOOKUP($A338,'T5_data(ytd)'!$B$3:$F$390,5,FALSE)</f>
        <v>193.43</v>
      </c>
      <c r="F338" s="497">
        <f>VLOOKUP($A338,'T5_data(ytd)'!$B$392:$F$779,3,FALSE)</f>
        <v>21.43</v>
      </c>
      <c r="G338" s="642">
        <f>VLOOKUP($A338,'T5_data(mth)'!$B$785:$AX$1172,$O$1-1,FALSE)</f>
        <v>38.054858876612215</v>
      </c>
      <c r="H338" s="497">
        <f>VLOOKUP($A338,'T5_data(mth)'!$B$785:$AX$1172,$O$1,FALSE)</f>
        <v>26.775186365831033</v>
      </c>
      <c r="I338" s="497">
        <f>VLOOKUP($A338,'T5_data(ytd)'!$B$392:$F$779,5,FALSE)</f>
        <v>30.64</v>
      </c>
      <c r="J338" s="498">
        <f>VLOOKUP($A338,'T5_data(ytd)'!$B$781:$F$1168,3,FALSE)</f>
        <v>0.17</v>
      </c>
      <c r="K338" s="646">
        <f>VLOOKUP($A338,'T5_data(mth)'!$B$1175:$AX$1562,$O$1-1,FALSE)</f>
        <v>0.16405092685513936</v>
      </c>
      <c r="L338" s="653">
        <f>VLOOKUP($A338,'T5_data(mth)'!$B$1175:$AX$1562,$O$1,FALSE)</f>
        <v>0.16100137438009979</v>
      </c>
      <c r="M338" s="654">
        <f>VLOOKUP($A338,'T5_data(ytd)'!$B$781:$F$1168,5,FALSE)</f>
        <v>0.18</v>
      </c>
      <c r="N338" s="481">
        <v>1</v>
      </c>
      <c r="O338" s="660" t="str">
        <f t="shared" si="41"/>
        <v>21.4</v>
      </c>
      <c r="P338" s="660" t="str">
        <f t="shared" si="42"/>
        <v>38.1</v>
      </c>
      <c r="Q338" s="660" t="str">
        <f t="shared" si="43"/>
        <v>26.8</v>
      </c>
      <c r="R338" s="660" t="str">
        <f t="shared" si="44"/>
        <v>30.6</v>
      </c>
      <c r="S338" s="660" t="str">
        <f t="shared" si="45"/>
        <v>0.2</v>
      </c>
      <c r="T338" s="660" t="str">
        <f t="shared" si="46"/>
        <v>0.2</v>
      </c>
      <c r="U338" s="660" t="str">
        <f t="shared" si="47"/>
        <v>0.2</v>
      </c>
      <c r="V338" s="660" t="str">
        <f>IF(FIXED(M338,1)="0.0",IF(FIXED(M338,2)="0.00",FIXED(M338,3),FIXED(M338,2)),FIXED(M338,1))</f>
        <v>0.2</v>
      </c>
    </row>
    <row r="339" spans="1:22" s="321" customFormat="1" ht="24.6" hidden="1" x14ac:dyDescent="0.45">
      <c r="A339" s="479" t="s">
        <v>509</v>
      </c>
      <c r="B339" s="368">
        <f>VLOOKUP($A339,'T5_data(ytd)'!$B$3:$F$390,3,FALSE)</f>
        <v>49.32</v>
      </c>
      <c r="C339" s="368" t="e">
        <f>VLOOKUP($A339,'T5_data(mth)'!$B$5:$AL$392,$O$1-1,FALSE)</f>
        <v>#REF!</v>
      </c>
      <c r="D339" s="496" t="e">
        <f>VLOOKUP($A339,'T5_data(mth)'!$B$5:$AL$392,$O$1,FALSE)</f>
        <v>#REF!</v>
      </c>
      <c r="E339" s="368">
        <f>VLOOKUP($A339,'T5_data(ytd)'!$B$3:$F$390,5,FALSE)</f>
        <v>16.899999999999999</v>
      </c>
      <c r="F339" s="370">
        <f>VLOOKUP($A339,'T5_data(ytd)'!$B$392:$F$779,3,FALSE)</f>
        <v>-7.08</v>
      </c>
      <c r="G339" s="370" t="e">
        <f>VLOOKUP($A339,'T5_data(mth)'!$B$785:$AL$1172,$O$1-1,FALSE)</f>
        <v>#REF!</v>
      </c>
      <c r="H339" s="370" t="e">
        <f>VLOOKUP($A339,'T5_data(mth)'!$B$785:$AL$1172,$O$1,FALSE)</f>
        <v>#REF!</v>
      </c>
      <c r="I339" s="364">
        <f>VLOOKUP($A339,'T5_data(ytd)'!$B$392:$F$779,5,FALSE)</f>
        <v>17.93</v>
      </c>
      <c r="J339" s="472">
        <f>VLOOKUP($A339,'T5_data(ytd)'!$B$781:$F$1168,3,FALSE)</f>
        <v>0.02</v>
      </c>
      <c r="K339" s="472" t="e">
        <f>VLOOKUP($A339,'T5_data(mth)'!$B$1175:$AL$1562,$O$1-1,FALSE)</f>
        <v>#REF!</v>
      </c>
      <c r="L339" s="472" t="e">
        <f>VLOOKUP($A339,'T5_data(mth)'!$B$1175:$AL$1562,$O$1,FALSE)</f>
        <v>#REF!</v>
      </c>
      <c r="M339" s="633"/>
      <c r="O339" s="465" t="str">
        <f t="shared" si="41"/>
        <v>-7.1</v>
      </c>
      <c r="P339" s="465" t="e">
        <f t="shared" si="42"/>
        <v>#REF!</v>
      </c>
      <c r="Q339" s="465" t="e">
        <f t="shared" si="43"/>
        <v>#REF!</v>
      </c>
      <c r="R339" s="465" t="str">
        <f t="shared" si="44"/>
        <v>17.9</v>
      </c>
      <c r="S339" s="465" t="str">
        <f t="shared" si="45"/>
        <v>0.02</v>
      </c>
      <c r="T339" s="465" t="e">
        <f t="shared" si="46"/>
        <v>#REF!</v>
      </c>
      <c r="U339" s="465" t="e">
        <f t="shared" si="47"/>
        <v>#REF!</v>
      </c>
      <c r="V339" s="465" t="e">
        <f>IF(FIXED(#REF!,1)="0.0",IF(FIXED(#REF!,2)="0.00",FIXED(#REF!,3),FIXED(#REF!,2)),FIXED(#REF!,1))</f>
        <v>#REF!</v>
      </c>
    </row>
    <row r="340" spans="1:22" s="321" customFormat="1" ht="24.6" hidden="1" x14ac:dyDescent="0.45">
      <c r="A340" s="367" t="s">
        <v>510</v>
      </c>
      <c r="B340" s="368">
        <f>VLOOKUP($A340,'T5_data(ytd)'!$B$3:$F$390,3,FALSE)</f>
        <v>208.37</v>
      </c>
      <c r="C340" s="369" t="e">
        <f>VLOOKUP($A340,'T5_data(mth)'!$B$5:$AL$392,$O$1-1,FALSE)</f>
        <v>#REF!</v>
      </c>
      <c r="D340" s="496" t="e">
        <f>VLOOKUP($A340,'T5_data(mth)'!$B$5:$AL$392,$O$1,FALSE)</f>
        <v>#REF!</v>
      </c>
      <c r="E340" s="368">
        <f>VLOOKUP($A340,'T5_data(ytd)'!$B$3:$F$390,5,FALSE)</f>
        <v>82.96</v>
      </c>
      <c r="F340" s="370">
        <f>VLOOKUP($A340,'T5_data(ytd)'!$B$392:$F$779,3,FALSE)</f>
        <v>63.03</v>
      </c>
      <c r="G340" s="371" t="e">
        <f>VLOOKUP($A340,'T5_data(mth)'!$B$785:$AL$1172,$O$1-1,FALSE)</f>
        <v>#REF!</v>
      </c>
      <c r="H340" s="371" t="e">
        <f>VLOOKUP($A340,'T5_data(mth)'!$B$785:$AL$1172,$O$1,FALSE)</f>
        <v>#REF!</v>
      </c>
      <c r="I340" s="364">
        <f>VLOOKUP($A340,'T5_data(ytd)'!$B$392:$F$779,5,FALSE)</f>
        <v>61.43</v>
      </c>
      <c r="J340" s="372">
        <f>VLOOKUP($A340,'T5_data(ytd)'!$B$781:$F$1168,3,FALSE)</f>
        <v>7.0000000000000007E-2</v>
      </c>
      <c r="K340" s="372" t="e">
        <f>VLOOKUP($A340,'T5_data(mth)'!$B$1175:$AL$1562,$O$1-1,FALSE)</f>
        <v>#REF!</v>
      </c>
      <c r="L340" s="372" t="e">
        <f>VLOOKUP($A340,'T5_data(mth)'!$B$1175:$AL$1562,$O$1,FALSE)</f>
        <v>#REF!</v>
      </c>
      <c r="M340" s="633"/>
      <c r="O340" s="465" t="str">
        <f t="shared" si="41"/>
        <v>63.0</v>
      </c>
      <c r="P340" s="465" t="e">
        <f t="shared" si="42"/>
        <v>#REF!</v>
      </c>
      <c r="Q340" s="465" t="e">
        <f t="shared" si="43"/>
        <v>#REF!</v>
      </c>
      <c r="R340" s="465" t="str">
        <f t="shared" si="44"/>
        <v>61.4</v>
      </c>
      <c r="S340" s="465" t="str">
        <f t="shared" si="45"/>
        <v>0.1</v>
      </c>
      <c r="T340" s="465" t="e">
        <f t="shared" si="46"/>
        <v>#REF!</v>
      </c>
      <c r="U340" s="465" t="e">
        <f t="shared" si="47"/>
        <v>#REF!</v>
      </c>
      <c r="V340" s="465" t="e">
        <f>IF(FIXED(#REF!,1)="0.0",IF(FIXED(#REF!,2)="0.00",FIXED(#REF!,3),FIXED(#REF!,2)),FIXED(#REF!,1))</f>
        <v>#REF!</v>
      </c>
    </row>
    <row r="341" spans="1:22" s="321" customFormat="1" ht="24.6" hidden="1" x14ac:dyDescent="0.45">
      <c r="A341" s="367" t="s">
        <v>511</v>
      </c>
      <c r="B341" s="368">
        <f>VLOOKUP($A341,'T5_data(ytd)'!$B$3:$F$390,3,FALSE)</f>
        <v>172.72</v>
      </c>
      <c r="C341" s="369" t="e">
        <f>VLOOKUP($A341,'T5_data(mth)'!$B$5:$AL$392,$O$1-1,FALSE)</f>
        <v>#REF!</v>
      </c>
      <c r="D341" s="496" t="e">
        <f>VLOOKUP($A341,'T5_data(mth)'!$B$5:$AL$392,$O$1,FALSE)</f>
        <v>#REF!</v>
      </c>
      <c r="E341" s="368">
        <f>VLOOKUP($A341,'T5_data(ytd)'!$B$3:$F$390,5,FALSE)</f>
        <v>68.27</v>
      </c>
      <c r="F341" s="370">
        <f>VLOOKUP($A341,'T5_data(ytd)'!$B$392:$F$779,3,FALSE)</f>
        <v>9.19</v>
      </c>
      <c r="G341" s="371" t="e">
        <f>VLOOKUP($A341,'T5_data(mth)'!$B$785:$AL$1172,$O$1-1,FALSE)</f>
        <v>#REF!</v>
      </c>
      <c r="H341" s="371" t="e">
        <f>VLOOKUP($A341,'T5_data(mth)'!$B$785:$AL$1172,$O$1,FALSE)</f>
        <v>#REF!</v>
      </c>
      <c r="I341" s="364">
        <f>VLOOKUP($A341,'T5_data(ytd)'!$B$392:$F$779,5,FALSE)</f>
        <v>21.87</v>
      </c>
      <c r="J341" s="372">
        <f>VLOOKUP($A341,'T5_data(ytd)'!$B$781:$F$1168,3,FALSE)</f>
        <v>0.06</v>
      </c>
      <c r="K341" s="372" t="e">
        <f>VLOOKUP($A341,'T5_data(mth)'!$B$1175:$AL$1562,$O$1-1,FALSE)</f>
        <v>#REF!</v>
      </c>
      <c r="L341" s="372" t="e">
        <f>VLOOKUP($A341,'T5_data(mth)'!$B$1175:$AL$1562,$O$1,FALSE)</f>
        <v>#REF!</v>
      </c>
      <c r="M341" s="633"/>
      <c r="O341" s="465" t="str">
        <f t="shared" si="41"/>
        <v>9.2</v>
      </c>
      <c r="P341" s="465" t="e">
        <f t="shared" si="42"/>
        <v>#REF!</v>
      </c>
      <c r="Q341" s="465" t="e">
        <f t="shared" si="43"/>
        <v>#REF!</v>
      </c>
      <c r="R341" s="465" t="str">
        <f t="shared" si="44"/>
        <v>21.9</v>
      </c>
      <c r="S341" s="465" t="str">
        <f t="shared" si="45"/>
        <v>0.1</v>
      </c>
      <c r="T341" s="465" t="e">
        <f t="shared" si="46"/>
        <v>#REF!</v>
      </c>
      <c r="U341" s="465" t="e">
        <f t="shared" si="47"/>
        <v>#REF!</v>
      </c>
      <c r="V341" s="465" t="e">
        <f>IF(FIXED(#REF!,1)="0.0",IF(FIXED(#REF!,2)="0.00",FIXED(#REF!,3),FIXED(#REF!,2)),FIXED(#REF!,1))</f>
        <v>#REF!</v>
      </c>
    </row>
    <row r="342" spans="1:22" s="321" customFormat="1" ht="24.6" hidden="1" x14ac:dyDescent="0.45">
      <c r="A342" s="367" t="s">
        <v>512</v>
      </c>
      <c r="B342" s="368">
        <f>VLOOKUP($A342,'T5_data(ytd)'!$B$3:$F$390,3,FALSE)</f>
        <v>80.2</v>
      </c>
      <c r="C342" s="369" t="e">
        <f>VLOOKUP($A342,'T5_data(mth)'!$B$5:$AL$392,$O$1-1,FALSE)</f>
        <v>#REF!</v>
      </c>
      <c r="D342" s="496" t="e">
        <f>VLOOKUP($A342,'T5_data(mth)'!$B$5:$AL$392,$O$1,FALSE)</f>
        <v>#REF!</v>
      </c>
      <c r="E342" s="368">
        <f>VLOOKUP($A342,'T5_data(ytd)'!$B$3:$F$390,5,FALSE)</f>
        <v>21.12</v>
      </c>
      <c r="F342" s="370">
        <f>VLOOKUP($A342,'T5_data(ytd)'!$B$392:$F$779,3,FALSE)</f>
        <v>-4.9800000000000004</v>
      </c>
      <c r="G342" s="371" t="e">
        <f>VLOOKUP($A342,'T5_data(mth)'!$B$785:$AL$1172,$O$1-1,FALSE)</f>
        <v>#REF!</v>
      </c>
      <c r="H342" s="371" t="e">
        <f>VLOOKUP($A342,'T5_data(mth)'!$B$785:$AL$1172,$O$1,FALSE)</f>
        <v>#REF!</v>
      </c>
      <c r="I342" s="364">
        <f>VLOOKUP($A342,'T5_data(ytd)'!$B$392:$F$779,5,FALSE)</f>
        <v>-13.23</v>
      </c>
      <c r="J342" s="372">
        <f>VLOOKUP($A342,'T5_data(ytd)'!$B$781:$F$1168,3,FALSE)</f>
        <v>0.03</v>
      </c>
      <c r="K342" s="372" t="e">
        <f>VLOOKUP($A342,'T5_data(mth)'!$B$1175:$AL$1562,$O$1-1,FALSE)</f>
        <v>#REF!</v>
      </c>
      <c r="L342" s="372" t="e">
        <f>VLOOKUP($A342,'T5_data(mth)'!$B$1175:$AL$1562,$O$1,FALSE)</f>
        <v>#REF!</v>
      </c>
      <c r="M342" s="633"/>
      <c r="O342" s="465" t="str">
        <f t="shared" si="41"/>
        <v>-5.0</v>
      </c>
      <c r="P342" s="465" t="e">
        <f t="shared" si="42"/>
        <v>#REF!</v>
      </c>
      <c r="Q342" s="465" t="e">
        <f t="shared" si="43"/>
        <v>#REF!</v>
      </c>
      <c r="R342" s="465" t="str">
        <f t="shared" si="44"/>
        <v>-13.2</v>
      </c>
      <c r="S342" s="465" t="str">
        <f t="shared" si="45"/>
        <v>0.03</v>
      </c>
      <c r="T342" s="465" t="e">
        <f t="shared" si="46"/>
        <v>#REF!</v>
      </c>
      <c r="U342" s="465" t="e">
        <f t="shared" si="47"/>
        <v>#REF!</v>
      </c>
      <c r="V342" s="465" t="e">
        <f>IF(FIXED(#REF!,1)="0.0",IF(FIXED(#REF!,2)="0.00",FIXED(#REF!,3),FIXED(#REF!,2)),FIXED(#REF!,1))</f>
        <v>#REF!</v>
      </c>
    </row>
    <row r="343" spans="1:22" s="321" customFormat="1" ht="24.6" hidden="1" x14ac:dyDescent="0.45">
      <c r="A343" s="474" t="s">
        <v>513</v>
      </c>
      <c r="B343" s="475">
        <f>VLOOKUP($A343,'T5_data(ytd)'!$B$3:$F$390,3,FALSE)</f>
        <v>16.84</v>
      </c>
      <c r="C343" s="476" t="e">
        <f>VLOOKUP($A343,'T5_data(mth)'!$B$5:$AL$392,$O$1-1,FALSE)</f>
        <v>#REF!</v>
      </c>
      <c r="D343" s="496" t="e">
        <f>VLOOKUP($A343,'T5_data(mth)'!$B$5:$AL$392,$O$1,FALSE)</f>
        <v>#REF!</v>
      </c>
      <c r="E343" s="475">
        <f>VLOOKUP($A343,'T5_data(ytd)'!$B$3:$F$390,5,FALSE)</f>
        <v>4.1900000000000004</v>
      </c>
      <c r="F343" s="466">
        <f>VLOOKUP($A343,'T5_data(ytd)'!$B$392:$F$779,3,FALSE)</f>
        <v>54.78</v>
      </c>
      <c r="G343" s="467" t="e">
        <f>VLOOKUP($A343,'T5_data(mth)'!$B$785:$AL$1172,$O$1-1,FALSE)</f>
        <v>#REF!</v>
      </c>
      <c r="H343" s="467" t="e">
        <f>VLOOKUP($A343,'T5_data(mth)'!$B$785:$AL$1172,$O$1,FALSE)</f>
        <v>#REF!</v>
      </c>
      <c r="I343" s="468">
        <f>VLOOKUP($A343,'T5_data(ytd)'!$B$392:$F$779,5,FALSE)</f>
        <v>111.62</v>
      </c>
      <c r="J343" s="470">
        <f>VLOOKUP($A343,'T5_data(ytd)'!$B$781:$F$1168,3,FALSE)</f>
        <v>0.01</v>
      </c>
      <c r="K343" s="470" t="e">
        <f>VLOOKUP($A343,'T5_data(mth)'!$B$1175:$AL$1562,$O$1-1,FALSE)</f>
        <v>#REF!</v>
      </c>
      <c r="L343" s="470" t="e">
        <f>VLOOKUP($A343,'T5_data(mth)'!$B$1175:$AL$1562,$O$1,FALSE)</f>
        <v>#REF!</v>
      </c>
      <c r="M343" s="633"/>
      <c r="O343" s="465" t="str">
        <f t="shared" si="41"/>
        <v>54.8</v>
      </c>
      <c r="P343" s="465" t="e">
        <f t="shared" si="42"/>
        <v>#REF!</v>
      </c>
      <c r="Q343" s="465" t="e">
        <f t="shared" si="43"/>
        <v>#REF!</v>
      </c>
      <c r="R343" s="465" t="str">
        <f t="shared" si="44"/>
        <v>111.6</v>
      </c>
      <c r="S343" s="465" t="str">
        <f t="shared" si="45"/>
        <v>0.01</v>
      </c>
      <c r="T343" s="465" t="e">
        <f t="shared" si="46"/>
        <v>#REF!</v>
      </c>
      <c r="U343" s="465" t="e">
        <f t="shared" si="47"/>
        <v>#REF!</v>
      </c>
      <c r="V343" s="465" t="e">
        <f>IF(FIXED(#REF!,1)="0.0",IF(FIXED(#REF!,2)="0.00",FIXED(#REF!,3),FIXED(#REF!,2)),FIXED(#REF!,1))</f>
        <v>#REF!</v>
      </c>
    </row>
    <row r="344" spans="1:22" ht="21" customHeight="1" x14ac:dyDescent="0.7">
      <c r="A344" s="495" t="s">
        <v>514</v>
      </c>
      <c r="B344" s="496">
        <f>VLOOKUP($A344,'T5_data(ytd)'!$B$3:$F$390,3,FALSE)</f>
        <v>8311.83</v>
      </c>
      <c r="C344" s="641">
        <f>VLOOKUP($A344,'T5_data(mth)'!$B$5:$AX$392,$O$1-1,FALSE)</f>
        <v>778.01105643619996</v>
      </c>
      <c r="D344" s="496">
        <f>VLOOKUP($A344,'T5_data(mth)'!$B$5:$AX$392,$O$1,FALSE)</f>
        <v>801.91251360930005</v>
      </c>
      <c r="E344" s="496">
        <f>VLOOKUP($A344,'T5_data(ytd)'!$B$3:$F$390,5,FALSE)</f>
        <v>2934.11</v>
      </c>
      <c r="F344" s="497">
        <f>VLOOKUP($A344,'T5_data(ytd)'!$B$392:$F$779,3,FALSE)</f>
        <v>5.66</v>
      </c>
      <c r="G344" s="642">
        <f>VLOOKUP($A344,'T5_data(mth)'!$B$785:$AX$1172,$O$1-1,FALSE)</f>
        <v>24.713621106377417</v>
      </c>
      <c r="H344" s="497">
        <f>VLOOKUP($A344,'T5_data(mth)'!$B$785:$AX$1172,$O$1,FALSE)</f>
        <v>12.98041137314018</v>
      </c>
      <c r="I344" s="493">
        <f>VLOOKUP($A344,'T5_data(ytd)'!$B$392:$F$779,5,FALSE)</f>
        <v>7.22</v>
      </c>
      <c r="J344" s="498">
        <f>VLOOKUP($A344,'T5_data(ytd)'!$B$781:$F$1168,3,FALSE)</f>
        <v>2.71</v>
      </c>
      <c r="K344" s="646">
        <f>VLOOKUP($A344,'T5_data(mth)'!$B$1175:$AX$1562,$O$1-1,FALSE)</f>
        <v>2.7226708506003323</v>
      </c>
      <c r="L344" s="653">
        <f>VLOOKUP($A344,'T5_data(mth)'!$B$1175:$AX$1562,$O$1,FALSE)</f>
        <v>2.7703343564751233</v>
      </c>
      <c r="M344" s="654">
        <f>VLOOKUP($A344,'T5_data(ytd)'!$B$781:$F$1168,5,FALSE)</f>
        <v>2.68</v>
      </c>
      <c r="N344" s="481">
        <v>1</v>
      </c>
      <c r="O344" s="660" t="str">
        <f t="shared" si="41"/>
        <v>5.7</v>
      </c>
      <c r="P344" s="660" t="str">
        <f t="shared" si="42"/>
        <v>24.7</v>
      </c>
      <c r="Q344" s="660" t="str">
        <f t="shared" si="43"/>
        <v>13.0</v>
      </c>
      <c r="R344" s="660" t="str">
        <f t="shared" si="44"/>
        <v>7.2</v>
      </c>
      <c r="S344" s="660" t="str">
        <f t="shared" si="45"/>
        <v>2.7</v>
      </c>
      <c r="T344" s="660" t="str">
        <f t="shared" si="46"/>
        <v>2.7</v>
      </c>
      <c r="U344" s="660" t="str">
        <f t="shared" si="47"/>
        <v>2.8</v>
      </c>
      <c r="V344" s="660" t="str">
        <f>IF(FIXED(M344,1)="0.0",IF(FIXED(M344,2)="0.00",FIXED(M344,3),FIXED(M344,2)),FIXED(M344,1))</f>
        <v>2.7</v>
      </c>
    </row>
    <row r="345" spans="1:22" s="321" customFormat="1" ht="24.6" hidden="1" x14ac:dyDescent="0.45">
      <c r="A345" s="479" t="s">
        <v>515</v>
      </c>
      <c r="B345" s="362">
        <f>VLOOKUP($A345,'T5_data(ytd)'!$B342:$F730,3,FALSE)</f>
        <v>666.34</v>
      </c>
      <c r="C345" s="362" t="e">
        <f>VLOOKUP($A345,'T5_data(mth)'!$B344:$AL732,$O$1-1,FALSE)</f>
        <v>#REF!</v>
      </c>
      <c r="D345" s="496" t="e">
        <f>VLOOKUP($A345,'T5_data(mth)'!$B344:$AL732,$O$1,FALSE)</f>
        <v>#REF!</v>
      </c>
      <c r="E345" s="362">
        <f>VLOOKUP($A345,'T5_data(ytd)'!$B$3:$F$390,5,FALSE)</f>
        <v>323.51</v>
      </c>
      <c r="F345" s="364">
        <f>VLOOKUP($A345,'T5_data(ytd)'!$B732:$F1120,3,FALSE)</f>
        <v>0.22</v>
      </c>
      <c r="G345" s="364" t="e">
        <f>VLOOKUP($A345,'T5_data(mth)'!$B1126:$AL1514,$O$1-1,FALSE)</f>
        <v>#REF!</v>
      </c>
      <c r="H345" s="364" t="e">
        <f>VLOOKUP($A345,'T5_data(mth)'!$B1126:$AL1514,$O$1,FALSE)</f>
        <v>#REF!</v>
      </c>
      <c r="I345" s="364">
        <f>VLOOKUP($A345,'T5_data(ytd)'!$B$392:$F$779,5,FALSE)</f>
        <v>25.61</v>
      </c>
      <c r="J345" s="472">
        <f>VLOOKUP($A345,'T5_data(ytd)'!$B$781:$F$1168,3,FALSE)</f>
        <v>0.22</v>
      </c>
      <c r="K345" s="473" t="e">
        <f>VLOOKUP($A345,'T5_data(mth)'!$B1517:$AL1901,$O$1-1,FALSE)</f>
        <v>#N/A</v>
      </c>
      <c r="L345" s="473" t="e">
        <f>VLOOKUP($A345,'T5_data(mth)'!$B1517:$AL1901,$O$1,FALSE)</f>
        <v>#N/A</v>
      </c>
      <c r="M345" s="634"/>
      <c r="O345" s="465" t="str">
        <f t="shared" si="41"/>
        <v>0.2</v>
      </c>
      <c r="P345" s="465" t="e">
        <f t="shared" si="42"/>
        <v>#REF!</v>
      </c>
      <c r="Q345" s="465" t="e">
        <f t="shared" si="43"/>
        <v>#REF!</v>
      </c>
      <c r="R345" s="465" t="str">
        <f t="shared" si="44"/>
        <v>25.6</v>
      </c>
      <c r="S345" s="465" t="str">
        <f t="shared" si="45"/>
        <v>0.2</v>
      </c>
      <c r="T345" s="465" t="e">
        <f t="shared" si="46"/>
        <v>#N/A</v>
      </c>
      <c r="U345" s="465" t="e">
        <f t="shared" si="47"/>
        <v>#N/A</v>
      </c>
      <c r="V345" s="465" t="e">
        <f>IF(FIXED(#REF!,1)="0.0",IF(FIXED(#REF!,2)="0.00",FIXED(#REF!,3),FIXED(#REF!,2)),FIXED(#REF!,1))</f>
        <v>#REF!</v>
      </c>
    </row>
    <row r="346" spans="1:22" s="321" customFormat="1" ht="24.6" hidden="1" x14ac:dyDescent="0.45">
      <c r="A346" s="367" t="s">
        <v>516</v>
      </c>
      <c r="B346" s="362">
        <f>VLOOKUP($A346,'T5_data(ytd)'!$B343:$F731,3,FALSE)</f>
        <v>480.29</v>
      </c>
      <c r="C346" s="363" t="e">
        <f>VLOOKUP($A346,'T5_data(mth)'!$B345:$AL733,$O$1-1,FALSE)</f>
        <v>#REF!</v>
      </c>
      <c r="D346" s="496" t="e">
        <f>VLOOKUP($A346,'T5_data(mth)'!$B345:$AL733,$O$1,FALSE)</f>
        <v>#REF!</v>
      </c>
      <c r="E346" s="362">
        <f>VLOOKUP($A346,'T5_data(ytd)'!$B$3:$F$390,5,FALSE)</f>
        <v>180.36</v>
      </c>
      <c r="F346" s="364">
        <f>VLOOKUP($A346,'T5_data(ytd)'!$B733:$F1121,3,FALSE)</f>
        <v>0.16</v>
      </c>
      <c r="G346" s="365" t="e">
        <f>VLOOKUP($A346,'T5_data(mth)'!$B1127:$AL1515,$O$1-1,FALSE)</f>
        <v>#REF!</v>
      </c>
      <c r="H346" s="365" t="e">
        <f>VLOOKUP($A346,'T5_data(mth)'!$B1127:$AL1515,$O$1,FALSE)</f>
        <v>#REF!</v>
      </c>
      <c r="I346" s="364">
        <f>VLOOKUP($A346,'T5_data(ytd)'!$B$392:$F$779,5,FALSE)</f>
        <v>24.89</v>
      </c>
      <c r="J346" s="372">
        <f>VLOOKUP($A346,'T5_data(ytd)'!$B$781:$F$1168,3,FALSE)</f>
        <v>0.16</v>
      </c>
      <c r="K346" s="366" t="e">
        <f>VLOOKUP($A346,'T5_data(mth)'!$B1518:$AL1902,$O$1-1,FALSE)</f>
        <v>#N/A</v>
      </c>
      <c r="L346" s="366" t="e">
        <f>VLOOKUP($A346,'T5_data(mth)'!$B1518:$AL1902,$O$1,FALSE)</f>
        <v>#N/A</v>
      </c>
      <c r="M346" s="634"/>
      <c r="O346" s="465" t="str">
        <f t="shared" si="41"/>
        <v>0.2</v>
      </c>
      <c r="P346" s="465" t="e">
        <f t="shared" si="42"/>
        <v>#REF!</v>
      </c>
      <c r="Q346" s="465" t="e">
        <f t="shared" si="43"/>
        <v>#REF!</v>
      </c>
      <c r="R346" s="465" t="str">
        <f t="shared" si="44"/>
        <v>24.9</v>
      </c>
      <c r="S346" s="465" t="str">
        <f t="shared" si="45"/>
        <v>0.2</v>
      </c>
      <c r="T346" s="465" t="e">
        <f t="shared" si="46"/>
        <v>#N/A</v>
      </c>
      <c r="U346" s="465" t="e">
        <f t="shared" si="47"/>
        <v>#N/A</v>
      </c>
      <c r="V346" s="465" t="e">
        <f>IF(FIXED(#REF!,1)="0.0",IF(FIXED(#REF!,2)="0.00",FIXED(#REF!,3),FIXED(#REF!,2)),FIXED(#REF!,1))</f>
        <v>#REF!</v>
      </c>
    </row>
    <row r="347" spans="1:22" s="321" customFormat="1" ht="24.6" hidden="1" x14ac:dyDescent="0.45">
      <c r="A347" s="367" t="s">
        <v>517</v>
      </c>
      <c r="B347" s="362">
        <f>VLOOKUP($A347,'T5_data(ytd)'!$B344:$F732,3,FALSE)</f>
        <v>803.01</v>
      </c>
      <c r="C347" s="363" t="e">
        <f>VLOOKUP($A347,'T5_data(mth)'!$B346:$AL734,$O$1-1,FALSE)</f>
        <v>#REF!</v>
      </c>
      <c r="D347" s="496" t="e">
        <f>VLOOKUP($A347,'T5_data(mth)'!$B346:$AL734,$O$1,FALSE)</f>
        <v>#REF!</v>
      </c>
      <c r="E347" s="362">
        <f>VLOOKUP($A347,'T5_data(ytd)'!$B$3:$F$390,5,FALSE)</f>
        <v>253.54</v>
      </c>
      <c r="F347" s="364">
        <f>VLOOKUP($A347,'T5_data(ytd)'!$B734:$F1122,3,FALSE)</f>
        <v>0.26</v>
      </c>
      <c r="G347" s="365" t="e">
        <f>VLOOKUP($A347,'T5_data(mth)'!$B1128:$AL1516,$O$1-1,FALSE)</f>
        <v>#REF!</v>
      </c>
      <c r="H347" s="365" t="e">
        <f>VLOOKUP($A347,'T5_data(mth)'!$B1128:$AL1516,$O$1,FALSE)</f>
        <v>#REF!</v>
      </c>
      <c r="I347" s="364">
        <f>VLOOKUP($A347,'T5_data(ytd)'!$B$392:$F$779,5,FALSE)</f>
        <v>-1.94</v>
      </c>
      <c r="J347" s="372">
        <f>VLOOKUP($A347,'T5_data(ytd)'!$B$781:$F$1168,3,FALSE)</f>
        <v>0.26</v>
      </c>
      <c r="K347" s="366" t="e">
        <f>VLOOKUP($A347,'T5_data(mth)'!$B1519:$AL1903,$O$1-1,FALSE)</f>
        <v>#N/A</v>
      </c>
      <c r="L347" s="366" t="e">
        <f>VLOOKUP($A347,'T5_data(mth)'!$B1519:$AL1903,$O$1,FALSE)</f>
        <v>#N/A</v>
      </c>
      <c r="M347" s="634"/>
      <c r="O347" s="465" t="str">
        <f t="shared" si="41"/>
        <v>0.3</v>
      </c>
      <c r="P347" s="465" t="e">
        <f t="shared" si="42"/>
        <v>#REF!</v>
      </c>
      <c r="Q347" s="465" t="e">
        <f t="shared" si="43"/>
        <v>#REF!</v>
      </c>
      <c r="R347" s="465" t="str">
        <f t="shared" si="44"/>
        <v>-1.9</v>
      </c>
      <c r="S347" s="465" t="str">
        <f t="shared" si="45"/>
        <v>0.3</v>
      </c>
      <c r="T347" s="465" t="e">
        <f t="shared" si="46"/>
        <v>#N/A</v>
      </c>
      <c r="U347" s="465" t="e">
        <f t="shared" si="47"/>
        <v>#N/A</v>
      </c>
      <c r="V347" s="465" t="e">
        <f>IF(FIXED(#REF!,1)="0.0",IF(FIXED(#REF!,2)="0.00",FIXED(#REF!,3),FIXED(#REF!,2)),FIXED(#REF!,1))</f>
        <v>#REF!</v>
      </c>
    </row>
    <row r="348" spans="1:22" s="321" customFormat="1" ht="24.6" hidden="1" x14ac:dyDescent="0.45">
      <c r="A348" s="367" t="s">
        <v>518</v>
      </c>
      <c r="B348" s="362">
        <f>VLOOKUP($A348,'T5_data(ytd)'!$B345:$F733,3,FALSE)</f>
        <v>2.59</v>
      </c>
      <c r="C348" s="363" t="e">
        <f>VLOOKUP($A348,'T5_data(mth)'!$B347:$AL735,$O$1-1,FALSE)</f>
        <v>#REF!</v>
      </c>
      <c r="D348" s="496" t="e">
        <f>VLOOKUP($A348,'T5_data(mth)'!$B347:$AL735,$O$1,FALSE)</f>
        <v>#REF!</v>
      </c>
      <c r="E348" s="362">
        <f>VLOOKUP($A348,'T5_data(ytd)'!$B$3:$F$390,5,FALSE)</f>
        <v>0.37</v>
      </c>
      <c r="F348" s="364">
        <f>VLOOKUP($A348,'T5_data(ytd)'!$B735:$F1123,3,FALSE)</f>
        <v>0</v>
      </c>
      <c r="G348" s="365" t="e">
        <f>VLOOKUP($A348,'T5_data(mth)'!$B1129:$AL1517,$O$1-1,FALSE)</f>
        <v>#REF!</v>
      </c>
      <c r="H348" s="365" t="e">
        <f>VLOOKUP($A348,'T5_data(mth)'!$B1129:$AL1517,$O$1,FALSE)</f>
        <v>#REF!</v>
      </c>
      <c r="I348" s="364">
        <f>VLOOKUP($A348,'T5_data(ytd)'!$B$392:$F$779,5,FALSE)</f>
        <v>-81.77</v>
      </c>
      <c r="J348" s="372">
        <f>VLOOKUP($A348,'T5_data(ytd)'!$B$781:$F$1168,3,FALSE)</f>
        <v>0</v>
      </c>
      <c r="K348" s="366" t="e">
        <f>VLOOKUP($A348,'T5_data(mth)'!$B1520:$AL1904,$O$1-1,FALSE)</f>
        <v>#N/A</v>
      </c>
      <c r="L348" s="366" t="e">
        <f>VLOOKUP($A348,'T5_data(mth)'!$B1520:$AL1904,$O$1,FALSE)</f>
        <v>#N/A</v>
      </c>
      <c r="M348" s="634"/>
      <c r="O348" s="465" t="str">
        <f t="shared" si="41"/>
        <v>0.000</v>
      </c>
      <c r="P348" s="465" t="e">
        <f t="shared" si="42"/>
        <v>#REF!</v>
      </c>
      <c r="Q348" s="465" t="e">
        <f t="shared" si="43"/>
        <v>#REF!</v>
      </c>
      <c r="R348" s="465" t="str">
        <f t="shared" si="44"/>
        <v>-81.8</v>
      </c>
      <c r="S348" s="465" t="str">
        <f t="shared" si="45"/>
        <v>0.000</v>
      </c>
      <c r="T348" s="465" t="e">
        <f t="shared" si="46"/>
        <v>#N/A</v>
      </c>
      <c r="U348" s="465" t="e">
        <f t="shared" si="47"/>
        <v>#N/A</v>
      </c>
      <c r="V348" s="465" t="e">
        <f>IF(FIXED(#REF!,1)="0.0",IF(FIXED(#REF!,2)="0.00",FIXED(#REF!,3),FIXED(#REF!,2)),FIXED(#REF!,1))</f>
        <v>#REF!</v>
      </c>
    </row>
    <row r="349" spans="1:22" s="321" customFormat="1" ht="24.6" hidden="1" x14ac:dyDescent="0.45">
      <c r="A349" s="367" t="s">
        <v>519</v>
      </c>
      <c r="B349" s="362">
        <f>VLOOKUP($A349,'T5_data(ytd)'!$B346:$F734,3,FALSE)</f>
        <v>168.79</v>
      </c>
      <c r="C349" s="363" t="e">
        <f>VLOOKUP($A349,'T5_data(mth)'!$B348:$AL736,$O$1-1,FALSE)</f>
        <v>#REF!</v>
      </c>
      <c r="D349" s="496" t="e">
        <f>VLOOKUP($A349,'T5_data(mth)'!$B348:$AL736,$O$1,FALSE)</f>
        <v>#REF!</v>
      </c>
      <c r="E349" s="362">
        <f>VLOOKUP($A349,'T5_data(ytd)'!$B$3:$F$390,5,FALSE)</f>
        <v>69.3</v>
      </c>
      <c r="F349" s="364">
        <f>VLOOKUP($A349,'T5_data(ytd)'!$B736:$F1124,3,FALSE)</f>
        <v>0.06</v>
      </c>
      <c r="G349" s="365" t="e">
        <f>VLOOKUP($A349,'T5_data(mth)'!$B1130:$AL1518,$O$1-1,FALSE)</f>
        <v>#REF!</v>
      </c>
      <c r="H349" s="365" t="e">
        <f>VLOOKUP($A349,'T5_data(mth)'!$B1130:$AL1518,$O$1,FALSE)</f>
        <v>#REF!</v>
      </c>
      <c r="I349" s="364">
        <f>VLOOKUP($A349,'T5_data(ytd)'!$B$392:$F$779,5,FALSE)</f>
        <v>15.4</v>
      </c>
      <c r="J349" s="372">
        <f>VLOOKUP($A349,'T5_data(ytd)'!$B$781:$F$1168,3,FALSE)</f>
        <v>0.06</v>
      </c>
      <c r="K349" s="366" t="e">
        <f>VLOOKUP($A349,'T5_data(mth)'!$B1521:$AL1905,$O$1-1,FALSE)</f>
        <v>#N/A</v>
      </c>
      <c r="L349" s="366" t="e">
        <f>VLOOKUP($A349,'T5_data(mth)'!$B1521:$AL1905,$O$1,FALSE)</f>
        <v>#N/A</v>
      </c>
      <c r="M349" s="634"/>
      <c r="O349" s="465" t="str">
        <f t="shared" si="41"/>
        <v>0.1</v>
      </c>
      <c r="P349" s="465" t="e">
        <f t="shared" si="42"/>
        <v>#REF!</v>
      </c>
      <c r="Q349" s="465" t="e">
        <f t="shared" si="43"/>
        <v>#REF!</v>
      </c>
      <c r="R349" s="465" t="str">
        <f t="shared" si="44"/>
        <v>15.4</v>
      </c>
      <c r="S349" s="465" t="str">
        <f t="shared" si="45"/>
        <v>0.1</v>
      </c>
      <c r="T349" s="465" t="e">
        <f t="shared" si="46"/>
        <v>#N/A</v>
      </c>
      <c r="U349" s="465" t="e">
        <f t="shared" si="47"/>
        <v>#N/A</v>
      </c>
      <c r="V349" s="465" t="e">
        <f>IF(FIXED(#REF!,1)="0.0",IF(FIXED(#REF!,2)="0.00",FIXED(#REF!,3),FIXED(#REF!,2)),FIXED(#REF!,1))</f>
        <v>#REF!</v>
      </c>
    </row>
    <row r="350" spans="1:22" s="321" customFormat="1" ht="24.6" hidden="1" x14ac:dyDescent="0.45">
      <c r="A350" s="367" t="s">
        <v>520</v>
      </c>
      <c r="B350" s="362">
        <f>VLOOKUP($A350,'T5_data(ytd)'!$B347:$F735,3,FALSE)</f>
        <v>5694.84</v>
      </c>
      <c r="C350" s="363" t="e">
        <f>VLOOKUP($A350,'T5_data(mth)'!$B349:$AL737,$O$1-1,FALSE)</f>
        <v>#REF!</v>
      </c>
      <c r="D350" s="496" t="e">
        <f>VLOOKUP($A350,'T5_data(mth)'!$B349:$AL737,$O$1,FALSE)</f>
        <v>#REF!</v>
      </c>
      <c r="E350" s="362">
        <f>VLOOKUP($A350,'T5_data(ytd)'!$B$3:$F$390,5,FALSE)</f>
        <v>1916.13</v>
      </c>
      <c r="F350" s="364">
        <f>VLOOKUP($A350,'T5_data(ytd)'!$B737:$F1125,3,FALSE)</f>
        <v>1.86</v>
      </c>
      <c r="G350" s="365" t="e">
        <f>VLOOKUP($A350,'T5_data(mth)'!$B1131:$AL1519,$O$1-1,FALSE)</f>
        <v>#REF!</v>
      </c>
      <c r="H350" s="365" t="e">
        <f>VLOOKUP($A350,'T5_data(mth)'!$B1131:$AL1519,$O$1,FALSE)</f>
        <v>#REF!</v>
      </c>
      <c r="I350" s="364">
        <f>VLOOKUP($A350,'T5_data(ytd)'!$B$392:$F$779,5,FALSE)</f>
        <v>3.49</v>
      </c>
      <c r="J350" s="372">
        <f>VLOOKUP($A350,'T5_data(ytd)'!$B$781:$F$1168,3,FALSE)</f>
        <v>1.86</v>
      </c>
      <c r="K350" s="366" t="e">
        <f>VLOOKUP($A350,'T5_data(mth)'!$B1522:$AL1906,$O$1-1,FALSE)</f>
        <v>#N/A</v>
      </c>
      <c r="L350" s="366" t="e">
        <f>VLOOKUP($A350,'T5_data(mth)'!$B1522:$AL1906,$O$1,FALSE)</f>
        <v>#N/A</v>
      </c>
      <c r="M350" s="634"/>
      <c r="O350" s="465" t="str">
        <f t="shared" si="41"/>
        <v>1.9</v>
      </c>
      <c r="P350" s="465" t="e">
        <f t="shared" si="42"/>
        <v>#REF!</v>
      </c>
      <c r="Q350" s="465" t="e">
        <f t="shared" si="43"/>
        <v>#REF!</v>
      </c>
      <c r="R350" s="465" t="str">
        <f t="shared" si="44"/>
        <v>3.5</v>
      </c>
      <c r="S350" s="465" t="str">
        <f t="shared" si="45"/>
        <v>1.9</v>
      </c>
      <c r="T350" s="465" t="e">
        <f t="shared" si="46"/>
        <v>#N/A</v>
      </c>
      <c r="U350" s="465" t="e">
        <f t="shared" si="47"/>
        <v>#N/A</v>
      </c>
      <c r="V350" s="465" t="e">
        <f>IF(FIXED(#REF!,1)="0.0",IF(FIXED(#REF!,2)="0.00",FIXED(#REF!,3),FIXED(#REF!,2)),FIXED(#REF!,1))</f>
        <v>#REF!</v>
      </c>
    </row>
    <row r="351" spans="1:22" s="321" customFormat="1" ht="24.6" hidden="1" x14ac:dyDescent="0.45">
      <c r="A351" s="367" t="s">
        <v>521</v>
      </c>
      <c r="B351" s="362">
        <f>VLOOKUP($A351,'T5_data(ytd)'!$B348:$F736,3,FALSE)</f>
        <v>108.1</v>
      </c>
      <c r="C351" s="363" t="e">
        <f>VLOOKUP($A351,'T5_data(mth)'!$B350:$AL738,$O$1-1,FALSE)</f>
        <v>#REF!</v>
      </c>
      <c r="D351" s="496" t="e">
        <f>VLOOKUP($A351,'T5_data(mth)'!$B350:$AL738,$O$1,FALSE)</f>
        <v>#REF!</v>
      </c>
      <c r="E351" s="362">
        <f>VLOOKUP($A351,'T5_data(ytd)'!$B$3:$F$390,5,FALSE)</f>
        <v>41.47</v>
      </c>
      <c r="F351" s="364">
        <f>VLOOKUP($A351,'T5_data(ytd)'!$B738:$F1126,3,FALSE)</f>
        <v>0.04</v>
      </c>
      <c r="G351" s="365" t="e">
        <f>VLOOKUP($A351,'T5_data(mth)'!$B1132:$AL1520,$O$1-1,FALSE)</f>
        <v>#REF!</v>
      </c>
      <c r="H351" s="365" t="e">
        <f>VLOOKUP($A351,'T5_data(mth)'!$B1132:$AL1520,$O$1,FALSE)</f>
        <v>#REF!</v>
      </c>
      <c r="I351" s="364">
        <f>VLOOKUP($A351,'T5_data(ytd)'!$B$392:$F$779,5,FALSE)</f>
        <v>7.74</v>
      </c>
      <c r="J351" s="372">
        <f>VLOOKUP($A351,'T5_data(ytd)'!$B$781:$F$1168,3,FALSE)</f>
        <v>0.04</v>
      </c>
      <c r="K351" s="366" t="e">
        <f>VLOOKUP($A351,'T5_data(mth)'!$B1523:$AL1907,$O$1-1,FALSE)</f>
        <v>#N/A</v>
      </c>
      <c r="L351" s="366" t="e">
        <f>VLOOKUP($A351,'T5_data(mth)'!$B1523:$AL1907,$O$1,FALSE)</f>
        <v>#N/A</v>
      </c>
      <c r="M351" s="634"/>
      <c r="O351" s="465" t="str">
        <f t="shared" si="41"/>
        <v>0.04</v>
      </c>
      <c r="P351" s="465" t="e">
        <f t="shared" si="42"/>
        <v>#REF!</v>
      </c>
      <c r="Q351" s="465" t="e">
        <f t="shared" si="43"/>
        <v>#REF!</v>
      </c>
      <c r="R351" s="465" t="str">
        <f t="shared" si="44"/>
        <v>7.7</v>
      </c>
      <c r="S351" s="465" t="str">
        <f t="shared" si="45"/>
        <v>0.04</v>
      </c>
      <c r="T351" s="465" t="e">
        <f t="shared" si="46"/>
        <v>#N/A</v>
      </c>
      <c r="U351" s="465" t="e">
        <f t="shared" si="47"/>
        <v>#N/A</v>
      </c>
      <c r="V351" s="465" t="e">
        <f>IF(FIXED(#REF!,1)="0.0",IF(FIXED(#REF!,2)="0.00",FIXED(#REF!,3),FIXED(#REF!,2)),FIXED(#REF!,1))</f>
        <v>#REF!</v>
      </c>
    </row>
    <row r="352" spans="1:22" s="321" customFormat="1" ht="24.6" hidden="1" x14ac:dyDescent="0.45">
      <c r="A352" s="367" t="s">
        <v>522</v>
      </c>
      <c r="B352" s="362">
        <f>VLOOKUP($A352,'T5_data(ytd)'!$B349:$F737,3,FALSE)</f>
        <v>387.87</v>
      </c>
      <c r="C352" s="363" t="e">
        <f>VLOOKUP($A352,'T5_data(mth)'!$B351:$AL739,$O$1-1,FALSE)</f>
        <v>#REF!</v>
      </c>
      <c r="D352" s="496" t="e">
        <f>VLOOKUP($A352,'T5_data(mth)'!$B351:$AL739,$O$1,FALSE)</f>
        <v>#REF!</v>
      </c>
      <c r="E352" s="362">
        <f>VLOOKUP($A352,'T5_data(ytd)'!$B$3:$F$390,5,FALSE)</f>
        <v>149.43</v>
      </c>
      <c r="F352" s="364">
        <f>VLOOKUP($A352,'T5_data(ytd)'!$B739:$F1127,3,FALSE)</f>
        <v>0.13</v>
      </c>
      <c r="G352" s="365" t="e">
        <f>VLOOKUP($A352,'T5_data(mth)'!$B1133:$AL1521,$O$1-1,FALSE)</f>
        <v>#REF!</v>
      </c>
      <c r="H352" s="365" t="e">
        <f>VLOOKUP($A352,'T5_data(mth)'!$B1133:$AL1521,$O$1,FALSE)</f>
        <v>#REF!</v>
      </c>
      <c r="I352" s="364">
        <f>VLOOKUP($A352,'T5_data(ytd)'!$B$392:$F$779,5,FALSE)</f>
        <v>20.52</v>
      </c>
      <c r="J352" s="372">
        <f>VLOOKUP($A352,'T5_data(ytd)'!$B$781:$F$1168,3,FALSE)</f>
        <v>0.13</v>
      </c>
      <c r="K352" s="366" t="e">
        <f>VLOOKUP($A352,'T5_data(mth)'!$B1524:$AL1908,$O$1-1,FALSE)</f>
        <v>#N/A</v>
      </c>
      <c r="L352" s="366" t="e">
        <f>VLOOKUP($A352,'T5_data(mth)'!$B1524:$AL1908,$O$1,FALSE)</f>
        <v>#N/A</v>
      </c>
      <c r="M352" s="634"/>
      <c r="O352" s="465" t="str">
        <f t="shared" si="41"/>
        <v>0.1</v>
      </c>
      <c r="P352" s="465" t="e">
        <f t="shared" si="42"/>
        <v>#REF!</v>
      </c>
      <c r="Q352" s="465" t="e">
        <f t="shared" si="43"/>
        <v>#REF!</v>
      </c>
      <c r="R352" s="465" t="str">
        <f t="shared" si="44"/>
        <v>20.5</v>
      </c>
      <c r="S352" s="465" t="str">
        <f t="shared" si="45"/>
        <v>0.1</v>
      </c>
      <c r="T352" s="465" t="e">
        <f t="shared" si="46"/>
        <v>#N/A</v>
      </c>
      <c r="U352" s="465" t="e">
        <f t="shared" si="47"/>
        <v>#N/A</v>
      </c>
      <c r="V352" s="465" t="e">
        <f>IF(FIXED(#REF!,1)="0.0",IF(FIXED(#REF!,2)="0.00",FIXED(#REF!,3),FIXED(#REF!,2)),FIXED(#REF!,1))</f>
        <v>#REF!</v>
      </c>
    </row>
    <row r="353" spans="1:22" s="321" customFormat="1" ht="24.6" hidden="1" x14ac:dyDescent="0.45">
      <c r="A353" s="367" t="s">
        <v>523</v>
      </c>
      <c r="B353" s="362">
        <f>VLOOKUP($A353,'T5_data(ytd)'!$B350:$F738,3,FALSE)</f>
        <v>1857.97</v>
      </c>
      <c r="C353" s="363" t="e">
        <f>VLOOKUP($A353,'T5_data(mth)'!$B352:$AL740,$O$1-1,FALSE)</f>
        <v>#REF!</v>
      </c>
      <c r="D353" s="496" t="e">
        <f>VLOOKUP($A353,'T5_data(mth)'!$B352:$AL740,$O$1,FALSE)</f>
        <v>#REF!</v>
      </c>
      <c r="E353" s="362">
        <f>VLOOKUP($A353,'T5_data(ytd)'!$B$3:$F$390,5,FALSE)</f>
        <v>1056.8399999999999</v>
      </c>
      <c r="F353" s="364">
        <f>VLOOKUP($A353,'T5_data(ytd)'!$B740:$F1128,3,FALSE)</f>
        <v>0.61</v>
      </c>
      <c r="G353" s="365" t="e">
        <f>VLOOKUP($A353,'T5_data(mth)'!$B1134:$AL1522,$O$1-1,FALSE)</f>
        <v>#REF!</v>
      </c>
      <c r="H353" s="365" t="e">
        <f>VLOOKUP($A353,'T5_data(mth)'!$B1134:$AL1522,$O$1,FALSE)</f>
        <v>#REF!</v>
      </c>
      <c r="I353" s="364">
        <f>VLOOKUP($A353,'T5_data(ytd)'!$B$392:$F$779,5,FALSE)</f>
        <v>77.790000000000006</v>
      </c>
      <c r="J353" s="372">
        <f>VLOOKUP($A353,'T5_data(ytd)'!$B$781:$F$1168,3,FALSE)</f>
        <v>0.61</v>
      </c>
      <c r="K353" s="366" t="e">
        <f>VLOOKUP($A353,'T5_data(mth)'!$B1525:$AL1909,$O$1-1,FALSE)</f>
        <v>#N/A</v>
      </c>
      <c r="L353" s="366" t="e">
        <f>VLOOKUP($A353,'T5_data(mth)'!$B1525:$AL1909,$O$1,FALSE)</f>
        <v>#N/A</v>
      </c>
      <c r="M353" s="634"/>
      <c r="O353" s="465" t="str">
        <f t="shared" si="41"/>
        <v>0.6</v>
      </c>
      <c r="P353" s="465" t="e">
        <f t="shared" si="42"/>
        <v>#REF!</v>
      </c>
      <c r="Q353" s="465" t="e">
        <f t="shared" si="43"/>
        <v>#REF!</v>
      </c>
      <c r="R353" s="465" t="str">
        <f t="shared" si="44"/>
        <v>77.8</v>
      </c>
      <c r="S353" s="465" t="str">
        <f t="shared" si="45"/>
        <v>0.6</v>
      </c>
      <c r="T353" s="465" t="e">
        <f t="shared" si="46"/>
        <v>#N/A</v>
      </c>
      <c r="U353" s="465" t="e">
        <f t="shared" si="47"/>
        <v>#N/A</v>
      </c>
      <c r="V353" s="465" t="e">
        <f>IF(FIXED(#REF!,1)="0.0",IF(FIXED(#REF!,2)="0.00",FIXED(#REF!,3),FIXED(#REF!,2)),FIXED(#REF!,1))</f>
        <v>#REF!</v>
      </c>
    </row>
    <row r="354" spans="1:22" s="321" customFormat="1" ht="24.6" hidden="1" x14ac:dyDescent="0.45">
      <c r="A354" s="367" t="s">
        <v>524</v>
      </c>
      <c r="B354" s="362">
        <f>VLOOKUP($A354,'T5_data(ytd)'!$B351:$F739,3,FALSE)</f>
        <v>1741.2</v>
      </c>
      <c r="C354" s="363" t="e">
        <f>VLOOKUP($A354,'T5_data(mth)'!$B353:$AL741,$O$1-1,FALSE)</f>
        <v>#REF!</v>
      </c>
      <c r="D354" s="496" t="e">
        <f>VLOOKUP($A354,'T5_data(mth)'!$B353:$AL741,$O$1,FALSE)</f>
        <v>#REF!</v>
      </c>
      <c r="E354" s="362">
        <f>VLOOKUP($A354,'T5_data(ytd)'!$B$3:$F$390,5,FALSE)</f>
        <v>1023.3</v>
      </c>
      <c r="F354" s="364">
        <f>VLOOKUP($A354,'T5_data(ytd)'!$B741:$F1129,3,FALSE)</f>
        <v>0.56999999999999995</v>
      </c>
      <c r="G354" s="365" t="e">
        <f>VLOOKUP($A354,'T5_data(mth)'!$B1135:$AL1523,$O$1-1,FALSE)</f>
        <v>#REF!</v>
      </c>
      <c r="H354" s="365" t="e">
        <f>VLOOKUP($A354,'T5_data(mth)'!$B1135:$AL1523,$O$1,FALSE)</f>
        <v>#REF!</v>
      </c>
      <c r="I354" s="364">
        <f>VLOOKUP($A354,'T5_data(ytd)'!$B$392:$F$779,5,FALSE)</f>
        <v>84.9</v>
      </c>
      <c r="J354" s="372">
        <f>VLOOKUP($A354,'T5_data(ytd)'!$B$781:$F$1168,3,FALSE)</f>
        <v>0.56999999999999995</v>
      </c>
      <c r="K354" s="366" t="e">
        <f>VLOOKUP($A354,'T5_data(mth)'!$B1526:$AL1910,$O$1-1,FALSE)</f>
        <v>#N/A</v>
      </c>
      <c r="L354" s="366" t="e">
        <f>VLOOKUP($A354,'T5_data(mth)'!$B1526:$AL1910,$O$1,FALSE)</f>
        <v>#N/A</v>
      </c>
      <c r="M354" s="634"/>
      <c r="O354" s="465" t="str">
        <f t="shared" si="41"/>
        <v>0.6</v>
      </c>
      <c r="P354" s="465" t="e">
        <f t="shared" si="42"/>
        <v>#REF!</v>
      </c>
      <c r="Q354" s="465" t="e">
        <f t="shared" si="43"/>
        <v>#REF!</v>
      </c>
      <c r="R354" s="465" t="str">
        <f t="shared" si="44"/>
        <v>84.9</v>
      </c>
      <c r="S354" s="465" t="str">
        <f t="shared" si="45"/>
        <v>0.6</v>
      </c>
      <c r="T354" s="465" t="e">
        <f t="shared" si="46"/>
        <v>#N/A</v>
      </c>
      <c r="U354" s="465" t="e">
        <f t="shared" si="47"/>
        <v>#N/A</v>
      </c>
      <c r="V354" s="465" t="e">
        <f>IF(FIXED(#REF!,1)="0.0",IF(FIXED(#REF!,2)="0.00",FIXED(#REF!,3),FIXED(#REF!,2)),FIXED(#REF!,1))</f>
        <v>#REF!</v>
      </c>
    </row>
    <row r="355" spans="1:22" s="321" customFormat="1" ht="24.6" hidden="1" x14ac:dyDescent="0.45">
      <c r="A355" s="367" t="s">
        <v>525</v>
      </c>
      <c r="B355" s="362">
        <f>VLOOKUP($A355,'T5_data(ytd)'!$B352:$F740,3,FALSE)</f>
        <v>116.77</v>
      </c>
      <c r="C355" s="363" t="e">
        <f>VLOOKUP($A355,'T5_data(mth)'!$B354:$AL742,$O$1-1,FALSE)</f>
        <v>#REF!</v>
      </c>
      <c r="D355" s="496" t="e">
        <f>VLOOKUP($A355,'T5_data(mth)'!$B354:$AL742,$O$1,FALSE)</f>
        <v>#REF!</v>
      </c>
      <c r="E355" s="362">
        <f>VLOOKUP($A355,'T5_data(ytd)'!$B$3:$F$390,5,FALSE)</f>
        <v>33.54</v>
      </c>
      <c r="F355" s="364">
        <f>VLOOKUP($A355,'T5_data(ytd)'!$B742:$F1130,3,FALSE)</f>
        <v>0.04</v>
      </c>
      <c r="G355" s="365" t="e">
        <f>VLOOKUP($A355,'T5_data(mth)'!$B1136:$AL1524,$O$1-1,FALSE)</f>
        <v>#REF!</v>
      </c>
      <c r="H355" s="365" t="e">
        <f>VLOOKUP($A355,'T5_data(mth)'!$B1136:$AL1524,$O$1,FALSE)</f>
        <v>#REF!</v>
      </c>
      <c r="I355" s="364">
        <f>VLOOKUP($A355,'T5_data(ytd)'!$B$392:$F$779,5,FALSE)</f>
        <v>-18.18</v>
      </c>
      <c r="J355" s="372">
        <f>VLOOKUP($A355,'T5_data(ytd)'!$B$781:$F$1168,3,FALSE)</f>
        <v>0.04</v>
      </c>
      <c r="K355" s="366" t="e">
        <f>VLOOKUP($A355,'T5_data(mth)'!$B1527:$AL1911,$O$1-1,FALSE)</f>
        <v>#N/A</v>
      </c>
      <c r="L355" s="366" t="e">
        <f>VLOOKUP($A355,'T5_data(mth)'!$B1527:$AL1911,$O$1,FALSE)</f>
        <v>#N/A</v>
      </c>
      <c r="M355" s="634"/>
      <c r="O355" s="465" t="str">
        <f t="shared" si="41"/>
        <v>0.04</v>
      </c>
      <c r="P355" s="465" t="e">
        <f t="shared" si="42"/>
        <v>#REF!</v>
      </c>
      <c r="Q355" s="465" t="e">
        <f t="shared" si="43"/>
        <v>#REF!</v>
      </c>
      <c r="R355" s="465" t="str">
        <f t="shared" si="44"/>
        <v>-18.2</v>
      </c>
      <c r="S355" s="465" t="str">
        <f t="shared" si="45"/>
        <v>0.04</v>
      </c>
      <c r="T355" s="465" t="e">
        <f t="shared" si="46"/>
        <v>#N/A</v>
      </c>
      <c r="U355" s="465" t="e">
        <f t="shared" si="47"/>
        <v>#N/A</v>
      </c>
      <c r="V355" s="465" t="e">
        <f>IF(FIXED(#REF!,1)="0.0",IF(FIXED(#REF!,2)="0.00",FIXED(#REF!,3),FIXED(#REF!,2)),FIXED(#REF!,1))</f>
        <v>#REF!</v>
      </c>
    </row>
    <row r="356" spans="1:22" s="321" customFormat="1" ht="24.6" hidden="1" x14ac:dyDescent="0.45">
      <c r="A356" s="367" t="s">
        <v>526</v>
      </c>
      <c r="B356" s="362">
        <f>VLOOKUP($A356,'T5_data(ytd)'!$B353:$F741,3,FALSE)</f>
        <v>897.66</v>
      </c>
      <c r="C356" s="363" t="e">
        <f>VLOOKUP($A356,'T5_data(mth)'!$B355:$AL743,$O$1-1,FALSE)</f>
        <v>#REF!</v>
      </c>
      <c r="D356" s="496" t="e">
        <f>VLOOKUP($A356,'T5_data(mth)'!$B355:$AL743,$O$1,FALSE)</f>
        <v>#REF!</v>
      </c>
      <c r="E356" s="362">
        <f>VLOOKUP($A356,'T5_data(ytd)'!$B$3:$F$390,5,FALSE)</f>
        <v>280.60000000000002</v>
      </c>
      <c r="F356" s="364">
        <f>VLOOKUP($A356,'T5_data(ytd)'!$B743:$F1131,3,FALSE)</f>
        <v>0.28999999999999998</v>
      </c>
      <c r="G356" s="365" t="e">
        <f>VLOOKUP($A356,'T5_data(mth)'!$B1137:$AL1525,$O$1-1,FALSE)</f>
        <v>#REF!</v>
      </c>
      <c r="H356" s="365" t="e">
        <f>VLOOKUP($A356,'T5_data(mth)'!$B1137:$AL1525,$O$1,FALSE)</f>
        <v>#REF!</v>
      </c>
      <c r="I356" s="364">
        <f>VLOOKUP($A356,'T5_data(ytd)'!$B$392:$F$779,5,FALSE)</f>
        <v>-6.99</v>
      </c>
      <c r="J356" s="372">
        <f>VLOOKUP($A356,'T5_data(ytd)'!$B$781:$F$1168,3,FALSE)</f>
        <v>0.28999999999999998</v>
      </c>
      <c r="K356" s="366" t="e">
        <f>VLOOKUP($A356,'T5_data(mth)'!$B1528:$AL1912,$O$1-1,FALSE)</f>
        <v>#N/A</v>
      </c>
      <c r="L356" s="366" t="e">
        <f>VLOOKUP($A356,'T5_data(mth)'!$B1528:$AL1912,$O$1,FALSE)</f>
        <v>#N/A</v>
      </c>
      <c r="M356" s="634"/>
      <c r="O356" s="465" t="str">
        <f t="shared" si="41"/>
        <v>0.3</v>
      </c>
      <c r="P356" s="465" t="e">
        <f t="shared" si="42"/>
        <v>#REF!</v>
      </c>
      <c r="Q356" s="465" t="e">
        <f t="shared" si="43"/>
        <v>#REF!</v>
      </c>
      <c r="R356" s="465" t="str">
        <f t="shared" si="44"/>
        <v>-7.0</v>
      </c>
      <c r="S356" s="465" t="str">
        <f t="shared" si="45"/>
        <v>0.3</v>
      </c>
      <c r="T356" s="465" t="e">
        <f t="shared" si="46"/>
        <v>#N/A</v>
      </c>
      <c r="U356" s="465" t="e">
        <f t="shared" si="47"/>
        <v>#N/A</v>
      </c>
      <c r="V356" s="465" t="e">
        <f>IF(FIXED(#REF!,1)="0.0",IF(FIXED(#REF!,2)="0.00",FIXED(#REF!,3),FIXED(#REF!,2)),FIXED(#REF!,1))</f>
        <v>#REF!</v>
      </c>
    </row>
    <row r="357" spans="1:22" s="321" customFormat="1" ht="24.6" hidden="1" x14ac:dyDescent="0.45">
      <c r="A357" s="367" t="s">
        <v>527</v>
      </c>
      <c r="B357" s="362">
        <f>VLOOKUP($A357,'T5_data(ytd)'!$B354:$F742,3,FALSE)</f>
        <v>523.21</v>
      </c>
      <c r="C357" s="363" t="e">
        <f>VLOOKUP($A357,'T5_data(mth)'!$B356:$AL744,$O$1-1,FALSE)</f>
        <v>#REF!</v>
      </c>
      <c r="D357" s="496" t="e">
        <f>VLOOKUP($A357,'T5_data(mth)'!$B356:$AL744,$O$1,FALSE)</f>
        <v>#REF!</v>
      </c>
      <c r="E357" s="362">
        <f>VLOOKUP($A357,'T5_data(ytd)'!$B$3:$F$390,5,FALSE)</f>
        <v>184.48</v>
      </c>
      <c r="F357" s="364">
        <f>VLOOKUP($A357,'T5_data(ytd)'!$B744:$F1132,3,FALSE)</f>
        <v>0.17</v>
      </c>
      <c r="G357" s="365" t="e">
        <f>VLOOKUP($A357,'T5_data(mth)'!$B1138:$AL1526,$O$1-1,FALSE)</f>
        <v>#REF!</v>
      </c>
      <c r="H357" s="365" t="e">
        <f>VLOOKUP($A357,'T5_data(mth)'!$B1138:$AL1526,$O$1,FALSE)</f>
        <v>#REF!</v>
      </c>
      <c r="I357" s="364">
        <f>VLOOKUP($A357,'T5_data(ytd)'!$B$392:$F$779,5,FALSE)</f>
        <v>15.57</v>
      </c>
      <c r="J357" s="372">
        <f>VLOOKUP($A357,'T5_data(ytd)'!$B$781:$F$1168,3,FALSE)</f>
        <v>0.17</v>
      </c>
      <c r="K357" s="366" t="e">
        <f>VLOOKUP($A357,'T5_data(mth)'!$B1529:$AL1913,$O$1-1,FALSE)</f>
        <v>#N/A</v>
      </c>
      <c r="L357" s="366" t="e">
        <f>VLOOKUP($A357,'T5_data(mth)'!$B1529:$AL1913,$O$1,FALSE)</f>
        <v>#N/A</v>
      </c>
      <c r="M357" s="634"/>
      <c r="O357" s="465" t="str">
        <f t="shared" si="41"/>
        <v>0.2</v>
      </c>
      <c r="P357" s="465" t="e">
        <f t="shared" si="42"/>
        <v>#REF!</v>
      </c>
      <c r="Q357" s="465" t="e">
        <f t="shared" si="43"/>
        <v>#REF!</v>
      </c>
      <c r="R357" s="465" t="str">
        <f t="shared" si="44"/>
        <v>15.6</v>
      </c>
      <c r="S357" s="465" t="str">
        <f t="shared" si="45"/>
        <v>0.2</v>
      </c>
      <c r="T357" s="465" t="e">
        <f t="shared" si="46"/>
        <v>#N/A</v>
      </c>
      <c r="U357" s="465" t="e">
        <f t="shared" si="47"/>
        <v>#N/A</v>
      </c>
      <c r="V357" s="465" t="e">
        <f>IF(FIXED(#REF!,1)="0.0",IF(FIXED(#REF!,2)="0.00",FIXED(#REF!,3),FIXED(#REF!,2)),FIXED(#REF!,1))</f>
        <v>#REF!</v>
      </c>
    </row>
    <row r="358" spans="1:22" s="321" customFormat="1" ht="24.6" hidden="1" x14ac:dyDescent="0.45">
      <c r="A358" s="367" t="s">
        <v>528</v>
      </c>
      <c r="B358" s="362">
        <f>VLOOKUP($A358,'T5_data(ytd)'!$B355:$F743,3,FALSE)</f>
        <v>16.399999999999999</v>
      </c>
      <c r="C358" s="363" t="e">
        <f>VLOOKUP($A358,'T5_data(mth)'!$B357:$AL745,$O$1-1,FALSE)</f>
        <v>#REF!</v>
      </c>
      <c r="D358" s="496" t="e">
        <f>VLOOKUP($A358,'T5_data(mth)'!$B357:$AL745,$O$1,FALSE)</f>
        <v>#REF!</v>
      </c>
      <c r="E358" s="362">
        <f>VLOOKUP($A358,'T5_data(ytd)'!$B$3:$F$390,5,FALSE)</f>
        <v>4.9000000000000004</v>
      </c>
      <c r="F358" s="364">
        <f>VLOOKUP($A358,'T5_data(ytd)'!$B745:$F1133,3,FALSE)</f>
        <v>0.01</v>
      </c>
      <c r="G358" s="365" t="e">
        <f>VLOOKUP($A358,'T5_data(mth)'!$B1139:$AL1527,$O$1-1,FALSE)</f>
        <v>#REF!</v>
      </c>
      <c r="H358" s="365" t="e">
        <f>VLOOKUP($A358,'T5_data(mth)'!$B1139:$AL1527,$O$1,FALSE)</f>
        <v>#REF!</v>
      </c>
      <c r="I358" s="364">
        <f>VLOOKUP($A358,'T5_data(ytd)'!$B$392:$F$779,5,FALSE)</f>
        <v>9.6199999999999992</v>
      </c>
      <c r="J358" s="372">
        <f>VLOOKUP($A358,'T5_data(ytd)'!$B$781:$F$1168,3,FALSE)</f>
        <v>0.01</v>
      </c>
      <c r="K358" s="366" t="e">
        <f>VLOOKUP($A358,'T5_data(mth)'!$B1530:$AL1914,$O$1-1,FALSE)</f>
        <v>#N/A</v>
      </c>
      <c r="L358" s="366" t="e">
        <f>VLOOKUP($A358,'T5_data(mth)'!$B1530:$AL1914,$O$1,FALSE)</f>
        <v>#N/A</v>
      </c>
      <c r="M358" s="634"/>
      <c r="O358" s="465" t="str">
        <f t="shared" si="41"/>
        <v>0.01</v>
      </c>
      <c r="P358" s="465" t="e">
        <f t="shared" si="42"/>
        <v>#REF!</v>
      </c>
      <c r="Q358" s="465" t="e">
        <f t="shared" si="43"/>
        <v>#REF!</v>
      </c>
      <c r="R358" s="465" t="str">
        <f t="shared" si="44"/>
        <v>9.6</v>
      </c>
      <c r="S358" s="465" t="str">
        <f t="shared" si="45"/>
        <v>0.01</v>
      </c>
      <c r="T358" s="465" t="e">
        <f t="shared" si="46"/>
        <v>#N/A</v>
      </c>
      <c r="U358" s="465" t="e">
        <f t="shared" si="47"/>
        <v>#N/A</v>
      </c>
      <c r="V358" s="465" t="e">
        <f>IF(FIXED(#REF!,1)="0.0",IF(FIXED(#REF!,2)="0.00",FIXED(#REF!,3),FIXED(#REF!,2)),FIXED(#REF!,1))</f>
        <v>#REF!</v>
      </c>
    </row>
    <row r="359" spans="1:22" s="321" customFormat="1" ht="24.6" hidden="1" x14ac:dyDescent="0.45">
      <c r="A359" s="367" t="s">
        <v>529</v>
      </c>
      <c r="B359" s="362">
        <f>VLOOKUP($A359,'T5_data(ytd)'!$B356:$F744,3,FALSE)</f>
        <v>358.05</v>
      </c>
      <c r="C359" s="363" t="e">
        <f>VLOOKUP($A359,'T5_data(mth)'!$B358:$AL746,$O$1-1,FALSE)</f>
        <v>#REF!</v>
      </c>
      <c r="D359" s="496" t="e">
        <f>VLOOKUP($A359,'T5_data(mth)'!$B358:$AL746,$O$1,FALSE)</f>
        <v>#REF!</v>
      </c>
      <c r="E359" s="362">
        <f>VLOOKUP($A359,'T5_data(ytd)'!$B$3:$F$390,5,FALSE)</f>
        <v>91.22</v>
      </c>
      <c r="F359" s="364">
        <f>VLOOKUP($A359,'T5_data(ytd)'!$B746:$F1134,3,FALSE)</f>
        <v>0.12</v>
      </c>
      <c r="G359" s="365" t="e">
        <f>VLOOKUP($A359,'T5_data(mth)'!$B1140:$AL1528,$O$1-1,FALSE)</f>
        <v>#REF!</v>
      </c>
      <c r="H359" s="365" t="e">
        <f>VLOOKUP($A359,'T5_data(mth)'!$B1140:$AL1528,$O$1,FALSE)</f>
        <v>#REF!</v>
      </c>
      <c r="I359" s="364">
        <f>VLOOKUP($A359,'T5_data(ytd)'!$B$392:$F$779,5,FALSE)</f>
        <v>-33.700000000000003</v>
      </c>
      <c r="J359" s="372">
        <f>VLOOKUP($A359,'T5_data(ytd)'!$B$781:$F$1168,3,FALSE)</f>
        <v>0.12</v>
      </c>
      <c r="K359" s="366" t="e">
        <f>VLOOKUP($A359,'T5_data(mth)'!$B1531:$AL1915,$O$1-1,FALSE)</f>
        <v>#N/A</v>
      </c>
      <c r="L359" s="366" t="e">
        <f>VLOOKUP($A359,'T5_data(mth)'!$B1531:$AL1915,$O$1,FALSE)</f>
        <v>#N/A</v>
      </c>
      <c r="M359" s="634"/>
      <c r="O359" s="465" t="str">
        <f t="shared" si="41"/>
        <v>0.1</v>
      </c>
      <c r="P359" s="465" t="e">
        <f t="shared" si="42"/>
        <v>#REF!</v>
      </c>
      <c r="Q359" s="465" t="e">
        <f t="shared" si="43"/>
        <v>#REF!</v>
      </c>
      <c r="R359" s="465" t="str">
        <f t="shared" si="44"/>
        <v>-33.7</v>
      </c>
      <c r="S359" s="465" t="str">
        <f t="shared" si="45"/>
        <v>0.1</v>
      </c>
      <c r="T359" s="465" t="e">
        <f t="shared" si="46"/>
        <v>#N/A</v>
      </c>
      <c r="U359" s="465" t="e">
        <f t="shared" si="47"/>
        <v>#N/A</v>
      </c>
      <c r="V359" s="465" t="e">
        <f>IF(FIXED(#REF!,1)="0.0",IF(FIXED(#REF!,2)="0.00",FIXED(#REF!,3),FIXED(#REF!,2)),FIXED(#REF!,1))</f>
        <v>#REF!</v>
      </c>
    </row>
    <row r="360" spans="1:22" s="321" customFormat="1" ht="24.6" hidden="1" x14ac:dyDescent="0.45">
      <c r="A360" s="474" t="s">
        <v>530</v>
      </c>
      <c r="B360" s="477">
        <f>VLOOKUP($A360,'T5_data(ytd)'!$B357:$F745,3,FALSE)</f>
        <v>181.88</v>
      </c>
      <c r="C360" s="478" t="e">
        <f>VLOOKUP($A360,'T5_data(mth)'!$B359:$AL747,$O$1-1,FALSE)</f>
        <v>#REF!</v>
      </c>
      <c r="D360" s="496" t="e">
        <f>VLOOKUP($A360,'T5_data(mth)'!$B359:$AL747,$O$1,FALSE)</f>
        <v>#REF!</v>
      </c>
      <c r="E360" s="477">
        <f>VLOOKUP($A360,'T5_data(ytd)'!$B$3:$F$390,5,FALSE)</f>
        <v>35.97</v>
      </c>
      <c r="F360" s="468">
        <f>VLOOKUP($A360,'T5_data(ytd)'!$B747:$F1135,3,FALSE)</f>
        <v>0.06</v>
      </c>
      <c r="G360" s="469" t="e">
        <f>VLOOKUP($A360,'T5_data(mth)'!$B1141:$AL1529,$O$1-1,FALSE)</f>
        <v>#REF!</v>
      </c>
      <c r="H360" s="469" t="e">
        <f>VLOOKUP($A360,'T5_data(mth)'!$B1141:$AL1529,$O$1,FALSE)</f>
        <v>#REF!</v>
      </c>
      <c r="I360" s="468">
        <f>VLOOKUP($A360,'T5_data(ytd)'!$B$392:$F$779,5,FALSE)</f>
        <v>3.54</v>
      </c>
      <c r="J360" s="470">
        <f>VLOOKUP($A360,'T5_data(ytd)'!$B$781:$F$1168,3,FALSE)</f>
        <v>0.06</v>
      </c>
      <c r="K360" s="471" t="e">
        <f>VLOOKUP($A360,'T5_data(mth)'!$B1532:$AL1916,$O$1-1,FALSE)</f>
        <v>#N/A</v>
      </c>
      <c r="L360" s="471" t="e">
        <f>VLOOKUP($A360,'T5_data(mth)'!$B1532:$AL1916,$O$1,FALSE)</f>
        <v>#N/A</v>
      </c>
      <c r="M360" s="634"/>
      <c r="O360" s="465" t="str">
        <f t="shared" si="41"/>
        <v>0.1</v>
      </c>
      <c r="P360" s="465" t="e">
        <f t="shared" si="42"/>
        <v>#REF!</v>
      </c>
      <c r="Q360" s="465" t="e">
        <f t="shared" si="43"/>
        <v>#REF!</v>
      </c>
      <c r="R360" s="465" t="str">
        <f t="shared" si="44"/>
        <v>3.5</v>
      </c>
      <c r="S360" s="465" t="str">
        <f t="shared" si="45"/>
        <v>0.1</v>
      </c>
      <c r="T360" s="465" t="e">
        <f t="shared" si="46"/>
        <v>#N/A</v>
      </c>
      <c r="U360" s="465" t="e">
        <f t="shared" si="47"/>
        <v>#N/A</v>
      </c>
      <c r="V360" s="465" t="e">
        <f>IF(FIXED(#REF!,1)="0.0",IF(FIXED(#REF!,2)="0.00",FIXED(#REF!,3),FIXED(#REF!,2)),FIXED(#REF!,1))</f>
        <v>#REF!</v>
      </c>
    </row>
    <row r="361" spans="1:22" ht="21" customHeight="1" x14ac:dyDescent="0.7">
      <c r="A361" s="491" t="s">
        <v>531</v>
      </c>
      <c r="B361" s="492">
        <f>VLOOKUP($A361,'T5_data(ytd)'!$B$3:$F$390,3,FALSE)</f>
        <v>11856.28</v>
      </c>
      <c r="C361" s="488">
        <f>VLOOKUP($A361,'T5_data(mth)'!$B$5:$AX$392,$O$1-1,FALSE)</f>
        <v>1042.2098926535</v>
      </c>
      <c r="D361" s="492">
        <f>VLOOKUP($A361,'T5_data(mth)'!$B$5:$AX$392,$O$1,FALSE)</f>
        <v>1031.6230300044999</v>
      </c>
      <c r="E361" s="492">
        <f>VLOOKUP($A361,'T5_data(ytd)'!$B$3:$F$390,5,FALSE)</f>
        <v>4078.4</v>
      </c>
      <c r="F361" s="493">
        <f>VLOOKUP($A361,'T5_data(ytd)'!$B$392:$F$779,3,FALSE)</f>
        <v>-25.2</v>
      </c>
      <c r="G361" s="489">
        <f>VLOOKUP($A361,'T5_data(mth)'!$B$785:$AX$1172,$O$1-1,FALSE)</f>
        <v>-2.6372573559365509</v>
      </c>
      <c r="H361" s="493">
        <f>VLOOKUP($A361,'T5_data(mth)'!$B$785:$AX$1172,$O$1,FALSE)</f>
        <v>-0.55304032639161615</v>
      </c>
      <c r="I361" s="493">
        <f>VLOOKUP($A361,'T5_data(ytd)'!$B$392:$F$779,5,FALSE)</f>
        <v>-2.66</v>
      </c>
      <c r="J361" s="494">
        <f>VLOOKUP($A361,'T5_data(ytd)'!$B$781:$F$1168,3,FALSE)</f>
        <v>3.86</v>
      </c>
      <c r="K361" s="645">
        <f>VLOOKUP($A361,'T5_data(mth)'!$B$1175:$AX$1562,$O$1-1,FALSE)</f>
        <v>3.6472418630308754</v>
      </c>
      <c r="L361" s="655">
        <f>VLOOKUP($A361,'T5_data(mth)'!$B$1175:$AX$1562,$O$1,FALSE)</f>
        <v>3.5639058805669799</v>
      </c>
      <c r="M361" s="652">
        <f>VLOOKUP($A361,'T5_data(ytd)'!$B$781:$F$1168,5,FALSE)</f>
        <v>3.73</v>
      </c>
      <c r="N361" s="481">
        <v>1</v>
      </c>
      <c r="O361" s="660" t="str">
        <f t="shared" si="41"/>
        <v>-25.2</v>
      </c>
      <c r="P361" s="660" t="str">
        <f t="shared" si="42"/>
        <v>-2.6</v>
      </c>
      <c r="Q361" s="660" t="str">
        <f t="shared" si="43"/>
        <v>-0.6</v>
      </c>
      <c r="R361" s="660" t="str">
        <f t="shared" si="44"/>
        <v>-2.7</v>
      </c>
      <c r="S361" s="660" t="str">
        <f t="shared" si="45"/>
        <v>3.9</v>
      </c>
      <c r="T361" s="660" t="str">
        <f t="shared" si="46"/>
        <v>3.6</v>
      </c>
      <c r="U361" s="660" t="str">
        <f t="shared" si="47"/>
        <v>3.6</v>
      </c>
      <c r="V361" s="660" t="str">
        <f t="shared" ref="V361:V363" si="49">IF(FIXED(M361,1)="0.0",IF(FIXED(M361,2)="0.00",FIXED(M361,3),FIXED(M361,2)),FIXED(M361,1))</f>
        <v>3.7</v>
      </c>
    </row>
    <row r="362" spans="1:22" ht="21" customHeight="1" x14ac:dyDescent="0.7">
      <c r="A362" s="495" t="s">
        <v>532</v>
      </c>
      <c r="B362" s="496">
        <f>VLOOKUP($A362,'T5_data(ytd)'!$B$3:$F$390,3,FALSE)</f>
        <v>837.54</v>
      </c>
      <c r="C362" s="641">
        <f>VLOOKUP($A362,'T5_data(mth)'!$B$5:$AX$392,$O$1-1,FALSE)</f>
        <v>70.244086871500002</v>
      </c>
      <c r="D362" s="496">
        <f>VLOOKUP($A362,'T5_data(mth)'!$B$5:$AX$392,$O$1,FALSE)</f>
        <v>59.339539441699998</v>
      </c>
      <c r="E362" s="496">
        <f>VLOOKUP($A362,'T5_data(ytd)'!$B$3:$F$390,5,FALSE)</f>
        <v>251.48</v>
      </c>
      <c r="F362" s="497">
        <f>VLOOKUP($A362,'T5_data(ytd)'!$B$392:$F$779,3,FALSE)</f>
        <v>-44.19</v>
      </c>
      <c r="G362" s="642">
        <f>VLOOKUP($A362,'T5_data(mth)'!$B$785:$AX$1172,$O$1-1,FALSE)</f>
        <v>-4.815866173974876</v>
      </c>
      <c r="H362" s="497">
        <f>VLOOKUP($A362,'T5_data(mth)'!$B$785:$AX$1172,$O$1,FALSE)</f>
        <v>-20.13071494417833</v>
      </c>
      <c r="I362" s="497">
        <f>VLOOKUP($A362,'T5_data(ytd)'!$B$392:$F$779,5,FALSE)</f>
        <v>-5.56</v>
      </c>
      <c r="J362" s="498">
        <f>VLOOKUP($A362,'T5_data(ytd)'!$B$781:$F$1168,3,FALSE)</f>
        <v>0.27</v>
      </c>
      <c r="K362" s="646">
        <f>VLOOKUP($A362,'T5_data(mth)'!$B$1175:$AX$1562,$O$1-1,FALSE)</f>
        <v>0.2458210923481316</v>
      </c>
      <c r="L362" s="653">
        <f>VLOOKUP($A362,'T5_data(mth)'!$B$1175:$AX$1562,$O$1,FALSE)</f>
        <v>0.20499787947297804</v>
      </c>
      <c r="M362" s="654">
        <f>VLOOKUP($A362,'T5_data(ytd)'!$B$781:$F$1168,5,FALSE)</f>
        <v>0.23</v>
      </c>
      <c r="N362" s="481">
        <v>1</v>
      </c>
      <c r="O362" s="660" t="str">
        <f t="shared" si="41"/>
        <v>-44.2</v>
      </c>
      <c r="P362" s="660" t="str">
        <f t="shared" si="42"/>
        <v>-4.8</v>
      </c>
      <c r="Q362" s="660" t="str">
        <f t="shared" si="43"/>
        <v>-20.1</v>
      </c>
      <c r="R362" s="660" t="str">
        <f t="shared" si="44"/>
        <v>-5.6</v>
      </c>
      <c r="S362" s="660" t="str">
        <f t="shared" si="45"/>
        <v>0.3</v>
      </c>
      <c r="T362" s="660" t="str">
        <f t="shared" si="46"/>
        <v>0.2</v>
      </c>
      <c r="U362" s="660" t="str">
        <f t="shared" si="47"/>
        <v>0.2</v>
      </c>
      <c r="V362" s="660" t="str">
        <f t="shared" si="49"/>
        <v>0.2</v>
      </c>
    </row>
    <row r="363" spans="1:22" ht="21" customHeight="1" x14ac:dyDescent="0.7">
      <c r="A363" s="495" t="s">
        <v>533</v>
      </c>
      <c r="B363" s="496">
        <f>VLOOKUP($A363,'T5_data(ytd)'!$B$3:$F$390,3,FALSE)</f>
        <v>2138.11</v>
      </c>
      <c r="C363" s="641">
        <f>VLOOKUP($A363,'T5_data(mth)'!$B$5:$AX$392,$O$1-1,FALSE)</f>
        <v>230.79789565030001</v>
      </c>
      <c r="D363" s="496">
        <f>VLOOKUP($A363,'T5_data(mth)'!$B$5:$AX$392,$O$1,FALSE)</f>
        <v>209.06013584390001</v>
      </c>
      <c r="E363" s="496">
        <f>VLOOKUP($A363,'T5_data(ytd)'!$B$3:$F$390,5,FALSE)</f>
        <v>832.71</v>
      </c>
      <c r="F363" s="497">
        <f>VLOOKUP($A363,'T5_data(ytd)'!$B$392:$F$779,3,FALSE)</f>
        <v>-36.33</v>
      </c>
      <c r="G363" s="642">
        <f>VLOOKUP($A363,'T5_data(mth)'!$B$785:$AX$1172,$O$1-1,FALSE)</f>
        <v>-5.8125720915633527</v>
      </c>
      <c r="H363" s="497">
        <f>VLOOKUP($A363,'T5_data(mth)'!$B$785:$AX$1172,$O$1,FALSE)</f>
        <v>-15.144082395092907</v>
      </c>
      <c r="I363" s="497">
        <f>VLOOKUP($A363,'T5_data(ytd)'!$B$392:$F$779,5,FALSE)</f>
        <v>-8.4600000000000009</v>
      </c>
      <c r="J363" s="498">
        <f>VLOOKUP($A363,'T5_data(ytd)'!$B$781:$F$1168,3,FALSE)</f>
        <v>0.7</v>
      </c>
      <c r="K363" s="646">
        <f>VLOOKUP($A363,'T5_data(mth)'!$B$1175:$AX$1562,$O$1-1,FALSE)</f>
        <v>0.80768351255236859</v>
      </c>
      <c r="L363" s="653">
        <f>VLOOKUP($A363,'T5_data(mth)'!$B$1175:$AX$1562,$O$1,FALSE)</f>
        <v>0.72223149915813434</v>
      </c>
      <c r="M363" s="654">
        <f>VLOOKUP($A363,'T5_data(ytd)'!$B$781:$F$1168,5,FALSE)</f>
        <v>0.76</v>
      </c>
      <c r="N363" s="481">
        <v>1</v>
      </c>
      <c r="O363" s="660" t="str">
        <f t="shared" si="41"/>
        <v>-36.3</v>
      </c>
      <c r="P363" s="660" t="str">
        <f t="shared" si="42"/>
        <v>-5.8</v>
      </c>
      <c r="Q363" s="660" t="str">
        <f t="shared" si="43"/>
        <v>-15.1</v>
      </c>
      <c r="R363" s="660" t="str">
        <f t="shared" si="44"/>
        <v>-8.5</v>
      </c>
      <c r="S363" s="660" t="str">
        <f t="shared" si="45"/>
        <v>0.7</v>
      </c>
      <c r="T363" s="660" t="str">
        <f t="shared" si="46"/>
        <v>0.8</v>
      </c>
      <c r="U363" s="660" t="str">
        <f t="shared" si="47"/>
        <v>0.7</v>
      </c>
      <c r="V363" s="660" t="str">
        <f t="shared" si="49"/>
        <v>0.8</v>
      </c>
    </row>
    <row r="364" spans="1:22" s="321" customFormat="1" ht="24.6" hidden="1" x14ac:dyDescent="0.45">
      <c r="A364" s="479" t="s">
        <v>534</v>
      </c>
      <c r="B364" s="368">
        <f>VLOOKUP($A364,'T5_data(ytd)'!$B$3:$F$390,3,FALSE)</f>
        <v>2137.42</v>
      </c>
      <c r="C364" s="368" t="e">
        <f>VLOOKUP($A364,'T5_data(mth)'!$B$5:$AL$392,$O$1-1,FALSE)</f>
        <v>#REF!</v>
      </c>
      <c r="D364" s="496" t="e">
        <f>VLOOKUP($A364,'T5_data(mth)'!$B$5:$AL$392,$O$1,FALSE)</f>
        <v>#REF!</v>
      </c>
      <c r="E364" s="368">
        <f>VLOOKUP($A364,'T5_data(ytd)'!$B$3:$F$390,5,FALSE)</f>
        <v>832.56</v>
      </c>
      <c r="F364" s="370">
        <f>VLOOKUP($A364,'T5_data(ytd)'!$B$392:$F$779,3,FALSE)</f>
        <v>-36.33</v>
      </c>
      <c r="G364" s="370" t="e">
        <f>VLOOKUP($A364,'T5_data(mth)'!$B$785:$AL$1172,$O$1-1,FALSE)</f>
        <v>#REF!</v>
      </c>
      <c r="H364" s="370" t="e">
        <f>VLOOKUP($A364,'T5_data(mth)'!$B$785:$AL$1172,$O$1,FALSE)</f>
        <v>#REF!</v>
      </c>
      <c r="I364" s="370">
        <f>VLOOKUP($A364,'T5_data(ytd)'!$B$392:$F$779,5,FALSE)</f>
        <v>-8.4499999999999993</v>
      </c>
      <c r="J364" s="472">
        <f>VLOOKUP($A364,'T5_data(ytd)'!$B$781:$F$1168,3,FALSE)</f>
        <v>0.7</v>
      </c>
      <c r="K364" s="472" t="e">
        <f>VLOOKUP($A364,'T5_data(mth)'!$B$1175:$AL$1562,$O$1-1,FALSE)</f>
        <v>#REF!</v>
      </c>
      <c r="L364" s="472" t="e">
        <f>VLOOKUP($A364,'T5_data(mth)'!$B$1175:$AL$1562,$O$1,FALSE)</f>
        <v>#REF!</v>
      </c>
      <c r="M364" s="633"/>
      <c r="O364" s="465" t="str">
        <f t="shared" si="41"/>
        <v>-36.3</v>
      </c>
      <c r="P364" s="465" t="e">
        <f t="shared" si="42"/>
        <v>#REF!</v>
      </c>
      <c r="Q364" s="465" t="e">
        <f t="shared" si="43"/>
        <v>#REF!</v>
      </c>
      <c r="R364" s="465" t="str">
        <f t="shared" si="44"/>
        <v>-8.5</v>
      </c>
      <c r="S364" s="465" t="str">
        <f t="shared" si="45"/>
        <v>0.7</v>
      </c>
      <c r="T364" s="465" t="e">
        <f t="shared" si="46"/>
        <v>#REF!</v>
      </c>
      <c r="U364" s="465" t="e">
        <f t="shared" si="47"/>
        <v>#REF!</v>
      </c>
      <c r="V364" s="465" t="e">
        <f>IF(FIXED(#REF!,1)="0.0",IF(FIXED(#REF!,2)="0.00",FIXED(#REF!,3),FIXED(#REF!,2)),FIXED(#REF!,1))</f>
        <v>#REF!</v>
      </c>
    </row>
    <row r="365" spans="1:22" s="321" customFormat="1" ht="24.6" hidden="1" x14ac:dyDescent="0.45">
      <c r="A365" s="367" t="s">
        <v>535</v>
      </c>
      <c r="B365" s="368">
        <f>VLOOKUP($A365,'T5_data(ytd)'!$B$3:$F$390,3,FALSE)</f>
        <v>0.7</v>
      </c>
      <c r="C365" s="369" t="e">
        <f>VLOOKUP($A365,'T5_data(mth)'!$B$5:$AL$392,$O$1-1,FALSE)</f>
        <v>#REF!</v>
      </c>
      <c r="D365" s="496" t="e">
        <f>VLOOKUP($A365,'T5_data(mth)'!$B$5:$AL$392,$O$1,FALSE)</f>
        <v>#REF!</v>
      </c>
      <c r="E365" s="368">
        <f>VLOOKUP($A365,'T5_data(ytd)'!$B$3:$F$390,5,FALSE)</f>
        <v>0.16</v>
      </c>
      <c r="F365" s="370">
        <f>VLOOKUP($A365,'T5_data(ytd)'!$B$392:$F$779,3,FALSE)</f>
        <v>-9.09</v>
      </c>
      <c r="G365" s="371" t="e">
        <f>VLOOKUP($A365,'T5_data(mth)'!$B$785:$AL$1172,$O$1-1,FALSE)</f>
        <v>#REF!</v>
      </c>
      <c r="H365" s="371" t="e">
        <f>VLOOKUP($A365,'T5_data(mth)'!$B$785:$AL$1172,$O$1,FALSE)</f>
        <v>#REF!</v>
      </c>
      <c r="I365" s="370">
        <f>VLOOKUP($A365,'T5_data(ytd)'!$B$392:$F$779,5,FALSE)</f>
        <v>-54.29</v>
      </c>
      <c r="J365" s="372">
        <f>VLOOKUP($A365,'T5_data(ytd)'!$B$781:$F$1168,3,FALSE)</f>
        <v>0</v>
      </c>
      <c r="K365" s="372" t="e">
        <f>VLOOKUP($A365,'T5_data(mth)'!$B$1175:$AL$1562,$O$1-1,FALSE)</f>
        <v>#REF!</v>
      </c>
      <c r="L365" s="372" t="e">
        <f>VLOOKUP($A365,'T5_data(mth)'!$B$1175:$AL$1562,$O$1,FALSE)</f>
        <v>#REF!</v>
      </c>
      <c r="M365" s="633"/>
      <c r="O365" s="465" t="str">
        <f t="shared" si="41"/>
        <v>-9.1</v>
      </c>
      <c r="P365" s="465" t="e">
        <f t="shared" si="42"/>
        <v>#REF!</v>
      </c>
      <c r="Q365" s="465" t="e">
        <f t="shared" si="43"/>
        <v>#REF!</v>
      </c>
      <c r="R365" s="465" t="str">
        <f t="shared" si="44"/>
        <v>-54.3</v>
      </c>
      <c r="S365" s="465" t="str">
        <f t="shared" si="45"/>
        <v>0.000</v>
      </c>
      <c r="T365" s="465" t="e">
        <f t="shared" si="46"/>
        <v>#REF!</v>
      </c>
      <c r="U365" s="465" t="e">
        <f t="shared" si="47"/>
        <v>#REF!</v>
      </c>
      <c r="V365" s="465" t="e">
        <f>IF(FIXED(#REF!,1)="0.0",IF(FIXED(#REF!,2)="0.00",FIXED(#REF!,3),FIXED(#REF!,2)),FIXED(#REF!,1))</f>
        <v>#REF!</v>
      </c>
    </row>
    <row r="366" spans="1:22" s="321" customFormat="1" ht="24.6" hidden="1" x14ac:dyDescent="0.45">
      <c r="A366" s="474" t="s">
        <v>536</v>
      </c>
      <c r="B366" s="475">
        <f>VLOOKUP($A366,'T5_data(ytd)'!$B$3:$F$390,3,FALSE)</f>
        <v>408.44</v>
      </c>
      <c r="C366" s="476" t="e">
        <f>VLOOKUP($A366,'T5_data(mth)'!$B$5:$AL$392,$O$1-1,FALSE)</f>
        <v>#REF!</v>
      </c>
      <c r="D366" s="496" t="e">
        <f>VLOOKUP($A366,'T5_data(mth)'!$B$5:$AL$392,$O$1,FALSE)</f>
        <v>#REF!</v>
      </c>
      <c r="E366" s="475">
        <f>VLOOKUP($A366,'T5_data(ytd)'!$B$3:$F$390,5,FALSE)</f>
        <v>108.16</v>
      </c>
      <c r="F366" s="466">
        <f>VLOOKUP($A366,'T5_data(ytd)'!$B$392:$F$779,3,FALSE)</f>
        <v>-65.040000000000006</v>
      </c>
      <c r="G366" s="467" t="e">
        <f>VLOOKUP($A366,'T5_data(mth)'!$B$785:$AL$1172,$O$1-1,FALSE)</f>
        <v>#REF!</v>
      </c>
      <c r="H366" s="467" t="e">
        <f>VLOOKUP($A366,'T5_data(mth)'!$B$785:$AL$1172,$O$1,FALSE)</f>
        <v>#REF!</v>
      </c>
      <c r="I366" s="466">
        <f>VLOOKUP($A366,'T5_data(ytd)'!$B$392:$F$779,5,FALSE)</f>
        <v>-38.03</v>
      </c>
      <c r="J366" s="470">
        <f>VLOOKUP($A366,'T5_data(ytd)'!$B$781:$F$1168,3,FALSE)</f>
        <v>0.13</v>
      </c>
      <c r="K366" s="470" t="e">
        <f>VLOOKUP($A366,'T5_data(mth)'!$B$1175:$AL$1562,$O$1-1,FALSE)</f>
        <v>#REF!</v>
      </c>
      <c r="L366" s="470" t="e">
        <f>VLOOKUP($A366,'T5_data(mth)'!$B$1175:$AL$1562,$O$1,FALSE)</f>
        <v>#REF!</v>
      </c>
      <c r="M366" s="633"/>
      <c r="O366" s="465" t="str">
        <f t="shared" si="41"/>
        <v>-65.0</v>
      </c>
      <c r="P366" s="465" t="e">
        <f t="shared" si="42"/>
        <v>#REF!</v>
      </c>
      <c r="Q366" s="465" t="e">
        <f t="shared" si="43"/>
        <v>#REF!</v>
      </c>
      <c r="R366" s="465" t="str">
        <f t="shared" si="44"/>
        <v>-38.0</v>
      </c>
      <c r="S366" s="465" t="str">
        <f t="shared" si="45"/>
        <v>0.1</v>
      </c>
      <c r="T366" s="465" t="e">
        <f t="shared" si="46"/>
        <v>#REF!</v>
      </c>
      <c r="U366" s="465" t="e">
        <f t="shared" si="47"/>
        <v>#REF!</v>
      </c>
      <c r="V366" s="465" t="e">
        <f>IF(FIXED(#REF!,1)="0.0",IF(FIXED(#REF!,2)="0.00",FIXED(#REF!,3),FIXED(#REF!,2)),FIXED(#REF!,1))</f>
        <v>#REF!</v>
      </c>
    </row>
    <row r="367" spans="1:22" ht="21" customHeight="1" x14ac:dyDescent="0.7">
      <c r="A367" s="495" t="s">
        <v>537</v>
      </c>
      <c r="B367" s="496">
        <f>VLOOKUP($A367,'T5_data(ytd)'!$B$3:$F$390,3,FALSE)</f>
        <v>7410.62</v>
      </c>
      <c r="C367" s="641">
        <f>VLOOKUP($A367,'T5_data(mth)'!$B$5:$AX$392,$O$1-1,FALSE)</f>
        <v>611.71334658989997</v>
      </c>
      <c r="D367" s="496">
        <f>VLOOKUP($A367,'T5_data(mth)'!$B$5:$AX$392,$O$1,FALSE)</f>
        <v>642.0256065264</v>
      </c>
      <c r="E367" s="496">
        <f>VLOOKUP($A367,'T5_data(ytd)'!$B$3:$F$390,5,FALSE)</f>
        <v>2491.7199999999998</v>
      </c>
      <c r="F367" s="497">
        <f>VLOOKUP($A367,'T5_data(ytd)'!$B$392:$F$779,3,FALSE)</f>
        <v>-11.39</v>
      </c>
      <c r="G367" s="642">
        <f>VLOOKUP($A367,'T5_data(mth)'!$B$785:$AX$1172,$O$1-1,FALSE)</f>
        <v>6.5189682197969461</v>
      </c>
      <c r="H367" s="497">
        <f>VLOOKUP($A367,'T5_data(mth)'!$B$785:$AX$1172,$O$1,FALSE)</f>
        <v>6.4902997877638366</v>
      </c>
      <c r="I367" s="497">
        <f>VLOOKUP($A367,'T5_data(ytd)'!$B$392:$F$779,5,FALSE)</f>
        <v>0.8</v>
      </c>
      <c r="J367" s="498">
        <f>VLOOKUP($A367,'T5_data(ytd)'!$B$781:$F$1168,3,FALSE)</f>
        <v>2.42</v>
      </c>
      <c r="K367" s="646">
        <f>VLOOKUP($A367,'T5_data(mth)'!$B$1175:$AX$1562,$O$1-1,FALSE)</f>
        <v>2.1407074924006251</v>
      </c>
      <c r="L367" s="653">
        <f>VLOOKUP($A367,'T5_data(mth)'!$B$1175:$AX$1562,$O$1,FALSE)</f>
        <v>2.217979599160401</v>
      </c>
      <c r="M367" s="654">
        <f>VLOOKUP($A367,'T5_data(ytd)'!$B$781:$F$1168,5,FALSE)</f>
        <v>2.2799999999999998</v>
      </c>
      <c r="N367" s="481">
        <v>1</v>
      </c>
      <c r="O367" s="660" t="str">
        <f t="shared" si="41"/>
        <v>-11.4</v>
      </c>
      <c r="P367" s="660" t="str">
        <f t="shared" si="42"/>
        <v>6.5</v>
      </c>
      <c r="Q367" s="660" t="str">
        <f t="shared" si="43"/>
        <v>6.5</v>
      </c>
      <c r="R367" s="660" t="str">
        <f t="shared" si="44"/>
        <v>0.8</v>
      </c>
      <c r="S367" s="660" t="str">
        <f t="shared" si="45"/>
        <v>2.4</v>
      </c>
      <c r="T367" s="660" t="str">
        <f t="shared" si="46"/>
        <v>2.1</v>
      </c>
      <c r="U367" s="660" t="str">
        <f t="shared" si="47"/>
        <v>2.2</v>
      </c>
      <c r="V367" s="660" t="str">
        <f>IF(FIXED(M367,1)="0.0",IF(FIXED(M367,2)="0.00",FIXED(M367,3),FIXED(M367,2)),FIXED(M367,1))</f>
        <v>2.3</v>
      </c>
    </row>
    <row r="368" spans="1:22" s="321" customFormat="1" ht="24.6" hidden="1" x14ac:dyDescent="0.45">
      <c r="A368" s="479" t="s">
        <v>538</v>
      </c>
      <c r="B368" s="362">
        <f>VLOOKUP($A368,'T5_data(ytd)'!$B365:$F753,3,FALSE)</f>
        <v>571.49</v>
      </c>
      <c r="C368" s="362" t="e">
        <f>VLOOKUP($A368,'T5_data(mth)'!$B367:$AL755,$O$1-1,FALSE)</f>
        <v>#REF!</v>
      </c>
      <c r="D368" s="496" t="e">
        <f>VLOOKUP($A368,'T5_data(mth)'!$B367:$AL755,$O$1,FALSE)</f>
        <v>#REF!</v>
      </c>
      <c r="E368" s="362">
        <f>VLOOKUP($A368,'T5_data(ytd)'!$B$3:$F$390,5,FALSE)</f>
        <v>213.96</v>
      </c>
      <c r="F368" s="364">
        <f>VLOOKUP($A368,'T5_data(ytd)'!$B755:$F1143,3,FALSE)</f>
        <v>-3.22</v>
      </c>
      <c r="G368" s="364" t="e">
        <f>VLOOKUP($A368,'T5_data(mth)'!$B1149:$AL1537,$O$1-1,FALSE)</f>
        <v>#REF!</v>
      </c>
      <c r="H368" s="364" t="e">
        <f>VLOOKUP($A368,'T5_data(mth)'!$B1149:$AL1537,$O$1,FALSE)</f>
        <v>#REF!</v>
      </c>
      <c r="I368" s="364">
        <f>VLOOKUP($A368,'T5_data(ytd)'!$B$392:$F$779,5,FALSE)</f>
        <v>13.03</v>
      </c>
      <c r="J368" s="473">
        <f>VLOOKUP($A368,'T5_data(ytd)'!$B1145:$F1529,3,FALSE)</f>
        <v>0.19</v>
      </c>
      <c r="K368" s="473" t="e">
        <f>VLOOKUP($A368,'T5_data(mth)'!$B1540:$AL1924,$O$1-1,FALSE)</f>
        <v>#REF!</v>
      </c>
      <c r="L368" s="473" t="e">
        <f>VLOOKUP($A368,'T5_data(mth)'!$B1540:$AL1924,$O$1,FALSE)</f>
        <v>#REF!</v>
      </c>
      <c r="M368" s="634"/>
      <c r="O368" s="465" t="str">
        <f t="shared" si="41"/>
        <v>-3.2</v>
      </c>
      <c r="P368" s="465" t="e">
        <f t="shared" si="42"/>
        <v>#REF!</v>
      </c>
      <c r="Q368" s="465" t="e">
        <f t="shared" si="43"/>
        <v>#REF!</v>
      </c>
      <c r="R368" s="465" t="str">
        <f t="shared" si="44"/>
        <v>13.0</v>
      </c>
      <c r="S368" s="465" t="str">
        <f t="shared" si="45"/>
        <v>0.2</v>
      </c>
      <c r="T368" s="465" t="e">
        <f t="shared" si="46"/>
        <v>#REF!</v>
      </c>
      <c r="U368" s="465" t="e">
        <f t="shared" si="47"/>
        <v>#REF!</v>
      </c>
      <c r="V368" s="465" t="e">
        <f>IF(FIXED(#REF!,1)="0.0",IF(FIXED(#REF!,2)="0.00",FIXED(#REF!,3),FIXED(#REF!,2)),FIXED(#REF!,1))</f>
        <v>#REF!</v>
      </c>
    </row>
    <row r="369" spans="1:22" s="321" customFormat="1" ht="24.6" hidden="1" x14ac:dyDescent="0.45">
      <c r="A369" s="367" t="s">
        <v>539</v>
      </c>
      <c r="B369" s="362">
        <f>VLOOKUP($A369,'T5_data(ytd)'!$B366:$F754,3,FALSE)</f>
        <v>5294.32</v>
      </c>
      <c r="C369" s="363" t="e">
        <f>VLOOKUP($A369,'T5_data(mth)'!$B368:$AL756,$O$1-1,FALSE)</f>
        <v>#REF!</v>
      </c>
      <c r="D369" s="496" t="e">
        <f>VLOOKUP($A369,'T5_data(mth)'!$B368:$AL756,$O$1,FALSE)</f>
        <v>#REF!</v>
      </c>
      <c r="E369" s="362">
        <f>VLOOKUP($A369,'T5_data(ytd)'!$B$3:$F$390,5,FALSE)</f>
        <v>1737.4</v>
      </c>
      <c r="F369" s="364">
        <f>VLOOKUP($A369,'T5_data(ytd)'!$B756:$F1144,3,FALSE)</f>
        <v>-14.05</v>
      </c>
      <c r="G369" s="365" t="e">
        <f>VLOOKUP($A369,'T5_data(mth)'!$B1150:$AL1538,$O$1-1,FALSE)</f>
        <v>#REF!</v>
      </c>
      <c r="H369" s="365" t="e">
        <f>VLOOKUP($A369,'T5_data(mth)'!$B1150:$AL1538,$O$1,FALSE)</f>
        <v>#REF!</v>
      </c>
      <c r="I369" s="364">
        <f>VLOOKUP($A369,'T5_data(ytd)'!$B$392:$F$779,5,FALSE)</f>
        <v>-2.25</v>
      </c>
      <c r="J369" s="366">
        <f>VLOOKUP($A369,'T5_data(ytd)'!$B1146:$F1530,3,FALSE)</f>
        <v>1.73</v>
      </c>
      <c r="K369" s="366" t="e">
        <f>VLOOKUP($A369,'T5_data(mth)'!$B1541:$AL1925,$O$1-1,FALSE)</f>
        <v>#REF!</v>
      </c>
      <c r="L369" s="366" t="e">
        <f>VLOOKUP($A369,'T5_data(mth)'!$B1541:$AL1925,$O$1,FALSE)</f>
        <v>#REF!</v>
      </c>
      <c r="M369" s="634"/>
      <c r="O369" s="465" t="str">
        <f t="shared" si="41"/>
        <v>-14.1</v>
      </c>
      <c r="P369" s="465" t="e">
        <f t="shared" si="42"/>
        <v>#REF!</v>
      </c>
      <c r="Q369" s="465" t="e">
        <f t="shared" si="43"/>
        <v>#REF!</v>
      </c>
      <c r="R369" s="465" t="str">
        <f t="shared" si="44"/>
        <v>-2.3</v>
      </c>
      <c r="S369" s="465" t="str">
        <f t="shared" si="45"/>
        <v>1.7</v>
      </c>
      <c r="T369" s="465" t="e">
        <f t="shared" si="46"/>
        <v>#REF!</v>
      </c>
      <c r="U369" s="465" t="e">
        <f t="shared" si="47"/>
        <v>#REF!</v>
      </c>
      <c r="V369" s="465" t="e">
        <f>IF(FIXED(#REF!,1)="0.0",IF(FIXED(#REF!,2)="0.00",FIXED(#REF!,3),FIXED(#REF!,2)),FIXED(#REF!,1))</f>
        <v>#REF!</v>
      </c>
    </row>
    <row r="370" spans="1:22" s="321" customFormat="1" ht="24.6" hidden="1" x14ac:dyDescent="0.45">
      <c r="A370" s="367" t="s">
        <v>540</v>
      </c>
      <c r="B370" s="362">
        <f>VLOOKUP($A370,'T5_data(ytd)'!$B367:$F755,3,FALSE)</f>
        <v>1544.81</v>
      </c>
      <c r="C370" s="363" t="e">
        <f>VLOOKUP($A370,'T5_data(mth)'!$B369:$AL757,$O$1-1,FALSE)</f>
        <v>#REF!</v>
      </c>
      <c r="D370" s="496" t="e">
        <f>VLOOKUP($A370,'T5_data(mth)'!$B369:$AL757,$O$1,FALSE)</f>
        <v>#REF!</v>
      </c>
      <c r="E370" s="362">
        <f>VLOOKUP($A370,'T5_data(ytd)'!$B$3:$F$390,5,FALSE)</f>
        <v>540.37</v>
      </c>
      <c r="F370" s="364">
        <f>VLOOKUP($A370,'T5_data(ytd)'!$B757:$F1145,3,FALSE)</f>
        <v>-4.24</v>
      </c>
      <c r="G370" s="365" t="e">
        <f>VLOOKUP($A370,'T5_data(mth)'!$B1151:$AL1539,$O$1-1,FALSE)</f>
        <v>#REF!</v>
      </c>
      <c r="H370" s="365" t="e">
        <f>VLOOKUP($A370,'T5_data(mth)'!$B1151:$AL1539,$O$1,FALSE)</f>
        <v>#REF!</v>
      </c>
      <c r="I370" s="364">
        <f>VLOOKUP($A370,'T5_data(ytd)'!$B$392:$F$779,5,FALSE)</f>
        <v>6.93</v>
      </c>
      <c r="J370" s="366">
        <f>VLOOKUP($A370,'T5_data(ytd)'!$B1147:$F1531,3,FALSE)</f>
        <v>0.5</v>
      </c>
      <c r="K370" s="366" t="e">
        <f>VLOOKUP($A370,'T5_data(mth)'!$B1542:$AL1926,$O$1-1,FALSE)</f>
        <v>#REF!</v>
      </c>
      <c r="L370" s="366" t="e">
        <f>VLOOKUP($A370,'T5_data(mth)'!$B1542:$AL1926,$O$1,FALSE)</f>
        <v>#REF!</v>
      </c>
      <c r="M370" s="634"/>
      <c r="O370" s="465" t="str">
        <f t="shared" si="41"/>
        <v>-4.2</v>
      </c>
      <c r="P370" s="465" t="e">
        <f t="shared" si="42"/>
        <v>#REF!</v>
      </c>
      <c r="Q370" s="465" t="e">
        <f t="shared" si="43"/>
        <v>#REF!</v>
      </c>
      <c r="R370" s="465" t="str">
        <f t="shared" si="44"/>
        <v>6.9</v>
      </c>
      <c r="S370" s="465" t="str">
        <f t="shared" si="45"/>
        <v>0.5</v>
      </c>
      <c r="T370" s="465" t="e">
        <f t="shared" si="46"/>
        <v>#REF!</v>
      </c>
      <c r="U370" s="465" t="e">
        <f t="shared" si="47"/>
        <v>#REF!</v>
      </c>
      <c r="V370" s="465" t="e">
        <f>IF(FIXED(#REF!,1)="0.0",IF(FIXED(#REF!,2)="0.00",FIXED(#REF!,3),FIXED(#REF!,2)),FIXED(#REF!,1))</f>
        <v>#REF!</v>
      </c>
    </row>
    <row r="371" spans="1:22" s="321" customFormat="1" ht="24.6" hidden="1" x14ac:dyDescent="0.45">
      <c r="A371" s="367" t="s">
        <v>541</v>
      </c>
      <c r="B371" s="362">
        <f>VLOOKUP($A371,'T5_data(ytd)'!$B368:$F756,3,FALSE)</f>
        <v>217.39</v>
      </c>
      <c r="C371" s="363" t="e">
        <f>VLOOKUP($A371,'T5_data(mth)'!$B370:$AL758,$O$1-1,FALSE)</f>
        <v>#REF!</v>
      </c>
      <c r="D371" s="496" t="e">
        <f>VLOOKUP($A371,'T5_data(mth)'!$B370:$AL758,$O$1,FALSE)</f>
        <v>#REF!</v>
      </c>
      <c r="E371" s="362">
        <f>VLOOKUP($A371,'T5_data(ytd)'!$B$3:$F$390,5,FALSE)</f>
        <v>74.5</v>
      </c>
      <c r="F371" s="364">
        <f>VLOOKUP($A371,'T5_data(ytd)'!$B758:$F1146,3,FALSE)</f>
        <v>-53.71</v>
      </c>
      <c r="G371" s="365" t="e">
        <f>VLOOKUP($A371,'T5_data(mth)'!$B1152:$AL1540,$O$1-1,FALSE)</f>
        <v>#REF!</v>
      </c>
      <c r="H371" s="365" t="e">
        <f>VLOOKUP($A371,'T5_data(mth)'!$B1152:$AL1540,$O$1,FALSE)</f>
        <v>#REF!</v>
      </c>
      <c r="I371" s="364">
        <f>VLOOKUP($A371,'T5_data(ytd)'!$B$392:$F$779,5,FALSE)</f>
        <v>0.31</v>
      </c>
      <c r="J371" s="366">
        <f>VLOOKUP($A371,'T5_data(ytd)'!$B1148:$F1532,3,FALSE)</f>
        <v>7.0000000000000007E-2</v>
      </c>
      <c r="K371" s="366" t="e">
        <f>VLOOKUP($A371,'T5_data(mth)'!$B1543:$AL1927,$O$1-1,FALSE)</f>
        <v>#REF!</v>
      </c>
      <c r="L371" s="366" t="e">
        <f>VLOOKUP($A371,'T5_data(mth)'!$B1543:$AL1927,$O$1,FALSE)</f>
        <v>#REF!</v>
      </c>
      <c r="M371" s="634"/>
      <c r="O371" s="465" t="str">
        <f t="shared" si="41"/>
        <v>-53.7</v>
      </c>
      <c r="P371" s="465" t="e">
        <f t="shared" si="42"/>
        <v>#REF!</v>
      </c>
      <c r="Q371" s="465" t="e">
        <f t="shared" si="43"/>
        <v>#REF!</v>
      </c>
      <c r="R371" s="465" t="str">
        <f t="shared" si="44"/>
        <v>0.3</v>
      </c>
      <c r="S371" s="465" t="str">
        <f t="shared" si="45"/>
        <v>0.1</v>
      </c>
      <c r="T371" s="465" t="e">
        <f t="shared" si="46"/>
        <v>#REF!</v>
      </c>
      <c r="U371" s="465" t="e">
        <f t="shared" si="47"/>
        <v>#REF!</v>
      </c>
      <c r="V371" s="465" t="e">
        <f>IF(FIXED(#REF!,1)="0.0",IF(FIXED(#REF!,2)="0.00",FIXED(#REF!,3),FIXED(#REF!,2)),FIXED(#REF!,1))</f>
        <v>#REF!</v>
      </c>
    </row>
    <row r="372" spans="1:22" s="321" customFormat="1" ht="24.6" hidden="1" x14ac:dyDescent="0.45">
      <c r="A372" s="367" t="s">
        <v>542</v>
      </c>
      <c r="B372" s="362">
        <f>VLOOKUP($A372,'T5_data(ytd)'!$B369:$F757,3,FALSE)</f>
        <v>39.29</v>
      </c>
      <c r="C372" s="363" t="e">
        <f>VLOOKUP($A372,'T5_data(mth)'!$B371:$AL759,$O$1-1,FALSE)</f>
        <v>#REF!</v>
      </c>
      <c r="D372" s="496" t="e">
        <f>VLOOKUP($A372,'T5_data(mth)'!$B371:$AL759,$O$1,FALSE)</f>
        <v>#REF!</v>
      </c>
      <c r="E372" s="362">
        <f>VLOOKUP($A372,'T5_data(ytd)'!$B$3:$F$390,5,FALSE)</f>
        <v>13.77</v>
      </c>
      <c r="F372" s="364">
        <f>VLOOKUP($A372,'T5_data(ytd)'!$B759:$F1147,3,FALSE)</f>
        <v>3.5</v>
      </c>
      <c r="G372" s="365" t="e">
        <f>VLOOKUP($A372,'T5_data(mth)'!$B1153:$AL1541,$O$1-1,FALSE)</f>
        <v>#REF!</v>
      </c>
      <c r="H372" s="365" t="e">
        <f>VLOOKUP($A372,'T5_data(mth)'!$B1153:$AL1541,$O$1,FALSE)</f>
        <v>#REF!</v>
      </c>
      <c r="I372" s="364">
        <f>VLOOKUP($A372,'T5_data(ytd)'!$B$392:$F$779,5,FALSE)</f>
        <v>17.190000000000001</v>
      </c>
      <c r="J372" s="366">
        <f>VLOOKUP($A372,'T5_data(ytd)'!$B1149:$F1533,3,FALSE)</f>
        <v>0.01</v>
      </c>
      <c r="K372" s="366" t="e">
        <f>VLOOKUP($A372,'T5_data(mth)'!$B1544:$AL1928,$O$1-1,FALSE)</f>
        <v>#REF!</v>
      </c>
      <c r="L372" s="366" t="e">
        <f>VLOOKUP($A372,'T5_data(mth)'!$B1544:$AL1928,$O$1,FALSE)</f>
        <v>#REF!</v>
      </c>
      <c r="M372" s="634"/>
      <c r="O372" s="465" t="str">
        <f t="shared" si="41"/>
        <v>3.5</v>
      </c>
      <c r="P372" s="465" t="e">
        <f t="shared" si="42"/>
        <v>#REF!</v>
      </c>
      <c r="Q372" s="465" t="e">
        <f t="shared" si="43"/>
        <v>#REF!</v>
      </c>
      <c r="R372" s="465" t="str">
        <f t="shared" si="44"/>
        <v>17.2</v>
      </c>
      <c r="S372" s="465" t="str">
        <f t="shared" si="45"/>
        <v>0.01</v>
      </c>
      <c r="T372" s="465" t="e">
        <f t="shared" si="46"/>
        <v>#REF!</v>
      </c>
      <c r="U372" s="465" t="e">
        <f t="shared" si="47"/>
        <v>#REF!</v>
      </c>
      <c r="V372" s="465" t="e">
        <f>IF(FIXED(#REF!,1)="0.0",IF(FIXED(#REF!,2)="0.00",FIXED(#REF!,3),FIXED(#REF!,2)),FIXED(#REF!,1))</f>
        <v>#REF!</v>
      </c>
    </row>
    <row r="373" spans="1:22" s="321" customFormat="1" ht="24.6" hidden="1" x14ac:dyDescent="0.45">
      <c r="A373" s="474" t="s">
        <v>543</v>
      </c>
      <c r="B373" s="477">
        <f>VLOOKUP($A373,'T5_data(ytd)'!$B370:$F758,3,FALSE)</f>
        <v>804.9</v>
      </c>
      <c r="C373" s="478" t="e">
        <f>VLOOKUP($A373,'T5_data(mth)'!$B372:$AL760,$O$1-1,FALSE)</f>
        <v>#REF!</v>
      </c>
      <c r="D373" s="496" t="e">
        <f>VLOOKUP($A373,'T5_data(mth)'!$B372:$AL760,$O$1,FALSE)</f>
        <v>#REF!</v>
      </c>
      <c r="E373" s="477">
        <f>VLOOKUP($A373,'T5_data(ytd)'!$B$3:$F$390,5,FALSE)</f>
        <v>306.06</v>
      </c>
      <c r="F373" s="468">
        <f>VLOOKUP($A373,'T5_data(ytd)'!$B760:$F1148,3,FALSE)</f>
        <v>-15.42</v>
      </c>
      <c r="G373" s="469" t="e">
        <f>VLOOKUP($A373,'T5_data(mth)'!$B1154:$AL1542,$O$1-1,FALSE)</f>
        <v>#REF!</v>
      </c>
      <c r="H373" s="469" t="e">
        <f>VLOOKUP($A373,'T5_data(mth)'!$B1154:$AL1542,$O$1,FALSE)</f>
        <v>#REF!</v>
      </c>
      <c r="I373" s="468">
        <f>VLOOKUP($A373,'T5_data(ytd)'!$B$392:$F$779,5,FALSE)</f>
        <v>8.84</v>
      </c>
      <c r="J373" s="471">
        <f>VLOOKUP($A373,'T5_data(ytd)'!$B1150:$F1534,3,FALSE)</f>
        <v>0.26</v>
      </c>
      <c r="K373" s="471" t="e">
        <f>VLOOKUP($A373,'T5_data(mth)'!$B1545:$AL1929,$O$1-1,FALSE)</f>
        <v>#REF!</v>
      </c>
      <c r="L373" s="471" t="e">
        <f>VLOOKUP($A373,'T5_data(mth)'!$B1545:$AL1929,$O$1,FALSE)</f>
        <v>#REF!</v>
      </c>
      <c r="M373" s="634"/>
      <c r="O373" s="465" t="str">
        <f t="shared" si="41"/>
        <v>-15.4</v>
      </c>
      <c r="P373" s="465" t="e">
        <f t="shared" si="42"/>
        <v>#REF!</v>
      </c>
      <c r="Q373" s="465" t="e">
        <f t="shared" si="43"/>
        <v>#REF!</v>
      </c>
      <c r="R373" s="465" t="str">
        <f t="shared" si="44"/>
        <v>8.8</v>
      </c>
      <c r="S373" s="465" t="str">
        <f t="shared" si="45"/>
        <v>0.3</v>
      </c>
      <c r="T373" s="465" t="e">
        <f t="shared" si="46"/>
        <v>#REF!</v>
      </c>
      <c r="U373" s="465" t="e">
        <f t="shared" si="47"/>
        <v>#REF!</v>
      </c>
      <c r="V373" s="465" t="e">
        <f>IF(FIXED(#REF!,1)="0.0",IF(FIXED(#REF!,2)="0.00",FIXED(#REF!,3),FIXED(#REF!,2)),FIXED(#REF!,1))</f>
        <v>#REF!</v>
      </c>
    </row>
    <row r="374" spans="1:22" ht="21" customHeight="1" x14ac:dyDescent="0.7">
      <c r="A374" s="491" t="s">
        <v>544</v>
      </c>
      <c r="B374" s="492">
        <f>VLOOKUP($A374,'T5_data(ytd)'!$B$3:$F$390,3,FALSE)</f>
        <v>4335.21</v>
      </c>
      <c r="C374" s="488">
        <f>VLOOKUP($A374,'T5_data(mth)'!$B$5:$AX$392,$O$1-1,FALSE)</f>
        <v>341.27763104640002</v>
      </c>
      <c r="D374" s="492">
        <f>VLOOKUP($A374,'T5_data(mth)'!$B$5:$AX$392,$O$1,FALSE)</f>
        <v>378.51026313609998</v>
      </c>
      <c r="E374" s="492">
        <f>VLOOKUP($A374,'T5_data(ytd)'!$B$3:$F$390,5,FALSE)</f>
        <v>2293.2800000000002</v>
      </c>
      <c r="F374" s="493">
        <f>VLOOKUP($A374,'T5_data(ytd)'!$B$392:$F$779,3,FALSE)</f>
        <v>5.19</v>
      </c>
      <c r="G374" s="642">
        <f>VLOOKUP($A374,'T5_data(mth)'!$B$785:$AX$1172,$O$1-1,FALSE)</f>
        <v>-2.236092469862152</v>
      </c>
      <c r="H374" s="493">
        <f>VLOOKUP($A374,'T5_data(mth)'!$B$785:$AX$1172,$O$1,FALSE)</f>
        <v>16.124683296528861</v>
      </c>
      <c r="I374" s="493">
        <f>VLOOKUP($A374,'T5_data(ytd)'!$B$392:$F$779,5,FALSE)</f>
        <v>55.24</v>
      </c>
      <c r="J374" s="647">
        <f>VLOOKUP($A374,'T5_data(ytd)'!$B$781:$F$1168,3,FALSE)</f>
        <v>1.41</v>
      </c>
      <c r="K374" s="648">
        <f>VLOOKUP($A374,'T5_data(mth)'!$B$1175:$AX$1562,$O$1-1,FALSE)</f>
        <v>1.1943103511513724</v>
      </c>
      <c r="L374" s="656">
        <f>VLOOKUP($A374,'T5_data(mth)'!$B$1175:$AX$1562,$O$1,FALSE)</f>
        <v>1.3076239221218409</v>
      </c>
      <c r="M374" s="657">
        <f>VLOOKUP($A374,'T5_data(ytd)'!$B$781:$F$1168,5,FALSE)</f>
        <v>2.1</v>
      </c>
      <c r="N374" s="481">
        <v>1</v>
      </c>
      <c r="O374" s="660" t="str">
        <f t="shared" si="41"/>
        <v>5.2</v>
      </c>
      <c r="P374" s="660" t="str">
        <f t="shared" si="42"/>
        <v>-2.2</v>
      </c>
      <c r="Q374" s="660" t="str">
        <f t="shared" si="43"/>
        <v>16.1</v>
      </c>
      <c r="R374" s="660" t="str">
        <f t="shared" si="44"/>
        <v>55.2</v>
      </c>
      <c r="S374" s="660" t="str">
        <f t="shared" si="45"/>
        <v>1.4</v>
      </c>
      <c r="T374" s="660" t="str">
        <f t="shared" si="46"/>
        <v>1.2</v>
      </c>
      <c r="U374" s="660" t="str">
        <f t="shared" si="47"/>
        <v>1.3</v>
      </c>
      <c r="V374" s="660" t="str">
        <f>IF(FIXED(M374,1)="0.0",IF(FIXED(M374,2)="0.00",FIXED(M374,3),FIXED(M374,2)),FIXED(M374,1))</f>
        <v>2.1</v>
      </c>
    </row>
    <row r="375" spans="1:22" s="321" customFormat="1" hidden="1" x14ac:dyDescent="0.45">
      <c r="A375" s="479" t="s">
        <v>545</v>
      </c>
      <c r="B375" s="362">
        <f>VLOOKUP($A375,'T5_data(ytd)'!$B372:$F760,3,FALSE)</f>
        <v>214.52</v>
      </c>
      <c r="C375" s="362" t="e">
        <f>VLOOKUP($A375,'T5_data(mth)'!$B374:$AL762,$O$1-1,FALSE)</f>
        <v>#REF!</v>
      </c>
      <c r="D375" s="362" t="e">
        <f>VLOOKUP($A375,'T5_data(mth)'!$B374:$AL762,$O$1,FALSE)</f>
        <v>#REF!</v>
      </c>
      <c r="E375" s="362">
        <f>VLOOKUP($A375,'T5_data(ytd)'!$B$3:$F759,5,FALSE)</f>
        <v>382.89</v>
      </c>
      <c r="F375" s="364">
        <f>VLOOKUP($A375,'T5_data(ytd)'!$B762:$F1150,3,FALSE)</f>
        <v>-57.62</v>
      </c>
      <c r="G375" s="364" t="e">
        <f>VLOOKUP($A375,'T5_data(mth)'!$B1156:$AL1544,$O$1-1,FALSE)</f>
        <v>#REF!</v>
      </c>
      <c r="H375" s="364" t="e">
        <f>VLOOKUP($A375,'T5_data(mth)'!$B1156:$AL1544,$O$1,FALSE)</f>
        <v>#REF!</v>
      </c>
      <c r="I375" s="364">
        <f>VLOOKUP($A375,'T5_data(ytd)'!$B762:$F1150,5,FALSE)</f>
        <v>311.44</v>
      </c>
      <c r="J375" s="473">
        <f>VLOOKUP($A375,'T5_data(ytd)'!$B1152:$F1536,3,FALSE)</f>
        <v>7.0000000000000007E-2</v>
      </c>
      <c r="K375" s="473" t="e">
        <f>VLOOKUP($A375,'T5_data(mth)'!$B1547:$AL1931,$O$1-1,FALSE)</f>
        <v>#REF!</v>
      </c>
      <c r="L375" s="473" t="e">
        <f>VLOOKUP($A375,'T5_data(mth)'!$B1547:$AL1931,$O$1,FALSE)</f>
        <v>#REF!</v>
      </c>
      <c r="M375" s="634"/>
      <c r="O375" s="364">
        <f>VLOOKUP($A375,'T5_data(ytd)'!$B762:$F1150,3,FALSE)</f>
        <v>-57.62</v>
      </c>
      <c r="P375" s="365" t="e">
        <f>VLOOKUP($A375,'T5_data(mth)'!$B1156:$AL1544,$O$1-1,FALSE)</f>
        <v>#REF!</v>
      </c>
      <c r="Q375" s="365" t="e">
        <f>VLOOKUP($A375,'T5_data(mth)'!$B1156:$AL1544,$O$1,FALSE)</f>
        <v>#REF!</v>
      </c>
      <c r="R375" s="364">
        <f>VLOOKUP($A375,'T5_data(ytd)'!$B762:$F1150,5,FALSE)</f>
        <v>311.44</v>
      </c>
      <c r="S375" s="366">
        <f>VLOOKUP($A375,'T5_data(ytd)'!$B1152:$F1536,3,FALSE)</f>
        <v>7.0000000000000007E-2</v>
      </c>
      <c r="T375" s="366" t="e">
        <f>VLOOKUP($A375,'T5_data(mth)'!$B1547:$AL1931,$O$1-1,FALSE)</f>
        <v>#REF!</v>
      </c>
      <c r="U375" s="366" t="e">
        <f>VLOOKUP($A375,'T5_data(mth)'!$B1547:$AL1931,$O$1,FALSE)</f>
        <v>#REF!</v>
      </c>
      <c r="V375" s="366">
        <f>VLOOKUP($A375,'T5_data(ytd)'!$B1152:$F1536,5,FALSE)</f>
        <v>0.35</v>
      </c>
    </row>
    <row r="376" spans="1:22" s="321" customFormat="1" hidden="1" x14ac:dyDescent="0.45">
      <c r="A376" s="367" t="s">
        <v>546</v>
      </c>
      <c r="B376" s="362">
        <f>VLOOKUP($A376,'T5_data(ytd)'!$B373:$F761,3,FALSE)</f>
        <v>138.47999999999999</v>
      </c>
      <c r="C376" s="363" t="e">
        <f>VLOOKUP($A376,'T5_data(mth)'!$B375:$AL763,$O$1-1,FALSE)</f>
        <v>#REF!</v>
      </c>
      <c r="D376" s="362" t="e">
        <f>VLOOKUP($A376,'T5_data(mth)'!$B375:$AL763,$O$1,FALSE)</f>
        <v>#REF!</v>
      </c>
      <c r="E376" s="362">
        <f>VLOOKUP($A376,'T5_data(ytd)'!$B$3:$F760,5,FALSE)</f>
        <v>72.64</v>
      </c>
      <c r="F376" s="364">
        <f>VLOOKUP($A376,'T5_data(ytd)'!$B763:$F1151,3,FALSE)</f>
        <v>-66.8</v>
      </c>
      <c r="G376" s="365" t="e">
        <f>VLOOKUP($A376,'T5_data(mth)'!$B1157:$AL1545,$O$1-1,FALSE)</f>
        <v>#REF!</v>
      </c>
      <c r="H376" s="365" t="e">
        <f>VLOOKUP($A376,'T5_data(mth)'!$B1157:$AL1545,$O$1,FALSE)</f>
        <v>#REF!</v>
      </c>
      <c r="I376" s="364">
        <f>VLOOKUP($A376,'T5_data(ytd)'!$B763:$F1151,5,FALSE)</f>
        <v>5.12</v>
      </c>
      <c r="J376" s="366">
        <f>VLOOKUP($A376,'T5_data(ytd)'!$B1153:$F1537,3,FALSE)</f>
        <v>0.05</v>
      </c>
      <c r="K376" s="366" t="e">
        <f>VLOOKUP($A376,'T5_data(mth)'!$B1548:$AL1932,$O$1-1,FALSE)</f>
        <v>#REF!</v>
      </c>
      <c r="L376" s="366" t="e">
        <f>VLOOKUP($A376,'T5_data(mth)'!$B1548:$AL1932,$O$1,FALSE)</f>
        <v>#REF!</v>
      </c>
      <c r="M376" s="634"/>
      <c r="O376" s="364">
        <f>VLOOKUP($A376,'T5_data(ytd)'!$B763:$F1151,3,FALSE)</f>
        <v>-66.8</v>
      </c>
      <c r="P376" s="365" t="e">
        <f>VLOOKUP($A376,'T5_data(mth)'!$B1157:$AL1545,$O$1-1,FALSE)</f>
        <v>#REF!</v>
      </c>
      <c r="Q376" s="365" t="e">
        <f>VLOOKUP($A376,'T5_data(mth)'!$B1157:$AL1545,$O$1,FALSE)</f>
        <v>#REF!</v>
      </c>
      <c r="R376" s="364">
        <f>VLOOKUP($A376,'T5_data(ytd)'!$B763:$F1151,5,FALSE)</f>
        <v>5.12</v>
      </c>
      <c r="S376" s="366">
        <f>VLOOKUP($A376,'T5_data(ytd)'!$B1153:$F1537,3,FALSE)</f>
        <v>0.05</v>
      </c>
      <c r="T376" s="366" t="e">
        <f>VLOOKUP($A376,'T5_data(mth)'!$B1548:$AL1932,$O$1-1,FALSE)</f>
        <v>#REF!</v>
      </c>
      <c r="U376" s="366" t="e">
        <f>VLOOKUP($A376,'T5_data(mth)'!$B1548:$AL1932,$O$1,FALSE)</f>
        <v>#REF!</v>
      </c>
      <c r="V376" s="366">
        <f>VLOOKUP($A376,'T5_data(ytd)'!$B1153:$F1537,5,FALSE)</f>
        <v>7.0000000000000007E-2</v>
      </c>
    </row>
    <row r="377" spans="1:22" s="321" customFormat="1" hidden="1" x14ac:dyDescent="0.45">
      <c r="A377" s="367" t="s">
        <v>547</v>
      </c>
      <c r="B377" s="362">
        <f>VLOOKUP($A377,'T5_data(ytd)'!$B374:$F762,3,FALSE)</f>
        <v>27.46</v>
      </c>
      <c r="C377" s="363" t="e">
        <f>VLOOKUP($A377,'T5_data(mth)'!$B376:$AL764,$O$1-1,FALSE)</f>
        <v>#REF!</v>
      </c>
      <c r="D377" s="362" t="e">
        <f>VLOOKUP($A377,'T5_data(mth)'!$B376:$AL764,$O$1,FALSE)</f>
        <v>#REF!</v>
      </c>
      <c r="E377" s="362">
        <f>VLOOKUP($A377,'T5_data(ytd)'!$B$3:$F761,5,FALSE)</f>
        <v>310.25</v>
      </c>
      <c r="F377" s="364">
        <f>VLOOKUP($A377,'T5_data(ytd)'!$B764:$F1152,3,FALSE)</f>
        <v>-69.19</v>
      </c>
      <c r="G377" s="365" t="e">
        <f>VLOOKUP($A377,'T5_data(mth)'!$B1158:$AL1546,$O$1-1,FALSE)</f>
        <v>#REF!</v>
      </c>
      <c r="H377" s="365" t="e">
        <f>VLOOKUP($A377,'T5_data(mth)'!$B1158:$AL1546,$O$1,FALSE)</f>
        <v>#REF!</v>
      </c>
      <c r="I377" s="364">
        <f>VLOOKUP($A377,'T5_data(ytd)'!$B764:$F1152,5,FALSE)</f>
        <v>1194.8699999999999</v>
      </c>
      <c r="J377" s="366">
        <f>VLOOKUP($A377,'T5_data(ytd)'!$B1154:$F1538,3,FALSE)</f>
        <v>0.01</v>
      </c>
      <c r="K377" s="366" t="e">
        <f>VLOOKUP($A377,'T5_data(mth)'!$B1549:$AL1933,$O$1-1,FALSE)</f>
        <v>#REF!</v>
      </c>
      <c r="L377" s="366" t="e">
        <f>VLOOKUP($A377,'T5_data(mth)'!$B1549:$AL1933,$O$1,FALSE)</f>
        <v>#REF!</v>
      </c>
      <c r="M377" s="634"/>
      <c r="O377" s="364">
        <f>VLOOKUP($A377,'T5_data(ytd)'!$B764:$F1152,3,FALSE)</f>
        <v>-69.19</v>
      </c>
      <c r="P377" s="365" t="e">
        <f>VLOOKUP($A377,'T5_data(mth)'!$B1158:$AL1546,$O$1-1,FALSE)</f>
        <v>#REF!</v>
      </c>
      <c r="Q377" s="365" t="e">
        <f>VLOOKUP($A377,'T5_data(mth)'!$B1158:$AL1546,$O$1,FALSE)</f>
        <v>#REF!</v>
      </c>
      <c r="R377" s="364">
        <f>VLOOKUP($A377,'T5_data(ytd)'!$B764:$F1152,5,FALSE)</f>
        <v>1194.8699999999999</v>
      </c>
      <c r="S377" s="366">
        <f>VLOOKUP($A377,'T5_data(ytd)'!$B1154:$F1538,3,FALSE)</f>
        <v>0.01</v>
      </c>
      <c r="T377" s="366" t="e">
        <f>VLOOKUP($A377,'T5_data(mth)'!$B1549:$AL1933,$O$1-1,FALSE)</f>
        <v>#REF!</v>
      </c>
      <c r="U377" s="366" t="e">
        <f>VLOOKUP($A377,'T5_data(mth)'!$B1549:$AL1933,$O$1,FALSE)</f>
        <v>#REF!</v>
      </c>
      <c r="V377" s="366">
        <f>VLOOKUP($A377,'T5_data(ytd)'!$B1154:$F1538,5,FALSE)</f>
        <v>0.28000000000000003</v>
      </c>
    </row>
    <row r="378" spans="1:22" s="321" customFormat="1" hidden="1" x14ac:dyDescent="0.45">
      <c r="A378" s="367" t="s">
        <v>548</v>
      </c>
      <c r="B378" s="362" t="e">
        <f>VLOOKUP($A378,'T5_data(ytd)'!$B375:$F763,3,FALSE)</f>
        <v>#N/A</v>
      </c>
      <c r="C378" s="363" t="e">
        <f>VLOOKUP($A378,'T5_data(mth)'!$B377:$AL765,$O$1-1,FALSE)</f>
        <v>#N/A</v>
      </c>
      <c r="D378" s="362" t="e">
        <f>VLOOKUP($A378,'T5_data(mth)'!$B377:$AL765,$O$1,FALSE)</f>
        <v>#N/A</v>
      </c>
      <c r="E378" s="362" t="e">
        <f>VLOOKUP($A378,'T5_data(ytd)'!$B$3:$F762,5,FALSE)</f>
        <v>#N/A</v>
      </c>
      <c r="F378" s="364" t="e">
        <f>VLOOKUP($A378,'T5_data(ytd)'!$B765:$F1153,3,FALSE)</f>
        <v>#N/A</v>
      </c>
      <c r="G378" s="365" t="e">
        <f>VLOOKUP($A378,'T5_data(mth)'!$B1159:$AL1547,$O$1-1,FALSE)</f>
        <v>#N/A</v>
      </c>
      <c r="H378" s="365" t="e">
        <f>VLOOKUP($A378,'T5_data(mth)'!$B1159:$AL1547,$O$1,FALSE)</f>
        <v>#N/A</v>
      </c>
      <c r="I378" s="364" t="e">
        <f>VLOOKUP($A378,'T5_data(ytd)'!$B765:$F1153,5,FALSE)</f>
        <v>#N/A</v>
      </c>
      <c r="J378" s="366" t="e">
        <f>VLOOKUP($A378,'T5_data(ytd)'!$B1155:$F1539,3,FALSE)</f>
        <v>#N/A</v>
      </c>
      <c r="K378" s="366" t="e">
        <f>VLOOKUP($A378,'T5_data(mth)'!$B1550:$AL1934,$O$1-1,FALSE)</f>
        <v>#N/A</v>
      </c>
      <c r="L378" s="366" t="e">
        <f>VLOOKUP($A378,'T5_data(mth)'!$B1550:$AL1934,$O$1,FALSE)</f>
        <v>#N/A</v>
      </c>
      <c r="M378" s="634"/>
      <c r="O378" s="364" t="e">
        <f>VLOOKUP($A378,'T5_data(ytd)'!$B765:$F1153,3,FALSE)</f>
        <v>#N/A</v>
      </c>
      <c r="P378" s="365" t="e">
        <f>VLOOKUP($A378,'T5_data(mth)'!$B1159:$AL1547,$O$1-1,FALSE)</f>
        <v>#N/A</v>
      </c>
      <c r="Q378" s="365" t="e">
        <f>VLOOKUP($A378,'T5_data(mth)'!$B1159:$AL1547,$O$1,FALSE)</f>
        <v>#N/A</v>
      </c>
      <c r="R378" s="364" t="e">
        <f>VLOOKUP($A378,'T5_data(ytd)'!$B765:$F1153,5,FALSE)</f>
        <v>#N/A</v>
      </c>
      <c r="S378" s="366" t="e">
        <f>VLOOKUP($A378,'T5_data(ytd)'!$B1155:$F1539,3,FALSE)</f>
        <v>#N/A</v>
      </c>
      <c r="T378" s="366" t="e">
        <f>VLOOKUP($A378,'T5_data(mth)'!$B1550:$AL1934,$O$1-1,FALSE)</f>
        <v>#N/A</v>
      </c>
      <c r="U378" s="366" t="e">
        <f>VLOOKUP($A378,'T5_data(mth)'!$B1550:$AL1934,$O$1,FALSE)</f>
        <v>#N/A</v>
      </c>
      <c r="V378" s="366" t="e">
        <f>VLOOKUP($A378,'T5_data(ytd)'!$B1155:$F1539,5,FALSE)</f>
        <v>#N/A</v>
      </c>
    </row>
    <row r="379" spans="1:22" s="321" customFormat="1" hidden="1" x14ac:dyDescent="0.45">
      <c r="A379" s="474" t="s">
        <v>549</v>
      </c>
      <c r="B379" s="477" t="e">
        <f>VLOOKUP($A379,'T5_data(ytd)'!$B376:$F764,3,FALSE)</f>
        <v>#N/A</v>
      </c>
      <c r="C379" s="478" t="e">
        <f>VLOOKUP($A379,'T5_data(mth)'!$B378:$AL766,$O$1-1,FALSE)</f>
        <v>#N/A</v>
      </c>
      <c r="D379" s="477" t="e">
        <f>VLOOKUP($A379,'T5_data(mth)'!$B378:$AL766,$O$1,FALSE)</f>
        <v>#N/A</v>
      </c>
      <c r="E379" s="477" t="e">
        <f>VLOOKUP($A379,'T5_data(ytd)'!$B$3:$F763,5,FALSE)</f>
        <v>#N/A</v>
      </c>
      <c r="F379" s="468" t="e">
        <f>VLOOKUP($A379,'T5_data(ytd)'!$B766:$F1154,3,FALSE)</f>
        <v>#N/A</v>
      </c>
      <c r="G379" s="469" t="e">
        <f>VLOOKUP($A379,'T5_data(mth)'!$B1160:$AL1548,$O$1-1,FALSE)</f>
        <v>#N/A</v>
      </c>
      <c r="H379" s="469" t="e">
        <f>VLOOKUP($A379,'T5_data(mth)'!$B1160:$AL1548,$O$1,FALSE)</f>
        <v>#N/A</v>
      </c>
      <c r="I379" s="468" t="e">
        <f>VLOOKUP($A379,'T5_data(ytd)'!$B766:$F1154,5,FALSE)</f>
        <v>#N/A</v>
      </c>
      <c r="J379" s="471" t="e">
        <f>VLOOKUP($A379,'T5_data(ytd)'!$B1156:$F1540,3,FALSE)</f>
        <v>#N/A</v>
      </c>
      <c r="K379" s="471" t="e">
        <f>VLOOKUP($A379,'T5_data(mth)'!$B1551:$AL1935,$O$1-1,FALSE)</f>
        <v>#N/A</v>
      </c>
      <c r="L379" s="471" t="e">
        <f>VLOOKUP($A379,'T5_data(mth)'!$B1551:$AL1935,$O$1,FALSE)</f>
        <v>#N/A</v>
      </c>
      <c r="M379" s="634"/>
      <c r="O379" s="364" t="e">
        <f>VLOOKUP($A379,'T5_data(ytd)'!$B766:$F1154,3,FALSE)</f>
        <v>#N/A</v>
      </c>
      <c r="P379" s="365" t="e">
        <f>VLOOKUP($A379,'T5_data(mth)'!$B1160:$AL1548,$O$1-1,FALSE)</f>
        <v>#N/A</v>
      </c>
      <c r="Q379" s="365" t="e">
        <f>VLOOKUP($A379,'T5_data(mth)'!$B1160:$AL1548,$O$1,FALSE)</f>
        <v>#N/A</v>
      </c>
      <c r="R379" s="364" t="e">
        <f>VLOOKUP($A379,'T5_data(ytd)'!$B766:$F1154,5,FALSE)</f>
        <v>#N/A</v>
      </c>
      <c r="S379" s="366" t="e">
        <f>VLOOKUP($A379,'T5_data(ytd)'!$B1156:$F1540,3,FALSE)</f>
        <v>#N/A</v>
      </c>
      <c r="T379" s="366" t="e">
        <f>VLOOKUP($A379,'T5_data(mth)'!$B1551:$AL1935,$O$1-1,FALSE)</f>
        <v>#N/A</v>
      </c>
      <c r="U379" s="366" t="e">
        <f>VLOOKUP($A379,'T5_data(mth)'!$B1551:$AL1935,$O$1,FALSE)</f>
        <v>#N/A</v>
      </c>
      <c r="V379" s="366" t="e">
        <f>VLOOKUP($A379,'T5_data(ytd)'!$B1156:$F1540,5,FALSE)</f>
        <v>#N/A</v>
      </c>
    </row>
    <row r="380" spans="1:22" ht="21" customHeight="1" x14ac:dyDescent="0.7">
      <c r="A380" s="504" t="s">
        <v>702</v>
      </c>
      <c r="B380" s="505"/>
      <c r="C380" s="505"/>
      <c r="D380" s="506"/>
      <c r="E380" s="506"/>
      <c r="F380" s="506"/>
      <c r="G380" s="506"/>
      <c r="H380" s="506"/>
      <c r="I380" s="506"/>
      <c r="J380" s="506"/>
      <c r="K380" s="506"/>
      <c r="L380" s="506"/>
      <c r="N380" s="481">
        <v>1</v>
      </c>
    </row>
    <row r="381" spans="1:22" ht="21" customHeight="1" x14ac:dyDescent="0.7">
      <c r="A381" s="480" t="s">
        <v>39</v>
      </c>
      <c r="B381" s="482"/>
      <c r="C381" s="482"/>
      <c r="N381" s="481">
        <v>1</v>
      </c>
    </row>
    <row r="382" spans="1:22" ht="21" customHeight="1" x14ac:dyDescent="0.7">
      <c r="A382" s="486"/>
    </row>
    <row r="383" spans="1:22" ht="21" customHeight="1" x14ac:dyDescent="0.7">
      <c r="B383" s="483">
        <f>B6-(B7+B20+B107+B240+B361+B374)</f>
        <v>9.9999999511055648E-3</v>
      </c>
      <c r="C383" s="483">
        <f t="shared" ref="C383:E383" si="50">C6-(C7+C20+C107+C240+C361+C374)</f>
        <v>0</v>
      </c>
      <c r="D383" s="483">
        <f t="shared" si="50"/>
        <v>0</v>
      </c>
      <c r="E383" s="483">
        <f t="shared" si="50"/>
        <v>9.9999999947613105E-3</v>
      </c>
      <c r="F383" s="484"/>
      <c r="G383" s="484"/>
      <c r="H383" s="484"/>
      <c r="I383" s="484"/>
      <c r="J383" s="483">
        <f>J6-(J7+J20+J107+J240+J361+J374)</f>
        <v>1.0000000000005116E-2</v>
      </c>
      <c r="K383" s="483">
        <f t="shared" ref="K383:L383" si="51">K6-(K7+K20+K107+K240+K361+K374)</f>
        <v>0</v>
      </c>
      <c r="L383" s="483">
        <f t="shared" si="51"/>
        <v>0</v>
      </c>
      <c r="M383" s="483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2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4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X1562"/>
  <sheetViews>
    <sheetView workbookViewId="0">
      <pane xSplit="2" ySplit="4" topLeftCell="AJ1529" activePane="bottomRight" state="frozen"/>
      <selection pane="topRight" activeCell="C1" sqref="C1"/>
      <selection pane="bottomLeft" activeCell="A5" sqref="A5"/>
      <selection pane="bottomRight" activeCell="AO1175" sqref="AO1175:AP1562"/>
    </sheetView>
  </sheetViews>
  <sheetFormatPr defaultColWidth="9" defaultRowHeight="14.4" x14ac:dyDescent="0.3"/>
  <cols>
    <col min="1" max="1" width="9" style="322"/>
    <col min="2" max="2" width="42.625" style="322" bestFit="1" customWidth="1"/>
    <col min="3" max="3" width="15.375" style="322" bestFit="1" customWidth="1"/>
    <col min="4" max="5" width="17" style="322" bestFit="1" customWidth="1"/>
    <col min="6" max="15" width="15.375" style="322" bestFit="1" customWidth="1"/>
    <col min="16" max="16" width="17" style="322" bestFit="1" customWidth="1"/>
    <col min="17" max="22" width="15.375" style="322" bestFit="1" customWidth="1"/>
    <col min="23" max="23" width="17" style="322" bestFit="1" customWidth="1"/>
    <col min="24" max="26" width="15.375" style="322" bestFit="1" customWidth="1"/>
    <col min="27" max="31" width="17" style="322" bestFit="1" customWidth="1"/>
    <col min="32" max="32" width="15.375" style="322" bestFit="1" customWidth="1"/>
    <col min="33" max="34" width="17" style="322" bestFit="1" customWidth="1"/>
    <col min="35" max="37" width="15.375" style="322" bestFit="1" customWidth="1"/>
    <col min="38" max="38" width="10.375" style="322" bestFit="1" customWidth="1"/>
    <col min="39" max="50" width="11" style="322" customWidth="1"/>
    <col min="51" max="16384" width="9" style="322"/>
  </cols>
  <sheetData>
    <row r="1" spans="1:50" x14ac:dyDescent="0.3">
      <c r="A1" s="323" t="s">
        <v>550</v>
      </c>
    </row>
    <row r="2" spans="1:50" x14ac:dyDescent="0.3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</row>
    <row r="3" spans="1:50" s="326" customFormat="1" ht="14.25" customHeight="1" x14ac:dyDescent="0.3">
      <c r="A3" s="695" t="s">
        <v>551</v>
      </c>
      <c r="B3" s="696"/>
      <c r="C3" s="692" t="s">
        <v>552</v>
      </c>
      <c r="D3" s="693"/>
      <c r="E3" s="693"/>
      <c r="F3" s="693"/>
      <c r="G3" s="693"/>
      <c r="H3" s="693"/>
      <c r="I3" s="693"/>
      <c r="J3" s="693"/>
      <c r="K3" s="693"/>
      <c r="L3" s="693"/>
      <c r="M3" s="693"/>
      <c r="N3" s="694"/>
      <c r="O3" s="692" t="s">
        <v>553</v>
      </c>
      <c r="P3" s="693"/>
      <c r="Q3" s="693"/>
      <c r="R3" s="693"/>
      <c r="S3" s="693"/>
      <c r="T3" s="693"/>
      <c r="U3" s="693"/>
      <c r="V3" s="693"/>
      <c r="W3" s="693"/>
      <c r="X3" s="693"/>
      <c r="Y3" s="693"/>
      <c r="Z3" s="694"/>
      <c r="AA3" s="692" t="s">
        <v>554</v>
      </c>
      <c r="AB3" s="693"/>
      <c r="AC3" s="693"/>
      <c r="AD3" s="693"/>
      <c r="AE3" s="693"/>
      <c r="AF3" s="693"/>
      <c r="AG3" s="693"/>
      <c r="AH3" s="693"/>
      <c r="AI3" s="693"/>
      <c r="AJ3" s="693"/>
      <c r="AK3" s="693"/>
      <c r="AL3" s="694"/>
      <c r="AM3" s="667" t="s">
        <v>697</v>
      </c>
      <c r="AN3" s="667"/>
      <c r="AO3" s="667"/>
      <c r="AP3" s="667"/>
      <c r="AQ3" s="668"/>
      <c r="AR3" s="668"/>
      <c r="AS3" s="668"/>
      <c r="AT3" s="668"/>
      <c r="AU3" s="668"/>
      <c r="AV3" s="668"/>
      <c r="AW3" s="668"/>
      <c r="AX3" s="669"/>
    </row>
    <row r="4" spans="1:50" s="326" customFormat="1" ht="13.8" x14ac:dyDescent="0.3">
      <c r="A4" s="697"/>
      <c r="B4" s="698"/>
      <c r="C4" s="327" t="s">
        <v>555</v>
      </c>
      <c r="D4" s="327" t="s">
        <v>556</v>
      </c>
      <c r="E4" s="327" t="s">
        <v>557</v>
      </c>
      <c r="F4" s="327" t="s">
        <v>558</v>
      </c>
      <c r="G4" s="327" t="s">
        <v>559</v>
      </c>
      <c r="H4" s="327" t="s">
        <v>560</v>
      </c>
      <c r="I4" s="327" t="s">
        <v>561</v>
      </c>
      <c r="J4" s="327" t="s">
        <v>562</v>
      </c>
      <c r="K4" s="327" t="s">
        <v>563</v>
      </c>
      <c r="L4" s="327" t="s">
        <v>564</v>
      </c>
      <c r="M4" s="327" t="s">
        <v>565</v>
      </c>
      <c r="N4" s="327" t="s">
        <v>566</v>
      </c>
      <c r="O4" s="327" t="s">
        <v>555</v>
      </c>
      <c r="P4" s="327" t="s">
        <v>556</v>
      </c>
      <c r="Q4" s="327" t="s">
        <v>557</v>
      </c>
      <c r="R4" s="327" t="s">
        <v>558</v>
      </c>
      <c r="S4" s="327" t="s">
        <v>559</v>
      </c>
      <c r="T4" s="327" t="s">
        <v>560</v>
      </c>
      <c r="U4" s="327" t="s">
        <v>561</v>
      </c>
      <c r="V4" s="327" t="s">
        <v>562</v>
      </c>
      <c r="W4" s="327" t="s">
        <v>563</v>
      </c>
      <c r="X4" s="327" t="s">
        <v>564</v>
      </c>
      <c r="Y4" s="327" t="s">
        <v>565</v>
      </c>
      <c r="Z4" s="327" t="s">
        <v>566</v>
      </c>
      <c r="AA4" s="327" t="s">
        <v>555</v>
      </c>
      <c r="AB4" s="327" t="s">
        <v>556</v>
      </c>
      <c r="AC4" s="327" t="s">
        <v>557</v>
      </c>
      <c r="AD4" s="327" t="s">
        <v>558</v>
      </c>
      <c r="AE4" s="327" t="s">
        <v>559</v>
      </c>
      <c r="AF4" s="327" t="s">
        <v>560</v>
      </c>
      <c r="AG4" s="327" t="s">
        <v>561</v>
      </c>
      <c r="AH4" s="327" t="s">
        <v>562</v>
      </c>
      <c r="AI4" s="327" t="s">
        <v>563</v>
      </c>
      <c r="AJ4" s="327" t="s">
        <v>564</v>
      </c>
      <c r="AK4" s="327" t="s">
        <v>565</v>
      </c>
      <c r="AL4" s="327" t="s">
        <v>566</v>
      </c>
      <c r="AM4" s="327" t="s">
        <v>555</v>
      </c>
      <c r="AN4" s="327" t="s">
        <v>556</v>
      </c>
      <c r="AO4" s="327" t="s">
        <v>557</v>
      </c>
      <c r="AP4" s="327" t="s">
        <v>558</v>
      </c>
      <c r="AQ4" s="327" t="s">
        <v>559</v>
      </c>
      <c r="AR4" s="327" t="s">
        <v>560</v>
      </c>
      <c r="AS4" s="327" t="s">
        <v>561</v>
      </c>
      <c r="AT4" s="327" t="s">
        <v>562</v>
      </c>
      <c r="AU4" s="327" t="s">
        <v>563</v>
      </c>
      <c r="AV4" s="327" t="s">
        <v>564</v>
      </c>
      <c r="AW4" s="327" t="s">
        <v>565</v>
      </c>
      <c r="AX4" s="327" t="s">
        <v>566</v>
      </c>
    </row>
    <row r="5" spans="1:50" s="326" customFormat="1" ht="13.8" x14ac:dyDescent="0.3">
      <c r="A5" s="328"/>
      <c r="B5" s="328" t="s">
        <v>176</v>
      </c>
      <c r="C5" s="329">
        <v>23159.8</v>
      </c>
      <c r="D5" s="329">
        <v>23230.26</v>
      </c>
      <c r="E5" s="329">
        <v>26813.01</v>
      </c>
      <c r="F5" s="329">
        <v>25005.82</v>
      </c>
      <c r="G5" s="329">
        <v>27044.63</v>
      </c>
      <c r="H5" s="329">
        <v>27600.03</v>
      </c>
      <c r="I5" s="329">
        <v>27116.27</v>
      </c>
      <c r="J5" s="329">
        <v>27417.89</v>
      </c>
      <c r="K5" s="329">
        <v>25486.81</v>
      </c>
      <c r="L5" s="329">
        <v>22147.39</v>
      </c>
      <c r="M5" s="329">
        <v>23503.72</v>
      </c>
      <c r="N5" s="329">
        <v>22504.21</v>
      </c>
      <c r="O5" s="507">
        <v>24765.049384936199</v>
      </c>
      <c r="P5" s="507">
        <v>23190.352677587201</v>
      </c>
      <c r="Q5" s="507">
        <v>24715.345841576702</v>
      </c>
      <c r="R5" s="507">
        <v>22984.5781523654</v>
      </c>
      <c r="S5" s="507">
        <v>25967.466663570998</v>
      </c>
      <c r="T5" s="507">
        <v>24499.085205941599</v>
      </c>
      <c r="U5" s="507">
        <v>23955.282545013499</v>
      </c>
      <c r="V5" s="507">
        <v>23793.7000215402</v>
      </c>
      <c r="W5" s="507">
        <v>23287.496290863601</v>
      </c>
      <c r="X5" s="507">
        <v>24176.333284844699</v>
      </c>
      <c r="Y5" s="507">
        <v>25608.506819151298</v>
      </c>
      <c r="Z5" s="507">
        <v>21566.204295673298</v>
      </c>
      <c r="AA5" s="329">
        <v>25173.8460580028</v>
      </c>
      <c r="AB5" s="329">
        <v>23777.716181987202</v>
      </c>
      <c r="AC5" s="329">
        <v>25936.1811361039</v>
      </c>
      <c r="AD5" s="329">
        <v>24934.922413231801</v>
      </c>
      <c r="AE5" s="329">
        <v>25373.161451347201</v>
      </c>
      <c r="AF5" s="329">
        <v>24388.344950534902</v>
      </c>
      <c r="AG5" s="329">
        <v>27093.839241092901</v>
      </c>
      <c r="AH5" s="329">
        <v>25917.378068788799</v>
      </c>
      <c r="AI5" s="329">
        <v>25588.986557836201</v>
      </c>
      <c r="AJ5" s="329">
        <v>28016.3985396426</v>
      </c>
      <c r="AK5" s="329">
        <v>25832.530602274601</v>
      </c>
      <c r="AL5" s="329">
        <v>24776.506828733</v>
      </c>
      <c r="AM5" s="329">
        <v>27157.174756201399</v>
      </c>
      <c r="AN5" s="329">
        <v>24718.875917229201</v>
      </c>
      <c r="AO5" s="329">
        <v>28575.288719334301</v>
      </c>
      <c r="AP5" s="329">
        <v>28946.416223550201</v>
      </c>
    </row>
    <row r="6" spans="1:50" s="326" customFormat="1" ht="13.8" x14ac:dyDescent="0.3">
      <c r="A6" s="330"/>
      <c r="B6" s="330" t="s">
        <v>177</v>
      </c>
      <c r="C6" s="331">
        <v>2843.65</v>
      </c>
      <c r="D6" s="331">
        <v>4573.8999999999996</v>
      </c>
      <c r="E6" s="331">
        <v>5976.99</v>
      </c>
      <c r="F6" s="331">
        <v>5349.81</v>
      </c>
      <c r="G6" s="331">
        <v>5263.21</v>
      </c>
      <c r="H6" s="331">
        <v>6025.67</v>
      </c>
      <c r="I6" s="331">
        <v>5538.22</v>
      </c>
      <c r="J6" s="331">
        <v>5724.66</v>
      </c>
      <c r="K6" s="331">
        <v>5644.29</v>
      </c>
      <c r="L6" s="331">
        <v>3912.99</v>
      </c>
      <c r="M6" s="331">
        <v>4329.95</v>
      </c>
      <c r="N6" s="331">
        <v>4677.7700000000004</v>
      </c>
      <c r="O6" s="508">
        <v>5049.6534235316003</v>
      </c>
      <c r="P6" s="508">
        <v>4993.8058216391</v>
      </c>
      <c r="Q6" s="508">
        <v>3547.0620776333999</v>
      </c>
      <c r="R6" s="508">
        <v>4686.2710638505996</v>
      </c>
      <c r="S6" s="508">
        <v>4418.2682388764997</v>
      </c>
      <c r="T6" s="508">
        <v>4683.7375044683004</v>
      </c>
      <c r="U6" s="508">
        <v>3972.6099163480999</v>
      </c>
      <c r="V6" s="508">
        <v>3577.2750274137002</v>
      </c>
      <c r="W6" s="508">
        <v>4689.4095765108004</v>
      </c>
      <c r="X6" s="508">
        <v>3842.1901088783002</v>
      </c>
      <c r="Y6" s="508">
        <v>4630.4362939896</v>
      </c>
      <c r="Z6" s="508">
        <v>4321.6495563871003</v>
      </c>
      <c r="AA6" s="331">
        <v>4018.8477825865998</v>
      </c>
      <c r="AB6" s="331">
        <v>3700.7302731508998</v>
      </c>
      <c r="AC6" s="331">
        <v>4669.9151935874997</v>
      </c>
      <c r="AD6" s="331">
        <v>3855.1915097376</v>
      </c>
      <c r="AE6" s="331">
        <v>4322.1556979638999</v>
      </c>
      <c r="AF6" s="331">
        <v>4320.4947143810996</v>
      </c>
      <c r="AG6" s="331">
        <v>4881.7980011248001</v>
      </c>
      <c r="AH6" s="331">
        <v>4057.6166264827002</v>
      </c>
      <c r="AI6" s="331">
        <v>4160.0708750059002</v>
      </c>
      <c r="AJ6" s="331">
        <v>4696.4396583570997</v>
      </c>
      <c r="AK6" s="331">
        <v>3655.1787860053</v>
      </c>
      <c r="AL6" s="331">
        <v>3918.9697253172999</v>
      </c>
      <c r="AM6" s="331">
        <v>3976.9732080148001</v>
      </c>
      <c r="AN6" s="331">
        <v>3491.3514238839002</v>
      </c>
      <c r="AO6" s="331">
        <v>4770.7911471692996</v>
      </c>
      <c r="AP6" s="331">
        <v>3920.2515819789</v>
      </c>
    </row>
    <row r="7" spans="1:50" s="326" customFormat="1" ht="13.8" x14ac:dyDescent="0.3">
      <c r="A7" s="328"/>
      <c r="B7" s="328" t="s">
        <v>178</v>
      </c>
      <c r="C7" s="329">
        <v>1473.97</v>
      </c>
      <c r="D7" s="329">
        <v>2668.14</v>
      </c>
      <c r="E7" s="329">
        <v>3881.64</v>
      </c>
      <c r="F7" s="329">
        <v>3359.86</v>
      </c>
      <c r="G7" s="329">
        <v>3141.33</v>
      </c>
      <c r="H7" s="329">
        <v>4355.58</v>
      </c>
      <c r="I7" s="329">
        <v>3200.86</v>
      </c>
      <c r="J7" s="329">
        <v>3369.68</v>
      </c>
      <c r="K7" s="329">
        <v>2808.93</v>
      </c>
      <c r="L7" s="329">
        <v>2132.02</v>
      </c>
      <c r="M7" s="329">
        <v>2755.1</v>
      </c>
      <c r="N7" s="329">
        <v>2852.68</v>
      </c>
      <c r="O7" s="507">
        <v>3246.6373915682002</v>
      </c>
      <c r="P7" s="507">
        <v>2963.3864217835999</v>
      </c>
      <c r="Q7" s="507">
        <v>2117.9716080065</v>
      </c>
      <c r="R7" s="507">
        <v>2725.5136189896998</v>
      </c>
      <c r="S7" s="507">
        <v>2800.0117283183999</v>
      </c>
      <c r="T7" s="507">
        <v>2738.7035578291998</v>
      </c>
      <c r="U7" s="507">
        <v>2672.5504311392001</v>
      </c>
      <c r="V7" s="507">
        <v>1826.0888873033</v>
      </c>
      <c r="W7" s="507">
        <v>2832.5703203342</v>
      </c>
      <c r="X7" s="507">
        <v>2267.9503825446</v>
      </c>
      <c r="Y7" s="507">
        <v>3165.4963209717998</v>
      </c>
      <c r="Z7" s="507">
        <v>2821.9071011992</v>
      </c>
      <c r="AA7" s="329">
        <v>2819.9153977246001</v>
      </c>
      <c r="AB7" s="329">
        <v>2163.0332285138002</v>
      </c>
      <c r="AC7" s="329">
        <v>3027.0765381712999</v>
      </c>
      <c r="AD7" s="329">
        <v>2695.7148256918999</v>
      </c>
      <c r="AE7" s="329">
        <v>2762.3899963016001</v>
      </c>
      <c r="AF7" s="329">
        <v>2487.1207716555</v>
      </c>
      <c r="AG7" s="329">
        <v>3278.9305568617001</v>
      </c>
      <c r="AH7" s="329">
        <v>2559.6397332299998</v>
      </c>
      <c r="AI7" s="329">
        <v>2745.2049937349002</v>
      </c>
      <c r="AJ7" s="329">
        <v>3263.2214796511998</v>
      </c>
      <c r="AK7" s="329">
        <v>2253.930990024</v>
      </c>
      <c r="AL7" s="329">
        <v>2547.6742322238001</v>
      </c>
      <c r="AM7" s="329">
        <v>2586.5595847592999</v>
      </c>
      <c r="AN7" s="329">
        <v>2395.4507836255998</v>
      </c>
      <c r="AO7" s="329">
        <v>3199.6071798522999</v>
      </c>
      <c r="AP7" s="329">
        <v>2608.4574372389002</v>
      </c>
    </row>
    <row r="8" spans="1:50" s="326" customFormat="1" ht="13.8" x14ac:dyDescent="0.3">
      <c r="A8" s="330"/>
      <c r="B8" s="330" t="s">
        <v>179</v>
      </c>
      <c r="C8" s="333">
        <v>369.6</v>
      </c>
      <c r="D8" s="333">
        <v>482.89</v>
      </c>
      <c r="E8" s="333">
        <v>602.92999999999995</v>
      </c>
      <c r="F8" s="333">
        <v>500.95</v>
      </c>
      <c r="G8" s="333">
        <v>463.45</v>
      </c>
      <c r="H8" s="333">
        <v>450.6</v>
      </c>
      <c r="I8" s="333">
        <v>425.11</v>
      </c>
      <c r="J8" s="333">
        <v>430.87</v>
      </c>
      <c r="K8" s="333">
        <v>467.28</v>
      </c>
      <c r="L8" s="333">
        <v>359.54</v>
      </c>
      <c r="M8" s="333">
        <v>510.55</v>
      </c>
      <c r="N8" s="333">
        <v>675.86</v>
      </c>
      <c r="O8" s="508">
        <v>443.7738713791</v>
      </c>
      <c r="P8" s="508">
        <v>380.88306619970001</v>
      </c>
      <c r="Q8" s="508">
        <v>271.25593415219998</v>
      </c>
      <c r="R8" s="508">
        <v>316.29336291829998</v>
      </c>
      <c r="S8" s="508">
        <v>326.0919260119</v>
      </c>
      <c r="T8" s="508">
        <v>409.56717330229998</v>
      </c>
      <c r="U8" s="508">
        <v>279.85908028469998</v>
      </c>
      <c r="V8" s="508">
        <v>353.85585905810001</v>
      </c>
      <c r="W8" s="508">
        <v>487.80104781620003</v>
      </c>
      <c r="X8" s="508">
        <v>435.05516874749998</v>
      </c>
      <c r="Y8" s="508">
        <v>379.55672662720002</v>
      </c>
      <c r="Z8" s="508">
        <v>266.50830408079997</v>
      </c>
      <c r="AA8" s="331">
        <v>386.99445593630003</v>
      </c>
      <c r="AB8" s="331">
        <v>224.6237953863</v>
      </c>
      <c r="AC8" s="331">
        <v>357.2328528557</v>
      </c>
      <c r="AD8" s="331">
        <v>203.09827145579999</v>
      </c>
      <c r="AE8" s="331">
        <v>369.39398288479998</v>
      </c>
      <c r="AF8" s="331">
        <v>512.41843503059999</v>
      </c>
      <c r="AG8" s="331">
        <v>295.71289219289997</v>
      </c>
      <c r="AH8" s="331">
        <v>282.27596126319997</v>
      </c>
      <c r="AI8" s="331">
        <v>339.56060928220001</v>
      </c>
      <c r="AJ8" s="331">
        <v>254.30422586629999</v>
      </c>
      <c r="AK8" s="331">
        <v>332.92441411670001</v>
      </c>
      <c r="AL8" s="331">
        <v>229.3644802702</v>
      </c>
      <c r="AM8" s="331">
        <v>292.86622595030002</v>
      </c>
      <c r="AN8" s="331">
        <v>296.23732878750002</v>
      </c>
      <c r="AO8" s="331">
        <v>237.4836448568</v>
      </c>
      <c r="AP8" s="331">
        <v>208.11574092539999</v>
      </c>
    </row>
    <row r="9" spans="1:50" s="326" customFormat="1" ht="13.8" x14ac:dyDescent="0.3">
      <c r="A9" s="328"/>
      <c r="B9" s="328" t="s">
        <v>180</v>
      </c>
      <c r="C9" s="332">
        <v>24.78</v>
      </c>
      <c r="D9" s="332">
        <v>69.180000000000007</v>
      </c>
      <c r="E9" s="332">
        <v>63.74</v>
      </c>
      <c r="F9" s="332">
        <v>24.86</v>
      </c>
      <c r="G9" s="332">
        <v>0.32</v>
      </c>
      <c r="H9" s="332">
        <v>40.43</v>
      </c>
      <c r="I9" s="332">
        <v>0.36</v>
      </c>
      <c r="J9" s="332">
        <v>0.65</v>
      </c>
      <c r="K9" s="332">
        <v>0.1</v>
      </c>
      <c r="L9" s="332">
        <v>31.2</v>
      </c>
      <c r="M9" s="332">
        <v>65.09</v>
      </c>
      <c r="N9" s="332">
        <v>99.94</v>
      </c>
      <c r="O9" s="507">
        <v>102.383413899</v>
      </c>
      <c r="P9" s="507">
        <v>32.347481114200001</v>
      </c>
      <c r="Q9" s="507">
        <v>0.61171982930000002</v>
      </c>
      <c r="R9" s="507">
        <v>28.774364313300001</v>
      </c>
      <c r="S9" s="507">
        <v>0.28384629189999999</v>
      </c>
      <c r="T9" s="507">
        <v>60.5762412666</v>
      </c>
      <c r="U9" s="507">
        <v>25.967302896500001</v>
      </c>
      <c r="V9" s="507">
        <v>59.577123301199997</v>
      </c>
      <c r="W9" s="507">
        <v>64.368480443099998</v>
      </c>
      <c r="X9" s="507">
        <v>107.0221882965</v>
      </c>
      <c r="Y9" s="507">
        <v>133.07125225269999</v>
      </c>
      <c r="Z9" s="507">
        <v>40.9334775138</v>
      </c>
      <c r="AA9" s="329">
        <v>8.4352229451999996</v>
      </c>
      <c r="AB9" s="329">
        <v>0.1377860756</v>
      </c>
      <c r="AC9" s="329">
        <v>0.57445703719999996</v>
      </c>
      <c r="AD9" s="329">
        <v>0.38860404539999999</v>
      </c>
      <c r="AE9" s="329">
        <v>0.14363048140000001</v>
      </c>
      <c r="AF9" s="329">
        <v>8.8875682168000001</v>
      </c>
      <c r="AG9" s="329">
        <v>0.50015940510000001</v>
      </c>
      <c r="AH9" s="329">
        <v>8.22272805E-2</v>
      </c>
      <c r="AI9" s="329">
        <v>0.27586536509999998</v>
      </c>
      <c r="AJ9" s="329">
        <v>5.8968725200000002E-2</v>
      </c>
      <c r="AK9" s="329">
        <v>0.26116864200000001</v>
      </c>
      <c r="AL9" s="329">
        <v>5.0214859660000002</v>
      </c>
      <c r="AM9" s="329">
        <v>0.25184400680000002</v>
      </c>
      <c r="AN9" s="329">
        <v>0.25487045359999999</v>
      </c>
      <c r="AO9" s="329">
        <v>5.4170204685999996</v>
      </c>
      <c r="AP9" s="329">
        <v>6.0228257908999998</v>
      </c>
    </row>
    <row r="10" spans="1:50" s="326" customFormat="1" ht="13.8" x14ac:dyDescent="0.3">
      <c r="A10" s="330"/>
      <c r="B10" s="330" t="s">
        <v>181</v>
      </c>
      <c r="C10" s="333">
        <v>69.819999999999993</v>
      </c>
      <c r="D10" s="333">
        <v>10.45</v>
      </c>
      <c r="E10" s="333">
        <v>44.52</v>
      </c>
      <c r="F10" s="333">
        <v>42.36</v>
      </c>
      <c r="G10" s="333">
        <v>47.09</v>
      </c>
      <c r="H10" s="333">
        <v>0</v>
      </c>
      <c r="I10" s="333">
        <v>0.01</v>
      </c>
      <c r="J10" s="333">
        <v>45.13</v>
      </c>
      <c r="K10" s="333">
        <v>41.47</v>
      </c>
      <c r="L10" s="333">
        <v>87.43</v>
      </c>
      <c r="M10" s="333">
        <v>250.24</v>
      </c>
      <c r="N10" s="333">
        <v>334.12</v>
      </c>
      <c r="O10" s="508">
        <v>95.657526001099995</v>
      </c>
      <c r="P10" s="508">
        <v>54.708649448300001</v>
      </c>
      <c r="Q10" s="508">
        <v>5.7156594244000001</v>
      </c>
      <c r="R10" s="508">
        <v>7.8452454000000008E-3</v>
      </c>
      <c r="S10" s="508">
        <v>1.5348219999999999E-4</v>
      </c>
      <c r="T10" s="508">
        <v>26.611205032400001</v>
      </c>
      <c r="U10" s="508">
        <v>4.3847285399999998E-2</v>
      </c>
      <c r="V10" s="508">
        <v>2.0251302200000001E-2</v>
      </c>
      <c r="W10" s="508">
        <v>64.483698111699994</v>
      </c>
      <c r="X10" s="508">
        <v>2.8068829E-3</v>
      </c>
      <c r="Y10" s="508">
        <v>2.4414313600000001E-2</v>
      </c>
      <c r="Z10" s="508">
        <v>3.7029700000000001E-4</v>
      </c>
      <c r="AA10" s="331">
        <v>102.15019081050001</v>
      </c>
      <c r="AB10" s="331">
        <v>32.700603566200002</v>
      </c>
      <c r="AC10" s="331">
        <v>84.132980095400001</v>
      </c>
      <c r="AD10" s="331">
        <v>1.3412726766</v>
      </c>
      <c r="AE10" s="331">
        <v>0.75783404200000004</v>
      </c>
      <c r="AF10" s="331">
        <v>34.416086294099998</v>
      </c>
      <c r="AG10" s="331">
        <v>15.107387322999999</v>
      </c>
      <c r="AH10" s="331">
        <v>3.0075271899999999E-2</v>
      </c>
      <c r="AI10" s="331">
        <v>0.29211000250000002</v>
      </c>
      <c r="AJ10" s="331">
        <v>6.1329751999999998E-3</v>
      </c>
      <c r="AK10" s="331">
        <v>8.2536301399999998E-2</v>
      </c>
      <c r="AL10" s="331">
        <v>6.4479636600000001E-2</v>
      </c>
      <c r="AM10" s="331">
        <v>5.4296300061</v>
      </c>
      <c r="AN10" s="331">
        <v>2.8401151999999999E-3</v>
      </c>
      <c r="AO10" s="331">
        <v>2.5304105E-3</v>
      </c>
      <c r="AP10" s="331">
        <v>2.7244580000000001E-4</v>
      </c>
    </row>
    <row r="11" spans="1:50" s="326" customFormat="1" ht="13.8" x14ac:dyDescent="0.3">
      <c r="A11" s="328"/>
      <c r="B11" s="328" t="s">
        <v>182</v>
      </c>
      <c r="C11" s="332">
        <v>2.67</v>
      </c>
      <c r="D11" s="332">
        <v>18.16</v>
      </c>
      <c r="E11" s="332">
        <v>19.71</v>
      </c>
      <c r="F11" s="332">
        <v>20.03</v>
      </c>
      <c r="G11" s="332">
        <v>7.21</v>
      </c>
      <c r="H11" s="332">
        <v>28.03</v>
      </c>
      <c r="I11" s="332">
        <v>48.48</v>
      </c>
      <c r="J11" s="332">
        <v>26.92</v>
      </c>
      <c r="K11" s="332">
        <v>28.37</v>
      </c>
      <c r="L11" s="332">
        <v>0.38</v>
      </c>
      <c r="M11" s="332">
        <v>0.32</v>
      </c>
      <c r="N11" s="332">
        <v>9.8000000000000007</v>
      </c>
      <c r="O11" s="507">
        <v>4.7062219698999996</v>
      </c>
      <c r="P11" s="507">
        <v>66.604163230400005</v>
      </c>
      <c r="Q11" s="507">
        <v>45.0088857561</v>
      </c>
      <c r="R11" s="507">
        <v>38.6774218519</v>
      </c>
      <c r="S11" s="507">
        <v>9.3529134697000007</v>
      </c>
      <c r="T11" s="507">
        <v>48.759932212700001</v>
      </c>
      <c r="U11" s="507">
        <v>79.880132618499999</v>
      </c>
      <c r="V11" s="507">
        <v>1.4192590061999999</v>
      </c>
      <c r="W11" s="507">
        <v>0.54445752169999995</v>
      </c>
      <c r="X11" s="507">
        <v>0.41197242299999998</v>
      </c>
      <c r="Y11" s="507">
        <v>37.782582810500003</v>
      </c>
      <c r="Z11" s="507">
        <v>44.294249442400002</v>
      </c>
      <c r="AA11" s="329">
        <v>43.431668230900002</v>
      </c>
      <c r="AB11" s="329">
        <v>13.964992789</v>
      </c>
      <c r="AC11" s="329">
        <v>42.531454324599999</v>
      </c>
      <c r="AD11" s="329">
        <v>3.6619021719</v>
      </c>
      <c r="AE11" s="329">
        <v>52.752637945099998</v>
      </c>
      <c r="AF11" s="329">
        <v>44.985795801099997</v>
      </c>
      <c r="AG11" s="329">
        <v>0.2941687603</v>
      </c>
      <c r="AH11" s="329">
        <v>4.6855713272999999</v>
      </c>
      <c r="AI11" s="329">
        <v>26.943262456100001</v>
      </c>
      <c r="AJ11" s="329">
        <v>24.236625083100002</v>
      </c>
      <c r="AK11" s="329">
        <v>39.0219675998</v>
      </c>
      <c r="AL11" s="329">
        <v>0.41087559379999999</v>
      </c>
      <c r="AM11" s="329">
        <v>55.594146359</v>
      </c>
      <c r="AN11" s="329">
        <v>0.44907082520000002</v>
      </c>
      <c r="AO11" s="329">
        <v>0.77931565790000001</v>
      </c>
      <c r="AP11" s="329">
        <v>0.99519902090000001</v>
      </c>
    </row>
    <row r="12" spans="1:50" s="326" customFormat="1" ht="13.8" x14ac:dyDescent="0.3">
      <c r="A12" s="330"/>
      <c r="B12" s="330" t="s">
        <v>183</v>
      </c>
      <c r="C12" s="333">
        <v>253.98</v>
      </c>
      <c r="D12" s="333">
        <v>344.28</v>
      </c>
      <c r="E12" s="333">
        <v>456.84</v>
      </c>
      <c r="F12" s="333">
        <v>365.01</v>
      </c>
      <c r="G12" s="333">
        <v>385.26</v>
      </c>
      <c r="H12" s="333">
        <v>370.55</v>
      </c>
      <c r="I12" s="333">
        <v>343.35</v>
      </c>
      <c r="J12" s="333">
        <v>327.64</v>
      </c>
      <c r="K12" s="333">
        <v>377.36</v>
      </c>
      <c r="L12" s="333">
        <v>220.42</v>
      </c>
      <c r="M12" s="333">
        <v>180.07</v>
      </c>
      <c r="N12" s="333">
        <v>196.34</v>
      </c>
      <c r="O12" s="508">
        <v>191.56218272949999</v>
      </c>
      <c r="P12" s="508">
        <v>202.9468011308</v>
      </c>
      <c r="Q12" s="508">
        <v>187.8513005058</v>
      </c>
      <c r="R12" s="508">
        <v>202.6504568746</v>
      </c>
      <c r="S12" s="508">
        <v>299.30277463789997</v>
      </c>
      <c r="T12" s="508">
        <v>241.53825463339999</v>
      </c>
      <c r="U12" s="508">
        <v>161.3860775922</v>
      </c>
      <c r="V12" s="508">
        <v>277.88584471950003</v>
      </c>
      <c r="W12" s="508">
        <v>345.10206230749998</v>
      </c>
      <c r="X12" s="508">
        <v>285.05842544040001</v>
      </c>
      <c r="Y12" s="508">
        <v>194.66246002400001</v>
      </c>
      <c r="Z12" s="508">
        <v>140.9726199303</v>
      </c>
      <c r="AA12" s="331">
        <v>199.19976657149999</v>
      </c>
      <c r="AB12" s="331">
        <v>115.102838902</v>
      </c>
      <c r="AC12" s="331">
        <v>200.98742756670001</v>
      </c>
      <c r="AD12" s="331">
        <v>174.0850990909</v>
      </c>
      <c r="AE12" s="331">
        <v>252.71076106269999</v>
      </c>
      <c r="AF12" s="331">
        <v>402.67144269369999</v>
      </c>
      <c r="AG12" s="331">
        <v>224.45511681779999</v>
      </c>
      <c r="AH12" s="331">
        <v>259.59045132829999</v>
      </c>
      <c r="AI12" s="331">
        <v>272.680541205</v>
      </c>
      <c r="AJ12" s="331">
        <v>215.0885571533</v>
      </c>
      <c r="AK12" s="331">
        <v>275.62044461120001</v>
      </c>
      <c r="AL12" s="331">
        <v>207.986198019</v>
      </c>
      <c r="AM12" s="331">
        <v>189.3391760893</v>
      </c>
      <c r="AN12" s="331">
        <v>278.87466931379998</v>
      </c>
      <c r="AO12" s="331">
        <v>216.93473009249999</v>
      </c>
      <c r="AP12" s="331">
        <v>176.46906202150001</v>
      </c>
    </row>
    <row r="13" spans="1:50" s="326" customFormat="1" ht="13.8" x14ac:dyDescent="0.3">
      <c r="A13" s="328"/>
      <c r="B13" s="328" t="s">
        <v>184</v>
      </c>
      <c r="C13" s="332">
        <v>18.34</v>
      </c>
      <c r="D13" s="332">
        <v>40.82</v>
      </c>
      <c r="E13" s="332">
        <v>18.12</v>
      </c>
      <c r="F13" s="332">
        <v>48.69</v>
      </c>
      <c r="G13" s="332">
        <v>23.56</v>
      </c>
      <c r="H13" s="332">
        <v>11.59</v>
      </c>
      <c r="I13" s="332">
        <v>32.909999999999997</v>
      </c>
      <c r="J13" s="332">
        <v>30.53</v>
      </c>
      <c r="K13" s="332">
        <v>19.989999999999998</v>
      </c>
      <c r="L13" s="332">
        <v>20.11</v>
      </c>
      <c r="M13" s="332">
        <v>14.83</v>
      </c>
      <c r="N13" s="332">
        <v>35.65</v>
      </c>
      <c r="O13" s="507">
        <v>49.4645267796</v>
      </c>
      <c r="P13" s="507">
        <v>24.275971276</v>
      </c>
      <c r="Q13" s="507">
        <v>32.068368636599999</v>
      </c>
      <c r="R13" s="507">
        <v>46.183274633099998</v>
      </c>
      <c r="S13" s="507">
        <v>17.152238130200001</v>
      </c>
      <c r="T13" s="507">
        <v>32.081540157200003</v>
      </c>
      <c r="U13" s="507">
        <v>12.581719892100001</v>
      </c>
      <c r="V13" s="507">
        <v>14.953380728999999</v>
      </c>
      <c r="W13" s="507">
        <v>13.3023494322</v>
      </c>
      <c r="X13" s="507">
        <v>42.559775704700002</v>
      </c>
      <c r="Y13" s="507">
        <v>14.016017226400001</v>
      </c>
      <c r="Z13" s="507">
        <v>40.307586897299998</v>
      </c>
      <c r="AA13" s="329">
        <v>33.777607378200003</v>
      </c>
      <c r="AB13" s="329">
        <v>62.717574053500002</v>
      </c>
      <c r="AC13" s="329">
        <v>29.006533831799999</v>
      </c>
      <c r="AD13" s="329">
        <v>23.621393471000001</v>
      </c>
      <c r="AE13" s="329">
        <v>63.029119353600002</v>
      </c>
      <c r="AF13" s="329">
        <v>21.4575420249</v>
      </c>
      <c r="AG13" s="329">
        <v>55.356059886700002</v>
      </c>
      <c r="AH13" s="329">
        <v>17.887636055200002</v>
      </c>
      <c r="AI13" s="329">
        <v>39.368830253500001</v>
      </c>
      <c r="AJ13" s="329">
        <v>14.9139419295</v>
      </c>
      <c r="AK13" s="329">
        <v>17.938296962300001</v>
      </c>
      <c r="AL13" s="329">
        <v>15.8814410548</v>
      </c>
      <c r="AM13" s="329">
        <v>42.251429489099998</v>
      </c>
      <c r="AN13" s="329">
        <v>16.655878079699999</v>
      </c>
      <c r="AO13" s="329">
        <v>14.3500482273</v>
      </c>
      <c r="AP13" s="329">
        <v>24.628381646299999</v>
      </c>
    </row>
    <row r="14" spans="1:50" s="326" customFormat="1" ht="13.8" x14ac:dyDescent="0.3">
      <c r="A14" s="330"/>
      <c r="B14" s="330" t="s">
        <v>185</v>
      </c>
      <c r="C14" s="333">
        <v>761.2</v>
      </c>
      <c r="D14" s="333">
        <v>996.28</v>
      </c>
      <c r="E14" s="331">
        <v>1183.71</v>
      </c>
      <c r="F14" s="331">
        <v>1024.21</v>
      </c>
      <c r="G14" s="331">
        <v>1196.99</v>
      </c>
      <c r="H14" s="333">
        <v>712.69</v>
      </c>
      <c r="I14" s="331">
        <v>1361.98</v>
      </c>
      <c r="J14" s="331">
        <v>1402.08</v>
      </c>
      <c r="K14" s="331">
        <v>1845.74</v>
      </c>
      <c r="L14" s="333">
        <v>940.55</v>
      </c>
      <c r="M14" s="333">
        <v>537.67999999999995</v>
      </c>
      <c r="N14" s="333">
        <v>738.09</v>
      </c>
      <c r="O14" s="508">
        <v>902.86929273919998</v>
      </c>
      <c r="P14" s="508">
        <v>1277.0209531400001</v>
      </c>
      <c r="Q14" s="508">
        <v>781.29768800119996</v>
      </c>
      <c r="R14" s="508">
        <v>1258.4609829829999</v>
      </c>
      <c r="S14" s="508">
        <v>962.53495219759998</v>
      </c>
      <c r="T14" s="508">
        <v>1216.9763617582</v>
      </c>
      <c r="U14" s="508">
        <v>742.87706813800003</v>
      </c>
      <c r="V14" s="508">
        <v>995.70592481020003</v>
      </c>
      <c r="W14" s="508">
        <v>1004.279518622</v>
      </c>
      <c r="X14" s="508">
        <v>758.30006025729995</v>
      </c>
      <c r="Y14" s="508">
        <v>718.9668273671</v>
      </c>
      <c r="Z14" s="508">
        <v>900.35207037379996</v>
      </c>
      <c r="AA14" s="331">
        <v>551.976436842</v>
      </c>
      <c r="AB14" s="331">
        <v>989.12423812819998</v>
      </c>
      <c r="AC14" s="331">
        <v>933.58560724790004</v>
      </c>
      <c r="AD14" s="331">
        <v>594.02166902600004</v>
      </c>
      <c r="AE14" s="331">
        <v>791.67758245949994</v>
      </c>
      <c r="AF14" s="331">
        <v>979.89217116029999</v>
      </c>
      <c r="AG14" s="331">
        <v>994.98478808790003</v>
      </c>
      <c r="AH14" s="331">
        <v>831.85673130750001</v>
      </c>
      <c r="AI14" s="331">
        <v>669.23255382920001</v>
      </c>
      <c r="AJ14" s="331">
        <v>724.65154091689999</v>
      </c>
      <c r="AK14" s="331">
        <v>633.93828427619997</v>
      </c>
      <c r="AL14" s="331">
        <v>816.14530160100003</v>
      </c>
      <c r="AM14" s="331">
        <v>728.75664174200006</v>
      </c>
      <c r="AN14" s="331">
        <v>483.96662766330002</v>
      </c>
      <c r="AO14" s="331">
        <v>1069.3631185680999</v>
      </c>
      <c r="AP14" s="331">
        <v>760.82531419839995</v>
      </c>
    </row>
    <row r="15" spans="1:50" s="326" customFormat="1" ht="13.8" x14ac:dyDescent="0.3">
      <c r="A15" s="328"/>
      <c r="B15" s="328" t="s">
        <v>186</v>
      </c>
      <c r="C15" s="332">
        <v>671.38</v>
      </c>
      <c r="D15" s="332">
        <v>963.82</v>
      </c>
      <c r="E15" s="329">
        <v>1076.05</v>
      </c>
      <c r="F15" s="332">
        <v>883.61</v>
      </c>
      <c r="G15" s="329">
        <v>1035.97</v>
      </c>
      <c r="H15" s="332">
        <v>610.6</v>
      </c>
      <c r="I15" s="329">
        <v>1198.69</v>
      </c>
      <c r="J15" s="329">
        <v>1268.68</v>
      </c>
      <c r="K15" s="329">
        <v>1726.37</v>
      </c>
      <c r="L15" s="332">
        <v>876.39</v>
      </c>
      <c r="M15" s="332">
        <v>472.43</v>
      </c>
      <c r="N15" s="332">
        <v>699.15</v>
      </c>
      <c r="O15" s="507">
        <v>809.72841401330004</v>
      </c>
      <c r="P15" s="507">
        <v>1162.6392452934001</v>
      </c>
      <c r="Q15" s="507">
        <v>707.88052207459998</v>
      </c>
      <c r="R15" s="507">
        <v>1187.4477839835999</v>
      </c>
      <c r="S15" s="507">
        <v>825.26882871719999</v>
      </c>
      <c r="T15" s="507">
        <v>1071.7383542919999</v>
      </c>
      <c r="U15" s="507">
        <v>665.44569241290003</v>
      </c>
      <c r="V15" s="507">
        <v>916.73924609350001</v>
      </c>
      <c r="W15" s="507">
        <v>892.24568428509997</v>
      </c>
      <c r="X15" s="507">
        <v>721.68295355049997</v>
      </c>
      <c r="Y15" s="507">
        <v>630.72758264640004</v>
      </c>
      <c r="Z15" s="507">
        <v>846.23748165769996</v>
      </c>
      <c r="AA15" s="329">
        <v>513.27784477279999</v>
      </c>
      <c r="AB15" s="329">
        <v>920.01401850230002</v>
      </c>
      <c r="AC15" s="329">
        <v>821.59234880689996</v>
      </c>
      <c r="AD15" s="329">
        <v>529.32524491439995</v>
      </c>
      <c r="AE15" s="329">
        <v>660.48417923900001</v>
      </c>
      <c r="AF15" s="329">
        <v>881.96022394390002</v>
      </c>
      <c r="AG15" s="329">
        <v>869.14113461629995</v>
      </c>
      <c r="AH15" s="329">
        <v>707.95558487849996</v>
      </c>
      <c r="AI15" s="329">
        <v>585.53119639449994</v>
      </c>
      <c r="AJ15" s="329">
        <v>680.18105279559995</v>
      </c>
      <c r="AK15" s="329">
        <v>599.1218478559</v>
      </c>
      <c r="AL15" s="329">
        <v>749.26469880039997</v>
      </c>
      <c r="AM15" s="329">
        <v>705.09833333359995</v>
      </c>
      <c r="AN15" s="329">
        <v>459.56920804560002</v>
      </c>
      <c r="AO15" s="329">
        <v>1030.5421104082</v>
      </c>
      <c r="AP15" s="329">
        <v>717.92676999729997</v>
      </c>
    </row>
    <row r="16" spans="1:50" s="326" customFormat="1" ht="13.8" x14ac:dyDescent="0.3">
      <c r="A16" s="330"/>
      <c r="B16" s="330" t="s">
        <v>187</v>
      </c>
      <c r="C16" s="333">
        <v>89.82</v>
      </c>
      <c r="D16" s="333">
        <v>32.46</v>
      </c>
      <c r="E16" s="333">
        <v>107.66</v>
      </c>
      <c r="F16" s="333">
        <v>140.6</v>
      </c>
      <c r="G16" s="333">
        <v>161.02000000000001</v>
      </c>
      <c r="H16" s="333">
        <v>102.09</v>
      </c>
      <c r="I16" s="333">
        <v>163.28</v>
      </c>
      <c r="J16" s="333">
        <v>133.38999999999999</v>
      </c>
      <c r="K16" s="333">
        <v>119.37</v>
      </c>
      <c r="L16" s="333">
        <v>64.16</v>
      </c>
      <c r="M16" s="333">
        <v>65.260000000000005</v>
      </c>
      <c r="N16" s="333">
        <v>38.950000000000003</v>
      </c>
      <c r="O16" s="508">
        <v>93.140878725899995</v>
      </c>
      <c r="P16" s="508">
        <v>114.38170784659999</v>
      </c>
      <c r="Q16" s="508">
        <v>73.417165926600006</v>
      </c>
      <c r="R16" s="508">
        <v>71.013198999400004</v>
      </c>
      <c r="S16" s="508">
        <v>137.26612348040001</v>
      </c>
      <c r="T16" s="508">
        <v>145.2380074662</v>
      </c>
      <c r="U16" s="508">
        <v>77.431375725099997</v>
      </c>
      <c r="V16" s="508">
        <v>78.966678716700002</v>
      </c>
      <c r="W16" s="508">
        <v>112.0338343369</v>
      </c>
      <c r="X16" s="508">
        <v>36.617106706800001</v>
      </c>
      <c r="Y16" s="508">
        <v>88.2392447207</v>
      </c>
      <c r="Z16" s="508">
        <v>54.114588716100002</v>
      </c>
      <c r="AA16" s="331">
        <v>38.698592069199997</v>
      </c>
      <c r="AB16" s="331">
        <v>69.110219625900001</v>
      </c>
      <c r="AC16" s="331">
        <v>111.99325844099999</v>
      </c>
      <c r="AD16" s="331">
        <v>64.696424111599995</v>
      </c>
      <c r="AE16" s="331">
        <v>131.19340322049999</v>
      </c>
      <c r="AF16" s="331">
        <v>97.931947216400005</v>
      </c>
      <c r="AG16" s="331">
        <v>125.84365347160001</v>
      </c>
      <c r="AH16" s="331">
        <v>123.90114642899999</v>
      </c>
      <c r="AI16" s="331">
        <v>83.7013574347</v>
      </c>
      <c r="AJ16" s="331">
        <v>44.470488121300001</v>
      </c>
      <c r="AK16" s="331">
        <v>34.816436420300001</v>
      </c>
      <c r="AL16" s="331">
        <v>66.880602800600002</v>
      </c>
      <c r="AM16" s="331">
        <v>23.6583084084</v>
      </c>
      <c r="AN16" s="331">
        <v>24.397419617699999</v>
      </c>
      <c r="AO16" s="331">
        <v>38.821008159900003</v>
      </c>
      <c r="AP16" s="331">
        <v>42.898544201100002</v>
      </c>
    </row>
    <row r="17" spans="1:42" s="326" customFormat="1" ht="13.8" x14ac:dyDescent="0.3">
      <c r="A17" s="328"/>
      <c r="B17" s="328" t="s">
        <v>188</v>
      </c>
      <c r="C17" s="332">
        <v>58.82</v>
      </c>
      <c r="D17" s="332">
        <v>219.94</v>
      </c>
      <c r="E17" s="332">
        <v>124.65</v>
      </c>
      <c r="F17" s="332">
        <v>265.58999999999997</v>
      </c>
      <c r="G17" s="332">
        <v>224.68</v>
      </c>
      <c r="H17" s="332">
        <v>256.87</v>
      </c>
      <c r="I17" s="332">
        <v>280.89</v>
      </c>
      <c r="J17" s="332">
        <v>257.39999999999998</v>
      </c>
      <c r="K17" s="332">
        <v>226.92</v>
      </c>
      <c r="L17" s="332">
        <v>232.18</v>
      </c>
      <c r="M17" s="332">
        <v>276.7</v>
      </c>
      <c r="N17" s="332">
        <v>257.26</v>
      </c>
      <c r="O17" s="507">
        <v>263.58589867080002</v>
      </c>
      <c r="P17" s="507">
        <v>170.70250397160001</v>
      </c>
      <c r="Q17" s="507">
        <v>206.94427952109999</v>
      </c>
      <c r="R17" s="507">
        <v>137.5634207457</v>
      </c>
      <c r="S17" s="507">
        <v>139.6953387849</v>
      </c>
      <c r="T17" s="507">
        <v>114.4764830589</v>
      </c>
      <c r="U17" s="507">
        <v>74.423652678500005</v>
      </c>
      <c r="V17" s="507">
        <v>159.97778966909999</v>
      </c>
      <c r="W17" s="507">
        <v>130.6022201195</v>
      </c>
      <c r="X17" s="507">
        <v>125.9928448934</v>
      </c>
      <c r="Y17" s="507">
        <v>91.884480840899997</v>
      </c>
      <c r="Z17" s="507">
        <v>137.14146995070001</v>
      </c>
      <c r="AA17" s="329">
        <v>86.699979490299995</v>
      </c>
      <c r="AB17" s="329">
        <v>154.54293753269999</v>
      </c>
      <c r="AC17" s="329">
        <v>167.18034229700001</v>
      </c>
      <c r="AD17" s="329">
        <v>164.99576368629999</v>
      </c>
      <c r="AE17" s="329">
        <v>199.6624129782</v>
      </c>
      <c r="AF17" s="329">
        <v>117.6072444764</v>
      </c>
      <c r="AG17" s="329">
        <v>96.041485242799993</v>
      </c>
      <c r="AH17" s="329">
        <v>111.1595864879</v>
      </c>
      <c r="AI17" s="329">
        <v>107.022589686</v>
      </c>
      <c r="AJ17" s="329">
        <v>149.38481985780001</v>
      </c>
      <c r="AK17" s="329">
        <v>150.05009335919999</v>
      </c>
      <c r="AL17" s="329">
        <v>133.97161292729999</v>
      </c>
      <c r="AM17" s="329">
        <v>154.07419568860001</v>
      </c>
      <c r="AN17" s="329">
        <v>137.30916075249999</v>
      </c>
      <c r="AO17" s="329">
        <v>87.317339738100003</v>
      </c>
      <c r="AP17" s="329">
        <v>96.162745208999993</v>
      </c>
    </row>
    <row r="18" spans="1:42" s="326" customFormat="1" ht="13.8" x14ac:dyDescent="0.3">
      <c r="A18" s="330"/>
      <c r="B18" s="330" t="s">
        <v>189</v>
      </c>
      <c r="C18" s="333">
        <v>180.07</v>
      </c>
      <c r="D18" s="333">
        <v>206.65</v>
      </c>
      <c r="E18" s="333">
        <v>184.07</v>
      </c>
      <c r="F18" s="333">
        <v>199.2</v>
      </c>
      <c r="G18" s="333">
        <v>236.77</v>
      </c>
      <c r="H18" s="333">
        <v>249.93</v>
      </c>
      <c r="I18" s="333">
        <v>269.38</v>
      </c>
      <c r="J18" s="333">
        <v>264.63</v>
      </c>
      <c r="K18" s="333">
        <v>295.43</v>
      </c>
      <c r="L18" s="333">
        <v>248.69</v>
      </c>
      <c r="M18" s="333">
        <v>249.92</v>
      </c>
      <c r="N18" s="333">
        <v>153.88999999999999</v>
      </c>
      <c r="O18" s="508">
        <v>192.7869691743</v>
      </c>
      <c r="P18" s="508">
        <v>201.81287654420001</v>
      </c>
      <c r="Q18" s="508">
        <v>169.5925679524</v>
      </c>
      <c r="R18" s="508">
        <v>248.43967821390001</v>
      </c>
      <c r="S18" s="508">
        <v>189.93429356370001</v>
      </c>
      <c r="T18" s="508">
        <v>204.01392851969999</v>
      </c>
      <c r="U18" s="508">
        <v>202.89968410770001</v>
      </c>
      <c r="V18" s="508">
        <v>241.646566573</v>
      </c>
      <c r="W18" s="508">
        <v>234.15646961889999</v>
      </c>
      <c r="X18" s="508">
        <v>254.89165243549999</v>
      </c>
      <c r="Y18" s="508">
        <v>274.53193818260002</v>
      </c>
      <c r="Z18" s="508">
        <v>195.74061078259999</v>
      </c>
      <c r="AA18" s="331">
        <v>173.2615125934</v>
      </c>
      <c r="AB18" s="331">
        <v>169.40607358989999</v>
      </c>
      <c r="AC18" s="331">
        <v>184.8398530156</v>
      </c>
      <c r="AD18" s="331">
        <v>197.36097987759999</v>
      </c>
      <c r="AE18" s="331">
        <v>199.03172333980001</v>
      </c>
      <c r="AF18" s="331">
        <v>223.45609205829999</v>
      </c>
      <c r="AG18" s="331">
        <v>216.12827873949999</v>
      </c>
      <c r="AH18" s="331">
        <v>272.68461419409999</v>
      </c>
      <c r="AI18" s="331">
        <v>299.05012847360001</v>
      </c>
      <c r="AJ18" s="331">
        <v>304.8775920649</v>
      </c>
      <c r="AK18" s="331">
        <v>284.33500422920002</v>
      </c>
      <c r="AL18" s="331">
        <v>191.81409829500001</v>
      </c>
      <c r="AM18" s="331">
        <v>214.71655987459999</v>
      </c>
      <c r="AN18" s="331">
        <v>178.387523055</v>
      </c>
      <c r="AO18" s="331">
        <v>177.019864154</v>
      </c>
      <c r="AP18" s="331">
        <v>246.6903444072</v>
      </c>
    </row>
    <row r="19" spans="1:42" s="326" customFormat="1" ht="13.8" x14ac:dyDescent="0.3">
      <c r="A19" s="328"/>
      <c r="B19" s="328" t="s">
        <v>190</v>
      </c>
      <c r="C19" s="329">
        <v>5910.55</v>
      </c>
      <c r="D19" s="329">
        <v>5251.97</v>
      </c>
      <c r="E19" s="329">
        <v>5995.15</v>
      </c>
      <c r="F19" s="329">
        <v>5762.52</v>
      </c>
      <c r="G19" s="329">
        <v>5499.25</v>
      </c>
      <c r="H19" s="329">
        <v>5955.76</v>
      </c>
      <c r="I19" s="329">
        <v>5474.18</v>
      </c>
      <c r="J19" s="329">
        <v>5844.68</v>
      </c>
      <c r="K19" s="329">
        <v>5227.07</v>
      </c>
      <c r="L19" s="329">
        <v>4989.68</v>
      </c>
      <c r="M19" s="329">
        <v>5640.14</v>
      </c>
      <c r="N19" s="329">
        <v>5069.03</v>
      </c>
      <c r="O19" s="507">
        <v>5444.3942148607002</v>
      </c>
      <c r="P19" s="507">
        <v>5271.7488920056003</v>
      </c>
      <c r="Q19" s="507">
        <v>5943.8853395757997</v>
      </c>
      <c r="R19" s="507">
        <v>5214.3465131880002</v>
      </c>
      <c r="S19" s="507">
        <v>6469.4187268864998</v>
      </c>
      <c r="T19" s="507">
        <v>5854.7514513626002</v>
      </c>
      <c r="U19" s="507">
        <v>5791.2626111487998</v>
      </c>
      <c r="V19" s="507">
        <v>5810.0005776168</v>
      </c>
      <c r="W19" s="507">
        <v>5476.3047987054997</v>
      </c>
      <c r="X19" s="507">
        <v>6053.8466082682999</v>
      </c>
      <c r="Y19" s="507">
        <v>6987.3990858111001</v>
      </c>
      <c r="Z19" s="507">
        <v>5118.4712072327002</v>
      </c>
      <c r="AA19" s="329">
        <v>6002.4933235633998</v>
      </c>
      <c r="AB19" s="329">
        <v>6618.4898722256003</v>
      </c>
      <c r="AC19" s="329">
        <v>6622.9471937103999</v>
      </c>
      <c r="AD19" s="329">
        <v>6141.6278028838997</v>
      </c>
      <c r="AE19" s="329">
        <v>5979.6019643489999</v>
      </c>
      <c r="AF19" s="329">
        <v>5734.5974027785996</v>
      </c>
      <c r="AG19" s="329">
        <v>6665.8655046936001</v>
      </c>
      <c r="AH19" s="329">
        <v>6230.1396028185</v>
      </c>
      <c r="AI19" s="329">
        <v>6233.1709470202004</v>
      </c>
      <c r="AJ19" s="329">
        <v>7606.9408672994005</v>
      </c>
      <c r="AK19" s="329">
        <v>6885.3068578736002</v>
      </c>
      <c r="AL19" s="329">
        <v>6833.4668304843999</v>
      </c>
      <c r="AM19" s="329">
        <v>7073.5587520214003</v>
      </c>
      <c r="AN19" s="329">
        <v>5840.5256105564004</v>
      </c>
      <c r="AO19" s="329">
        <v>7671.7898934161003</v>
      </c>
      <c r="AP19" s="329">
        <v>7831.0875956947002</v>
      </c>
    </row>
    <row r="20" spans="1:42" s="326" customFormat="1" ht="13.8" x14ac:dyDescent="0.3">
      <c r="A20" s="330"/>
      <c r="B20" s="330" t="s">
        <v>191</v>
      </c>
      <c r="C20" s="333">
        <v>8.34</v>
      </c>
      <c r="D20" s="333">
        <v>7.98</v>
      </c>
      <c r="E20" s="333">
        <v>10.42</v>
      </c>
      <c r="F20" s="333">
        <v>8.09</v>
      </c>
      <c r="G20" s="333">
        <v>8.58</v>
      </c>
      <c r="H20" s="333">
        <v>10.43</v>
      </c>
      <c r="I20" s="333">
        <v>11.04</v>
      </c>
      <c r="J20" s="333">
        <v>9.3000000000000007</v>
      </c>
      <c r="K20" s="333">
        <v>9.39</v>
      </c>
      <c r="L20" s="333">
        <v>7.43</v>
      </c>
      <c r="M20" s="333">
        <v>13.6</v>
      </c>
      <c r="N20" s="333">
        <v>10.23</v>
      </c>
      <c r="O20" s="508">
        <v>6.8326156613000002</v>
      </c>
      <c r="P20" s="508">
        <v>8.0776038840000002</v>
      </c>
      <c r="Q20" s="508">
        <v>12.5209477161</v>
      </c>
      <c r="R20" s="508">
        <v>11.7314917537</v>
      </c>
      <c r="S20" s="508">
        <v>9.6324655242000006</v>
      </c>
      <c r="T20" s="508">
        <v>12.0836172385</v>
      </c>
      <c r="U20" s="508">
        <v>9.4798600827000001</v>
      </c>
      <c r="V20" s="508">
        <v>9.3902503372999995</v>
      </c>
      <c r="W20" s="508">
        <v>5.9581231054000003</v>
      </c>
      <c r="X20" s="508">
        <v>11.404265802399999</v>
      </c>
      <c r="Y20" s="508">
        <v>11.5351717327</v>
      </c>
      <c r="Z20" s="508">
        <v>8.5724208595999993</v>
      </c>
      <c r="AA20" s="331">
        <v>8.3494068861000006</v>
      </c>
      <c r="AB20" s="331">
        <v>5.5843981402000002</v>
      </c>
      <c r="AC20" s="331">
        <v>10.799906655999999</v>
      </c>
      <c r="AD20" s="331">
        <v>11.955273826499999</v>
      </c>
      <c r="AE20" s="331">
        <v>7.9171332533000003</v>
      </c>
      <c r="AF20" s="331">
        <v>6.4325294930999997</v>
      </c>
      <c r="AG20" s="331">
        <v>8.3101363093000007</v>
      </c>
      <c r="AH20" s="331">
        <v>9.8097069263000005</v>
      </c>
      <c r="AI20" s="331">
        <v>7.5907940273000003</v>
      </c>
      <c r="AJ20" s="331">
        <v>6.4099262677000004</v>
      </c>
      <c r="AK20" s="331">
        <v>12.943095833199999</v>
      </c>
      <c r="AL20" s="331">
        <v>9.1753806695000009</v>
      </c>
      <c r="AM20" s="331">
        <v>8.0927311712000005</v>
      </c>
      <c r="AN20" s="331">
        <v>5.8850447730999997</v>
      </c>
      <c r="AO20" s="331">
        <v>11.4174107659</v>
      </c>
      <c r="AP20" s="331">
        <v>11.6156396244</v>
      </c>
    </row>
    <row r="21" spans="1:42" s="326" customFormat="1" ht="13.8" x14ac:dyDescent="0.3">
      <c r="A21" s="328"/>
      <c r="B21" s="328" t="s">
        <v>192</v>
      </c>
      <c r="C21" s="332">
        <v>3.72</v>
      </c>
      <c r="D21" s="332">
        <v>3.14</v>
      </c>
      <c r="E21" s="332">
        <v>4.21</v>
      </c>
      <c r="F21" s="332">
        <v>2.79</v>
      </c>
      <c r="G21" s="332">
        <v>3.66</v>
      </c>
      <c r="H21" s="332">
        <v>3.52</v>
      </c>
      <c r="I21" s="332">
        <v>6.37</v>
      </c>
      <c r="J21" s="332">
        <v>3.42</v>
      </c>
      <c r="K21" s="332">
        <v>2.5099999999999998</v>
      </c>
      <c r="L21" s="332">
        <v>2.9</v>
      </c>
      <c r="M21" s="332">
        <v>6.09</v>
      </c>
      <c r="N21" s="332">
        <v>3.33</v>
      </c>
      <c r="O21" s="507">
        <v>2.6932455767999999</v>
      </c>
      <c r="P21" s="507">
        <v>4.3740433349999996</v>
      </c>
      <c r="Q21" s="507">
        <v>6.2223908156999999</v>
      </c>
      <c r="R21" s="507">
        <v>5.0829801901999998</v>
      </c>
      <c r="S21" s="507">
        <v>2.1515481408000001</v>
      </c>
      <c r="T21" s="507">
        <v>6.4176452408999998</v>
      </c>
      <c r="U21" s="507">
        <v>3.1768864388</v>
      </c>
      <c r="V21" s="507">
        <v>3.6776825291000002</v>
      </c>
      <c r="W21" s="507">
        <v>2.1134069612999999</v>
      </c>
      <c r="X21" s="507">
        <v>4.7637273650000003</v>
      </c>
      <c r="Y21" s="507">
        <v>3.3321255785999999</v>
      </c>
      <c r="Z21" s="507">
        <v>2.9528598806000002</v>
      </c>
      <c r="AA21" s="329">
        <v>3.2368199749</v>
      </c>
      <c r="AB21" s="329">
        <v>2.1602236788</v>
      </c>
      <c r="AC21" s="329">
        <v>4.5631855570999997</v>
      </c>
      <c r="AD21" s="329">
        <v>4.1121423544000004</v>
      </c>
      <c r="AE21" s="329">
        <v>3.0992905477999999</v>
      </c>
      <c r="AF21" s="329">
        <v>1.9634938212999999</v>
      </c>
      <c r="AG21" s="329">
        <v>2.4802613839999998</v>
      </c>
      <c r="AH21" s="329">
        <v>5.2536683246000004</v>
      </c>
      <c r="AI21" s="329">
        <v>3.0354116073999999</v>
      </c>
      <c r="AJ21" s="329">
        <v>2.6093424973000001</v>
      </c>
      <c r="AK21" s="329">
        <v>5.6656642047999997</v>
      </c>
      <c r="AL21" s="329">
        <v>0.70537989410000002</v>
      </c>
      <c r="AM21" s="329">
        <v>2.9444130639999999</v>
      </c>
      <c r="AN21" s="329">
        <v>2.5516724086</v>
      </c>
      <c r="AO21" s="329">
        <v>4.0298235172999997</v>
      </c>
      <c r="AP21" s="329">
        <v>3.3820669868</v>
      </c>
    </row>
    <row r="22" spans="1:42" s="326" customFormat="1" ht="19.8" x14ac:dyDescent="0.5">
      <c r="A22" s="330"/>
      <c r="B22" s="330" t="s">
        <v>193</v>
      </c>
      <c r="C22" s="333">
        <v>0.25</v>
      </c>
      <c r="D22" s="333">
        <v>0.75</v>
      </c>
      <c r="E22" s="333">
        <v>0.24</v>
      </c>
      <c r="F22" s="333">
        <v>7.0000000000000007E-2</v>
      </c>
      <c r="G22" s="333">
        <v>0.47</v>
      </c>
      <c r="H22" s="333">
        <v>0.13</v>
      </c>
      <c r="I22" s="333">
        <v>0.18</v>
      </c>
      <c r="J22" s="333">
        <v>0.22</v>
      </c>
      <c r="K22" s="333">
        <v>0.38</v>
      </c>
      <c r="L22" s="333">
        <v>0.04</v>
      </c>
      <c r="M22" s="333">
        <v>0.33</v>
      </c>
      <c r="N22" s="333">
        <v>0.53</v>
      </c>
      <c r="O22" s="509"/>
      <c r="P22" s="508">
        <v>0.25492695259999998</v>
      </c>
      <c r="Q22" s="508">
        <v>0.113134939</v>
      </c>
      <c r="R22" s="508">
        <v>4.8018675300000001E-2</v>
      </c>
      <c r="S22" s="508">
        <v>5.76263963E-2</v>
      </c>
      <c r="T22" s="508">
        <v>3.40811715E-2</v>
      </c>
      <c r="U22" s="508">
        <v>8.6315296999999999E-2</v>
      </c>
      <c r="V22" s="508">
        <v>0.52152787980000004</v>
      </c>
      <c r="W22" s="508">
        <v>5.4040317900000003E-2</v>
      </c>
      <c r="X22" s="508">
        <v>3.3626520999999999E-2</v>
      </c>
      <c r="Y22" s="508">
        <v>0.12047999230000001</v>
      </c>
      <c r="Z22" s="508">
        <v>6.8782792300000006E-2</v>
      </c>
      <c r="AA22" s="374">
        <v>6.12738585E-2</v>
      </c>
      <c r="AB22" s="331">
        <v>0.15480614340000001</v>
      </c>
      <c r="AC22" s="331">
        <v>3.4031514700000001E-2</v>
      </c>
      <c r="AD22" s="331">
        <v>7.1071784299999996E-2</v>
      </c>
      <c r="AE22" s="331">
        <v>3.3389669400000002E-2</v>
      </c>
      <c r="AF22" s="331">
        <v>0.21746740489999999</v>
      </c>
      <c r="AG22" s="331">
        <v>0.1276548589</v>
      </c>
      <c r="AH22" s="331">
        <v>0</v>
      </c>
      <c r="AI22" s="331">
        <v>0.2367725638</v>
      </c>
      <c r="AJ22" s="331">
        <v>9.5187425500000006E-2</v>
      </c>
      <c r="AK22" s="331">
        <v>0.19728782</v>
      </c>
      <c r="AL22" s="331">
        <v>0.22398475449999999</v>
      </c>
      <c r="AM22" s="331">
        <v>4.8825606899999999E-2</v>
      </c>
      <c r="AN22" s="331">
        <v>0.24008110299999999</v>
      </c>
      <c r="AO22" s="331">
        <v>0</v>
      </c>
      <c r="AP22" s="331">
        <v>0.43537473840000002</v>
      </c>
    </row>
    <row r="23" spans="1:42" s="326" customFormat="1" ht="13.8" x14ac:dyDescent="0.3">
      <c r="A23" s="328"/>
      <c r="B23" s="328" t="s">
        <v>194</v>
      </c>
      <c r="C23" s="332">
        <v>1.07</v>
      </c>
      <c r="D23" s="332">
        <v>0.21</v>
      </c>
      <c r="E23" s="332">
        <v>0</v>
      </c>
      <c r="F23" s="332">
        <v>0.1</v>
      </c>
      <c r="G23" s="332">
        <v>0.99</v>
      </c>
      <c r="H23" s="332">
        <v>0.39</v>
      </c>
      <c r="I23" s="332">
        <v>0.21</v>
      </c>
      <c r="J23" s="332">
        <v>0.26</v>
      </c>
      <c r="K23" s="332">
        <v>0.04</v>
      </c>
      <c r="L23" s="332">
        <v>0</v>
      </c>
      <c r="M23" s="332">
        <v>0.6</v>
      </c>
      <c r="N23" s="332">
        <v>0</v>
      </c>
      <c r="O23" s="507">
        <v>0.26681314</v>
      </c>
      <c r="P23" s="507">
        <v>0</v>
      </c>
      <c r="Q23" s="507">
        <v>0</v>
      </c>
      <c r="R23" s="507">
        <v>0.46159999419999997</v>
      </c>
      <c r="S23" s="507">
        <v>0.70808779840000002</v>
      </c>
      <c r="T23" s="507">
        <v>0</v>
      </c>
      <c r="U23" s="507">
        <v>0</v>
      </c>
      <c r="V23" s="507">
        <v>0.26399183949999999</v>
      </c>
      <c r="W23" s="507">
        <v>0</v>
      </c>
      <c r="X23" s="507">
        <v>0</v>
      </c>
      <c r="Y23" s="507">
        <v>0.23</v>
      </c>
      <c r="Z23" s="507">
        <v>0</v>
      </c>
      <c r="AA23" s="329"/>
      <c r="AB23" s="329"/>
      <c r="AC23" s="329">
        <v>0.101506416</v>
      </c>
      <c r="AD23" s="329">
        <v>0</v>
      </c>
      <c r="AE23" s="329">
        <v>0</v>
      </c>
      <c r="AF23" s="329">
        <v>0.3235149886</v>
      </c>
      <c r="AG23" s="329">
        <v>0</v>
      </c>
      <c r="AH23" s="329">
        <v>7.2972089999999998E-4</v>
      </c>
      <c r="AI23" s="329">
        <v>3.1634995700000001E-2</v>
      </c>
      <c r="AJ23" s="329">
        <v>5.5249980499999997E-2</v>
      </c>
      <c r="AK23" s="329">
        <v>0</v>
      </c>
      <c r="AL23" s="329">
        <v>0</v>
      </c>
      <c r="AM23" s="329"/>
      <c r="AN23" s="329"/>
      <c r="AO23" s="329">
        <v>0.28500001479999998</v>
      </c>
      <c r="AP23" s="329">
        <v>0</v>
      </c>
    </row>
    <row r="24" spans="1:42" s="326" customFormat="1" ht="19.8" x14ac:dyDescent="0.5">
      <c r="A24" s="330"/>
      <c r="B24" s="330" t="s">
        <v>195</v>
      </c>
      <c r="C24" s="334">
        <v>0</v>
      </c>
      <c r="D24" s="334">
        <v>0</v>
      </c>
      <c r="E24" s="333">
        <v>0.19</v>
      </c>
      <c r="F24" s="333">
        <v>0.77</v>
      </c>
      <c r="G24" s="333">
        <v>0</v>
      </c>
      <c r="H24" s="333">
        <v>1.49</v>
      </c>
      <c r="I24" s="333">
        <v>1.94</v>
      </c>
      <c r="J24" s="333">
        <v>0</v>
      </c>
      <c r="K24" s="333">
        <v>0.9</v>
      </c>
      <c r="L24" s="333">
        <v>0</v>
      </c>
      <c r="M24" s="333">
        <v>0.73</v>
      </c>
      <c r="N24" s="333">
        <v>0.56000000000000005</v>
      </c>
      <c r="O24" s="508">
        <v>0.13018292270000001</v>
      </c>
      <c r="P24" s="508">
        <v>0</v>
      </c>
      <c r="Q24" s="508">
        <v>0.97922136520000003</v>
      </c>
      <c r="R24" s="508">
        <v>0.2261797713</v>
      </c>
      <c r="S24" s="508">
        <v>0.22521929339999999</v>
      </c>
      <c r="T24" s="508">
        <v>1.6317541508</v>
      </c>
      <c r="U24" s="508">
        <v>0.13792457850000001</v>
      </c>
      <c r="V24" s="508">
        <v>0</v>
      </c>
      <c r="W24" s="508">
        <v>0</v>
      </c>
      <c r="X24" s="508">
        <v>0.22492652760000001</v>
      </c>
      <c r="Y24" s="508">
        <v>1.3805676096999999</v>
      </c>
      <c r="Z24" s="508">
        <v>0.29073334779999999</v>
      </c>
      <c r="AA24" s="331">
        <v>0.72053600419999997</v>
      </c>
      <c r="AB24" s="331">
        <v>0</v>
      </c>
      <c r="AC24" s="331">
        <v>0</v>
      </c>
      <c r="AD24" s="331">
        <v>0.2053022213</v>
      </c>
      <c r="AE24" s="331">
        <v>0.2329487522</v>
      </c>
      <c r="AF24" s="331">
        <v>0</v>
      </c>
      <c r="AG24" s="331">
        <v>0</v>
      </c>
      <c r="AH24" s="331">
        <v>0.34178600549999999</v>
      </c>
      <c r="AI24" s="331">
        <v>0</v>
      </c>
      <c r="AJ24" s="331">
        <v>0</v>
      </c>
      <c r="AK24" s="331">
        <v>0</v>
      </c>
      <c r="AL24" s="331">
        <v>0</v>
      </c>
      <c r="AM24" s="331">
        <v>9.7546506199999994E-2</v>
      </c>
      <c r="AN24" s="331">
        <v>0</v>
      </c>
      <c r="AO24" s="331">
        <v>0</v>
      </c>
      <c r="AP24" s="331">
        <v>0.4183703728</v>
      </c>
    </row>
    <row r="25" spans="1:42" s="326" customFormat="1" ht="13.8" x14ac:dyDescent="0.3">
      <c r="A25" s="328"/>
      <c r="B25" s="328" t="s">
        <v>196</v>
      </c>
      <c r="C25" s="332">
        <v>1.32</v>
      </c>
      <c r="D25" s="332">
        <v>2.04</v>
      </c>
      <c r="E25" s="332">
        <v>3.61</v>
      </c>
      <c r="F25" s="332">
        <v>1.56</v>
      </c>
      <c r="G25" s="332">
        <v>2.0299999999999998</v>
      </c>
      <c r="H25" s="332">
        <v>1.4</v>
      </c>
      <c r="I25" s="332">
        <v>3.44</v>
      </c>
      <c r="J25" s="332">
        <v>2.65</v>
      </c>
      <c r="K25" s="332">
        <v>1.07</v>
      </c>
      <c r="L25" s="332">
        <v>2.1800000000000002</v>
      </c>
      <c r="M25" s="332">
        <v>3.93</v>
      </c>
      <c r="N25" s="332">
        <v>1.61</v>
      </c>
      <c r="O25" s="507">
        <v>2.2247233017000001</v>
      </c>
      <c r="P25" s="507">
        <v>4.0565806151999997</v>
      </c>
      <c r="Q25" s="507">
        <v>4.4586967407999998</v>
      </c>
      <c r="R25" s="507">
        <v>4.0096575327000004</v>
      </c>
      <c r="S25" s="507">
        <v>1.0440642823999999</v>
      </c>
      <c r="T25" s="507">
        <v>4.6106168195999997</v>
      </c>
      <c r="U25" s="507">
        <v>2.6177408758</v>
      </c>
      <c r="V25" s="507">
        <v>2.8826392689000002</v>
      </c>
      <c r="W25" s="507">
        <v>1.9323960106</v>
      </c>
      <c r="X25" s="507">
        <v>4.3810297768000002</v>
      </c>
      <c r="Y25" s="507">
        <v>0.85733704899999996</v>
      </c>
      <c r="Z25" s="507">
        <v>2.3647068649</v>
      </c>
      <c r="AA25" s="329">
        <v>2.2218321982</v>
      </c>
      <c r="AB25" s="329">
        <v>1.8627903238000001</v>
      </c>
      <c r="AC25" s="329">
        <v>4.2969459705000004</v>
      </c>
      <c r="AD25" s="329">
        <v>3.6019848355000001</v>
      </c>
      <c r="AE25" s="329">
        <v>2.4660253742</v>
      </c>
      <c r="AF25" s="329">
        <v>1.2740860358999999</v>
      </c>
      <c r="AG25" s="329">
        <v>2.3413955667000002</v>
      </c>
      <c r="AH25" s="329">
        <v>4.7173142579</v>
      </c>
      <c r="AI25" s="329">
        <v>2.7608597933999999</v>
      </c>
      <c r="AJ25" s="329">
        <v>2.3667311300999998</v>
      </c>
      <c r="AK25" s="329">
        <v>5.3026013103</v>
      </c>
      <c r="AL25" s="329">
        <v>0.35549891160000002</v>
      </c>
      <c r="AM25" s="329">
        <v>2.7741212605999999</v>
      </c>
      <c r="AN25" s="329">
        <v>2.2140033663000001</v>
      </c>
      <c r="AO25" s="329">
        <v>3.6788074432000002</v>
      </c>
      <c r="AP25" s="329">
        <v>2.4744981005</v>
      </c>
    </row>
    <row r="26" spans="1:42" s="326" customFormat="1" ht="13.8" x14ac:dyDescent="0.3">
      <c r="A26" s="330"/>
      <c r="B26" s="330" t="s">
        <v>197</v>
      </c>
      <c r="C26" s="333">
        <v>1.08</v>
      </c>
      <c r="D26" s="333">
        <v>0.13</v>
      </c>
      <c r="E26" s="333">
        <v>0.17</v>
      </c>
      <c r="F26" s="333">
        <v>0.28000000000000003</v>
      </c>
      <c r="G26" s="333">
        <v>0.16</v>
      </c>
      <c r="H26" s="333">
        <v>0.08</v>
      </c>
      <c r="I26" s="333">
        <v>0.59</v>
      </c>
      <c r="J26" s="333">
        <v>0.28000000000000003</v>
      </c>
      <c r="K26" s="333">
        <v>0.12</v>
      </c>
      <c r="L26" s="333">
        <v>0.68</v>
      </c>
      <c r="M26" s="333">
        <v>0.49</v>
      </c>
      <c r="N26" s="333">
        <v>0.62</v>
      </c>
      <c r="O26" s="508">
        <v>6.7662664400000003E-2</v>
      </c>
      <c r="P26" s="508">
        <v>2.8785831500000001E-2</v>
      </c>
      <c r="Q26" s="508">
        <v>0.63488785989999996</v>
      </c>
      <c r="R26" s="508">
        <v>0.20750219619999999</v>
      </c>
      <c r="S26" s="508">
        <v>0.1165503703</v>
      </c>
      <c r="T26" s="508">
        <v>0.13722658239999999</v>
      </c>
      <c r="U26" s="508">
        <v>0.33263834959999999</v>
      </c>
      <c r="V26" s="508">
        <v>9.5235409000000004E-3</v>
      </c>
      <c r="W26" s="508">
        <v>6.7086656000000001E-3</v>
      </c>
      <c r="X26" s="508">
        <v>0.120158608</v>
      </c>
      <c r="Y26" s="508">
        <v>0.74374092759999999</v>
      </c>
      <c r="Z26" s="508">
        <v>0.22476627860000001</v>
      </c>
      <c r="AA26" s="331">
        <v>0.10755220980000001</v>
      </c>
      <c r="AB26" s="331">
        <v>0.13877402959999999</v>
      </c>
      <c r="AC26" s="331">
        <v>0.1266640584</v>
      </c>
      <c r="AD26" s="331">
        <v>0.22272687660000001</v>
      </c>
      <c r="AE26" s="331">
        <v>0.35597746000000002</v>
      </c>
      <c r="AF26" s="331">
        <v>0.14435239659999999</v>
      </c>
      <c r="AG26" s="331">
        <v>1.12109584E-2</v>
      </c>
      <c r="AH26" s="331">
        <v>0.1537368486</v>
      </c>
      <c r="AI26" s="331">
        <v>2.3181300999999999E-3</v>
      </c>
      <c r="AJ26" s="331">
        <v>9.2173961200000001E-2</v>
      </c>
      <c r="AK26" s="331">
        <v>0.16191292439999999</v>
      </c>
      <c r="AL26" s="331">
        <v>0.125896228</v>
      </c>
      <c r="AM26" s="331">
        <v>1.9976319900000001E-2</v>
      </c>
      <c r="AN26" s="331">
        <v>9.7587939299999996E-2</v>
      </c>
      <c r="AO26" s="331">
        <v>6.6016059299999999E-2</v>
      </c>
      <c r="AP26" s="331">
        <v>5.2005767699999997E-2</v>
      </c>
    </row>
    <row r="27" spans="1:42" s="326" customFormat="1" ht="19.8" x14ac:dyDescent="0.5">
      <c r="A27" s="328"/>
      <c r="B27" s="328" t="s">
        <v>198</v>
      </c>
      <c r="C27" s="335">
        <v>0</v>
      </c>
      <c r="D27" s="332">
        <v>0.01</v>
      </c>
      <c r="E27" s="332">
        <v>0</v>
      </c>
      <c r="F27" s="332">
        <v>0.01</v>
      </c>
      <c r="G27" s="332">
        <v>0.01</v>
      </c>
      <c r="H27" s="332">
        <v>0.02</v>
      </c>
      <c r="I27" s="332">
        <v>0.01</v>
      </c>
      <c r="J27" s="332">
        <v>0.01</v>
      </c>
      <c r="K27" s="332">
        <v>0.01</v>
      </c>
      <c r="L27" s="332">
        <v>0</v>
      </c>
      <c r="M27" s="332">
        <v>0</v>
      </c>
      <c r="N27" s="332">
        <v>0</v>
      </c>
      <c r="O27" s="507">
        <v>3.8635480000000001E-3</v>
      </c>
      <c r="P27" s="507">
        <v>3.3749935699999997E-2</v>
      </c>
      <c r="Q27" s="507">
        <v>3.6449910799999999E-2</v>
      </c>
      <c r="R27" s="507">
        <v>0.1300220205</v>
      </c>
      <c r="S27" s="507">
        <v>0</v>
      </c>
      <c r="T27" s="507">
        <v>3.9665166E-3</v>
      </c>
      <c r="U27" s="507">
        <v>2.2673378999999998E-3</v>
      </c>
      <c r="V27" s="507">
        <v>0</v>
      </c>
      <c r="W27" s="507">
        <v>0.1202619672</v>
      </c>
      <c r="X27" s="507">
        <v>3.9859316000000001E-3</v>
      </c>
      <c r="Y27" s="507">
        <v>0</v>
      </c>
      <c r="Z27" s="507">
        <v>3.8705969999999999E-3</v>
      </c>
      <c r="AA27" s="329">
        <v>0.12562570419999999</v>
      </c>
      <c r="AB27" s="329">
        <v>3.8531820000000001E-3</v>
      </c>
      <c r="AC27" s="329">
        <v>4.0375975000000001E-3</v>
      </c>
      <c r="AD27" s="329">
        <v>1.1056636700000001E-2</v>
      </c>
      <c r="AE27" s="329">
        <v>1.0949291999999999E-2</v>
      </c>
      <c r="AF27" s="329">
        <v>4.0729952999999999E-3</v>
      </c>
      <c r="AG27" s="329">
        <v>0</v>
      </c>
      <c r="AH27" s="329">
        <v>4.0101491699999998E-2</v>
      </c>
      <c r="AI27" s="329">
        <v>3.8261243999999999E-3</v>
      </c>
      <c r="AJ27" s="329">
        <v>0</v>
      </c>
      <c r="AK27" s="329">
        <v>3.8621501E-3</v>
      </c>
      <c r="AL27" s="329">
        <v>0</v>
      </c>
      <c r="AM27" s="329">
        <v>3.9433704E-3</v>
      </c>
      <c r="AN27" s="329">
        <v>0</v>
      </c>
      <c r="AO27" s="329">
        <v>0</v>
      </c>
      <c r="AP27" s="329">
        <v>1.8180074000000001E-3</v>
      </c>
    </row>
    <row r="28" spans="1:42" s="326" customFormat="1" ht="13.8" x14ac:dyDescent="0.3">
      <c r="A28" s="330"/>
      <c r="B28" s="330" t="s">
        <v>199</v>
      </c>
      <c r="C28" s="333">
        <v>4.62</v>
      </c>
      <c r="D28" s="333">
        <v>4.84</v>
      </c>
      <c r="E28" s="333">
        <v>6.22</v>
      </c>
      <c r="F28" s="333">
        <v>5.3</v>
      </c>
      <c r="G28" s="333">
        <v>4.92</v>
      </c>
      <c r="H28" s="333">
        <v>6.92</v>
      </c>
      <c r="I28" s="333">
        <v>4.67</v>
      </c>
      <c r="J28" s="333">
        <v>5.88</v>
      </c>
      <c r="K28" s="333">
        <v>6.88</v>
      </c>
      <c r="L28" s="333">
        <v>4.53</v>
      </c>
      <c r="M28" s="333">
        <v>7.5</v>
      </c>
      <c r="N28" s="333">
        <v>6.9</v>
      </c>
      <c r="O28" s="508">
        <v>4.1393700845000003</v>
      </c>
      <c r="P28" s="508">
        <v>3.7035605490000001</v>
      </c>
      <c r="Q28" s="508">
        <v>6.2985569004000004</v>
      </c>
      <c r="R28" s="508">
        <v>6.6485115634999996</v>
      </c>
      <c r="S28" s="508">
        <v>7.4809173833999996</v>
      </c>
      <c r="T28" s="508">
        <v>5.6659719975999998</v>
      </c>
      <c r="U28" s="508">
        <v>6.3029736438999997</v>
      </c>
      <c r="V28" s="508">
        <v>5.7125678082000002</v>
      </c>
      <c r="W28" s="508">
        <v>3.8447161441</v>
      </c>
      <c r="X28" s="508">
        <v>6.6405384374</v>
      </c>
      <c r="Y28" s="508">
        <v>8.2030461541000008</v>
      </c>
      <c r="Z28" s="508">
        <v>5.6195609790000001</v>
      </c>
      <c r="AA28" s="331">
        <v>5.1125869112000002</v>
      </c>
      <c r="AB28" s="331">
        <v>3.4241744613999998</v>
      </c>
      <c r="AC28" s="331">
        <v>6.2367210989000004</v>
      </c>
      <c r="AD28" s="331">
        <v>7.8431314720999996</v>
      </c>
      <c r="AE28" s="331">
        <v>4.8178427055000004</v>
      </c>
      <c r="AF28" s="331">
        <v>4.4690356718000004</v>
      </c>
      <c r="AG28" s="331">
        <v>5.8298749253000004</v>
      </c>
      <c r="AH28" s="331">
        <v>4.5560386017000001</v>
      </c>
      <c r="AI28" s="331">
        <v>4.5553824198999999</v>
      </c>
      <c r="AJ28" s="331">
        <v>3.8005837703999998</v>
      </c>
      <c r="AK28" s="331">
        <v>7.2774316283999996</v>
      </c>
      <c r="AL28" s="331">
        <v>8.4700007754000008</v>
      </c>
      <c r="AM28" s="331">
        <v>5.1483181071999997</v>
      </c>
      <c r="AN28" s="331">
        <v>3.3333723645000002</v>
      </c>
      <c r="AO28" s="331">
        <v>7.3875872486</v>
      </c>
      <c r="AP28" s="331">
        <v>8.2335726376</v>
      </c>
    </row>
    <row r="29" spans="1:42" s="326" customFormat="1" ht="13.8" x14ac:dyDescent="0.3">
      <c r="A29" s="328"/>
      <c r="B29" s="328" t="s">
        <v>200</v>
      </c>
      <c r="C29" s="332">
        <v>434.44</v>
      </c>
      <c r="D29" s="332">
        <v>416.48</v>
      </c>
      <c r="E29" s="332">
        <v>433.43</v>
      </c>
      <c r="F29" s="332">
        <v>383.3</v>
      </c>
      <c r="G29" s="332">
        <v>446.71</v>
      </c>
      <c r="H29" s="332">
        <v>463.93</v>
      </c>
      <c r="I29" s="332">
        <v>434.31</v>
      </c>
      <c r="J29" s="332">
        <v>478.9</v>
      </c>
      <c r="K29" s="332">
        <v>369.32</v>
      </c>
      <c r="L29" s="332">
        <v>384.36</v>
      </c>
      <c r="M29" s="332">
        <v>406.34</v>
      </c>
      <c r="N29" s="332">
        <v>381.51</v>
      </c>
      <c r="O29" s="507">
        <v>396.5199398423</v>
      </c>
      <c r="P29" s="507">
        <v>446.1736766798</v>
      </c>
      <c r="Q29" s="507">
        <v>419.52238052429999</v>
      </c>
      <c r="R29" s="507">
        <v>366.21750109419997</v>
      </c>
      <c r="S29" s="507">
        <v>423.12798756680002</v>
      </c>
      <c r="T29" s="507">
        <v>382.80980030590001</v>
      </c>
      <c r="U29" s="507">
        <v>346.88142456849999</v>
      </c>
      <c r="V29" s="507">
        <v>383.02213164770001</v>
      </c>
      <c r="W29" s="507">
        <v>331.16054423880001</v>
      </c>
      <c r="X29" s="507">
        <v>326.39624015359999</v>
      </c>
      <c r="Y29" s="507">
        <v>371.7442166706</v>
      </c>
      <c r="Z29" s="507">
        <v>329.97797813770001</v>
      </c>
      <c r="AA29" s="329">
        <v>388.29547367549998</v>
      </c>
      <c r="AB29" s="329">
        <v>384.96645902770001</v>
      </c>
      <c r="AC29" s="329">
        <v>341.07912816480001</v>
      </c>
      <c r="AD29" s="329">
        <v>382.0868423334</v>
      </c>
      <c r="AE29" s="329">
        <v>392.92079187669998</v>
      </c>
      <c r="AF29" s="329">
        <v>363.52998994249998</v>
      </c>
      <c r="AG29" s="329">
        <v>413.11582754009999</v>
      </c>
      <c r="AH29" s="329">
        <v>425.4037919411</v>
      </c>
      <c r="AI29" s="329">
        <v>418.48384483080002</v>
      </c>
      <c r="AJ29" s="329">
        <v>456.03275234289998</v>
      </c>
      <c r="AK29" s="329">
        <v>455.32812811359997</v>
      </c>
      <c r="AL29" s="329">
        <v>418.99357912049999</v>
      </c>
      <c r="AM29" s="329">
        <v>479.76650561359997</v>
      </c>
      <c r="AN29" s="329">
        <v>393.78076919210002</v>
      </c>
      <c r="AO29" s="329">
        <v>414.75184284940002</v>
      </c>
      <c r="AP29" s="329">
        <v>460.98163801229998</v>
      </c>
    </row>
    <row r="30" spans="1:42" s="326" customFormat="1" ht="13.8" x14ac:dyDescent="0.3">
      <c r="A30" s="330"/>
      <c r="B30" s="330" t="s">
        <v>201</v>
      </c>
      <c r="C30" s="333">
        <v>232.79</v>
      </c>
      <c r="D30" s="333">
        <v>228.81</v>
      </c>
      <c r="E30" s="333">
        <v>245.72</v>
      </c>
      <c r="F30" s="333">
        <v>201.96</v>
      </c>
      <c r="G30" s="333">
        <v>246.77</v>
      </c>
      <c r="H30" s="333">
        <v>268.76</v>
      </c>
      <c r="I30" s="333">
        <v>262.45999999999998</v>
      </c>
      <c r="J30" s="333">
        <v>309.45999999999998</v>
      </c>
      <c r="K30" s="333">
        <v>218.56</v>
      </c>
      <c r="L30" s="333">
        <v>237.4</v>
      </c>
      <c r="M30" s="333">
        <v>247.75</v>
      </c>
      <c r="N30" s="333">
        <v>225.95</v>
      </c>
      <c r="O30" s="508">
        <v>228.65096701089999</v>
      </c>
      <c r="P30" s="508">
        <v>267.4168029448</v>
      </c>
      <c r="Q30" s="508">
        <v>245.34344329780001</v>
      </c>
      <c r="R30" s="508">
        <v>231.5164725548</v>
      </c>
      <c r="S30" s="508">
        <v>268.94674166430002</v>
      </c>
      <c r="T30" s="508">
        <v>234.98607970840001</v>
      </c>
      <c r="U30" s="508">
        <v>201.75711623890001</v>
      </c>
      <c r="V30" s="508">
        <v>234.3940494702</v>
      </c>
      <c r="W30" s="508">
        <v>195.4788180299</v>
      </c>
      <c r="X30" s="508">
        <v>181.63412137189999</v>
      </c>
      <c r="Y30" s="508">
        <v>219.08535102299999</v>
      </c>
      <c r="Z30" s="508">
        <v>187.41528742380001</v>
      </c>
      <c r="AA30" s="331">
        <v>231.92235229299999</v>
      </c>
      <c r="AB30" s="331">
        <v>227.17492020969999</v>
      </c>
      <c r="AC30" s="331">
        <v>198.1065301106</v>
      </c>
      <c r="AD30" s="331">
        <v>229.185800454</v>
      </c>
      <c r="AE30" s="331">
        <v>230.49757508900001</v>
      </c>
      <c r="AF30" s="331">
        <v>207.85597429500001</v>
      </c>
      <c r="AG30" s="331">
        <v>248.7741801045</v>
      </c>
      <c r="AH30" s="331">
        <v>262.67229879119998</v>
      </c>
      <c r="AI30" s="331">
        <v>252.86559610910001</v>
      </c>
      <c r="AJ30" s="331">
        <v>276.69270191970003</v>
      </c>
      <c r="AK30" s="331">
        <v>263.80150219630002</v>
      </c>
      <c r="AL30" s="331">
        <v>230.2253372973</v>
      </c>
      <c r="AM30" s="331">
        <v>269.61984383020001</v>
      </c>
      <c r="AN30" s="331">
        <v>203.54760933770001</v>
      </c>
      <c r="AO30" s="331">
        <v>230.3144309507</v>
      </c>
      <c r="AP30" s="331">
        <v>261.71307249810002</v>
      </c>
    </row>
    <row r="31" spans="1:42" s="326" customFormat="1" ht="13.8" x14ac:dyDescent="0.3">
      <c r="A31" s="328"/>
      <c r="B31" s="328" t="s">
        <v>202</v>
      </c>
      <c r="C31" s="332">
        <v>80.31</v>
      </c>
      <c r="D31" s="332">
        <v>61.38</v>
      </c>
      <c r="E31" s="332">
        <v>88.75</v>
      </c>
      <c r="F31" s="332">
        <v>68.989999999999995</v>
      </c>
      <c r="G31" s="332">
        <v>83.41</v>
      </c>
      <c r="H31" s="332">
        <v>110.24</v>
      </c>
      <c r="I31" s="332">
        <v>111.81</v>
      </c>
      <c r="J31" s="332">
        <v>115.05</v>
      </c>
      <c r="K31" s="332">
        <v>77.489999999999995</v>
      </c>
      <c r="L31" s="332">
        <v>100.91</v>
      </c>
      <c r="M31" s="332">
        <v>124.94</v>
      </c>
      <c r="N31" s="332">
        <v>103.72</v>
      </c>
      <c r="O31" s="507">
        <v>84.574699293400002</v>
      </c>
      <c r="P31" s="507">
        <v>134.09678067889999</v>
      </c>
      <c r="Q31" s="507">
        <v>99.361251504699993</v>
      </c>
      <c r="R31" s="507">
        <v>101.735454703</v>
      </c>
      <c r="S31" s="507">
        <v>124.9475859116</v>
      </c>
      <c r="T31" s="507">
        <v>102.499336696</v>
      </c>
      <c r="U31" s="507">
        <v>72.999038767900004</v>
      </c>
      <c r="V31" s="507">
        <v>83.764710956399995</v>
      </c>
      <c r="W31" s="507">
        <v>69.449511883200003</v>
      </c>
      <c r="X31" s="507">
        <v>63.337957414100003</v>
      </c>
      <c r="Y31" s="507">
        <v>77.311070084199997</v>
      </c>
      <c r="Z31" s="507">
        <v>56.757676801800002</v>
      </c>
      <c r="AA31" s="329">
        <v>88.873512440100001</v>
      </c>
      <c r="AB31" s="329">
        <v>77.495835649100002</v>
      </c>
      <c r="AC31" s="329">
        <v>65.157258897800006</v>
      </c>
      <c r="AD31" s="329">
        <v>82.831911891800004</v>
      </c>
      <c r="AE31" s="329">
        <v>74.316982819399996</v>
      </c>
      <c r="AF31" s="329">
        <v>67.925705399099996</v>
      </c>
      <c r="AG31" s="329">
        <v>86.784456114099996</v>
      </c>
      <c r="AH31" s="329">
        <v>95.467975637199999</v>
      </c>
      <c r="AI31" s="329">
        <v>82.816297624000001</v>
      </c>
      <c r="AJ31" s="329">
        <v>89.160353080600004</v>
      </c>
      <c r="AK31" s="329">
        <v>98.550384457700005</v>
      </c>
      <c r="AL31" s="329">
        <v>60.6365921306</v>
      </c>
      <c r="AM31" s="329">
        <v>76.967280926900003</v>
      </c>
      <c r="AN31" s="329">
        <v>67.909321035399998</v>
      </c>
      <c r="AO31" s="329">
        <v>52.385946691599997</v>
      </c>
      <c r="AP31" s="329">
        <v>66.483333169100007</v>
      </c>
    </row>
    <row r="32" spans="1:42" s="326" customFormat="1" ht="27.6" x14ac:dyDescent="0.3">
      <c r="A32" s="330"/>
      <c r="B32" s="330" t="s">
        <v>203</v>
      </c>
      <c r="C32" s="333">
        <v>29.07</v>
      </c>
      <c r="D32" s="333">
        <v>25.17</v>
      </c>
      <c r="E32" s="333">
        <v>23.77</v>
      </c>
      <c r="F32" s="333">
        <v>30.75</v>
      </c>
      <c r="G32" s="333">
        <v>24.01</v>
      </c>
      <c r="H32" s="333">
        <v>26.71</v>
      </c>
      <c r="I32" s="333">
        <v>24.42</v>
      </c>
      <c r="J32" s="333">
        <v>27.12</v>
      </c>
      <c r="K32" s="333">
        <v>24.95</v>
      </c>
      <c r="L32" s="333">
        <v>24.16</v>
      </c>
      <c r="M32" s="333">
        <v>28.64</v>
      </c>
      <c r="N32" s="333">
        <v>23.99</v>
      </c>
      <c r="O32" s="508">
        <v>29.769254435200001</v>
      </c>
      <c r="P32" s="508">
        <v>25.082587656299999</v>
      </c>
      <c r="Q32" s="508">
        <v>34.947585646699999</v>
      </c>
      <c r="R32" s="508">
        <v>30.4378872608</v>
      </c>
      <c r="S32" s="508">
        <v>24.463686559399999</v>
      </c>
      <c r="T32" s="508">
        <v>24.684354732399999</v>
      </c>
      <c r="U32" s="508">
        <v>22.013243925099999</v>
      </c>
      <c r="V32" s="508">
        <v>21.003578309800002</v>
      </c>
      <c r="W32" s="508">
        <v>18.999059945599999</v>
      </c>
      <c r="X32" s="508">
        <v>18.970953099700001</v>
      </c>
      <c r="Y32" s="508">
        <v>19.1324839366</v>
      </c>
      <c r="Z32" s="508">
        <v>16.796941566400001</v>
      </c>
      <c r="AA32" s="331">
        <v>18.780168738499999</v>
      </c>
      <c r="AB32" s="331">
        <v>22.0900971676</v>
      </c>
      <c r="AC32" s="331">
        <v>18.275494596400002</v>
      </c>
      <c r="AD32" s="331">
        <v>20.462081584</v>
      </c>
      <c r="AE32" s="331">
        <v>21.272529609300001</v>
      </c>
      <c r="AF32" s="331">
        <v>20.422207896900002</v>
      </c>
      <c r="AG32" s="331">
        <v>26.831353063600002</v>
      </c>
      <c r="AH32" s="331">
        <v>28.114607943399999</v>
      </c>
      <c r="AI32" s="331">
        <v>30.302939219399999</v>
      </c>
      <c r="AJ32" s="331">
        <v>30.770916911400001</v>
      </c>
      <c r="AK32" s="331">
        <v>25.887046268599999</v>
      </c>
      <c r="AL32" s="331">
        <v>26.6399177278</v>
      </c>
      <c r="AM32" s="331">
        <v>26.878866156400001</v>
      </c>
      <c r="AN32" s="331">
        <v>20.824809667699999</v>
      </c>
      <c r="AO32" s="331">
        <v>21.676323317000001</v>
      </c>
      <c r="AP32" s="331">
        <v>21.582123536499999</v>
      </c>
    </row>
    <row r="33" spans="1:42" s="326" customFormat="1" ht="13.8" x14ac:dyDescent="0.3">
      <c r="A33" s="328"/>
      <c r="B33" s="328" t="s">
        <v>204</v>
      </c>
      <c r="C33" s="332">
        <v>123.41</v>
      </c>
      <c r="D33" s="332">
        <v>142.26</v>
      </c>
      <c r="E33" s="332">
        <v>133.19999999999999</v>
      </c>
      <c r="F33" s="332">
        <v>102.22</v>
      </c>
      <c r="G33" s="332">
        <v>139.35</v>
      </c>
      <c r="H33" s="332">
        <v>131.81</v>
      </c>
      <c r="I33" s="332">
        <v>126.23</v>
      </c>
      <c r="J33" s="332">
        <v>167.29</v>
      </c>
      <c r="K33" s="332">
        <v>116.12</v>
      </c>
      <c r="L33" s="332">
        <v>112.33</v>
      </c>
      <c r="M33" s="332">
        <v>94.17</v>
      </c>
      <c r="N33" s="332">
        <v>98.25</v>
      </c>
      <c r="O33" s="507">
        <v>114.30701328230001</v>
      </c>
      <c r="P33" s="507">
        <v>108.2374346096</v>
      </c>
      <c r="Q33" s="507">
        <v>111.03460614639999</v>
      </c>
      <c r="R33" s="507">
        <v>99.343130591000005</v>
      </c>
      <c r="S33" s="507">
        <v>119.5354691933</v>
      </c>
      <c r="T33" s="507">
        <v>107.80238828</v>
      </c>
      <c r="U33" s="507">
        <v>106.74483354589999</v>
      </c>
      <c r="V33" s="507">
        <v>129.62576020399999</v>
      </c>
      <c r="W33" s="507">
        <v>107.0302462011</v>
      </c>
      <c r="X33" s="507">
        <v>99.325210858099993</v>
      </c>
      <c r="Y33" s="507">
        <v>122.64179700219999</v>
      </c>
      <c r="Z33" s="507">
        <v>113.8606690556</v>
      </c>
      <c r="AA33" s="329">
        <v>124.26867111439999</v>
      </c>
      <c r="AB33" s="329">
        <v>127.588987393</v>
      </c>
      <c r="AC33" s="329">
        <v>114.6737766164</v>
      </c>
      <c r="AD33" s="329">
        <v>125.89180697819999</v>
      </c>
      <c r="AE33" s="329">
        <v>134.9080626603</v>
      </c>
      <c r="AF33" s="329">
        <v>119.50806099899999</v>
      </c>
      <c r="AG33" s="329">
        <v>135.15837092679999</v>
      </c>
      <c r="AH33" s="329">
        <v>139.08971521059999</v>
      </c>
      <c r="AI33" s="329">
        <v>139.74635926569999</v>
      </c>
      <c r="AJ33" s="329">
        <v>156.76143192769999</v>
      </c>
      <c r="AK33" s="329">
        <v>139.36407147</v>
      </c>
      <c r="AL33" s="329">
        <v>142.9488274389</v>
      </c>
      <c r="AM33" s="329">
        <v>165.77369674689999</v>
      </c>
      <c r="AN33" s="329">
        <v>114.8134786346</v>
      </c>
      <c r="AO33" s="329">
        <v>156.25216094210001</v>
      </c>
      <c r="AP33" s="329">
        <v>173.64761579250001</v>
      </c>
    </row>
    <row r="34" spans="1:42" s="326" customFormat="1" ht="13.8" x14ac:dyDescent="0.3">
      <c r="A34" s="330"/>
      <c r="B34" s="330" t="s">
        <v>205</v>
      </c>
      <c r="C34" s="333">
        <v>67.88</v>
      </c>
      <c r="D34" s="333">
        <v>70.239999999999995</v>
      </c>
      <c r="E34" s="333">
        <v>63.42</v>
      </c>
      <c r="F34" s="333">
        <v>54.69</v>
      </c>
      <c r="G34" s="333">
        <v>64.92</v>
      </c>
      <c r="H34" s="333">
        <v>54.51</v>
      </c>
      <c r="I34" s="333">
        <v>45.53</v>
      </c>
      <c r="J34" s="333">
        <v>42.98</v>
      </c>
      <c r="K34" s="333">
        <v>37.76</v>
      </c>
      <c r="L34" s="333">
        <v>37.82</v>
      </c>
      <c r="M34" s="333">
        <v>46.47</v>
      </c>
      <c r="N34" s="333">
        <v>42.75</v>
      </c>
      <c r="O34" s="508">
        <v>57.153414275700001</v>
      </c>
      <c r="P34" s="508">
        <v>53.387810032499999</v>
      </c>
      <c r="Q34" s="508">
        <v>52.950252362500002</v>
      </c>
      <c r="R34" s="508">
        <v>36.037366497100003</v>
      </c>
      <c r="S34" s="508">
        <v>39.7870005714</v>
      </c>
      <c r="T34" s="508">
        <v>39.972681538300002</v>
      </c>
      <c r="U34" s="508">
        <v>34.803960464399999</v>
      </c>
      <c r="V34" s="508">
        <v>33.010711651999998</v>
      </c>
      <c r="W34" s="508">
        <v>30.4187435708</v>
      </c>
      <c r="X34" s="508">
        <v>38.706585723400003</v>
      </c>
      <c r="Y34" s="508">
        <v>43.7580106817</v>
      </c>
      <c r="Z34" s="508">
        <v>38.500032412000003</v>
      </c>
      <c r="AA34" s="331">
        <v>48.123322625599997</v>
      </c>
      <c r="AB34" s="331">
        <v>47.783894550399999</v>
      </c>
      <c r="AC34" s="331">
        <v>43.601222925899997</v>
      </c>
      <c r="AD34" s="331">
        <v>44.813774378300003</v>
      </c>
      <c r="AE34" s="331">
        <v>48.262462512699997</v>
      </c>
      <c r="AF34" s="331">
        <v>47.223642235299998</v>
      </c>
      <c r="AG34" s="331">
        <v>47.9801702193</v>
      </c>
      <c r="AH34" s="331">
        <v>48.273963326599997</v>
      </c>
      <c r="AI34" s="331">
        <v>45.636659794400003</v>
      </c>
      <c r="AJ34" s="331">
        <v>50.595332433499998</v>
      </c>
      <c r="AK34" s="331">
        <v>62.034871800600001</v>
      </c>
      <c r="AL34" s="331">
        <v>69.731311967500005</v>
      </c>
      <c r="AM34" s="331">
        <v>79.793905187299998</v>
      </c>
      <c r="AN34" s="331">
        <v>61.328641896900002</v>
      </c>
      <c r="AO34" s="331">
        <v>61.975271407199997</v>
      </c>
      <c r="AP34" s="331">
        <v>70.282895773500002</v>
      </c>
    </row>
    <row r="35" spans="1:42" s="326" customFormat="1" ht="13.8" x14ac:dyDescent="0.3">
      <c r="A35" s="328"/>
      <c r="B35" s="328" t="s">
        <v>206</v>
      </c>
      <c r="C35" s="332">
        <v>59</v>
      </c>
      <c r="D35" s="332">
        <v>63.77</v>
      </c>
      <c r="E35" s="332">
        <v>53.73</v>
      </c>
      <c r="F35" s="332">
        <v>47.38</v>
      </c>
      <c r="G35" s="332">
        <v>55.69</v>
      </c>
      <c r="H35" s="332">
        <v>46.57</v>
      </c>
      <c r="I35" s="332">
        <v>38.33</v>
      </c>
      <c r="J35" s="332">
        <v>35.39</v>
      </c>
      <c r="K35" s="332">
        <v>32.729999999999997</v>
      </c>
      <c r="L35" s="332">
        <v>33.08</v>
      </c>
      <c r="M35" s="332">
        <v>38.4</v>
      </c>
      <c r="N35" s="332">
        <v>36.57</v>
      </c>
      <c r="O35" s="507">
        <v>49.996391693600003</v>
      </c>
      <c r="P35" s="507">
        <v>48.473394150799997</v>
      </c>
      <c r="Q35" s="507">
        <v>45.508320159900002</v>
      </c>
      <c r="R35" s="507">
        <v>30.765614274400001</v>
      </c>
      <c r="S35" s="507">
        <v>32.413982837200003</v>
      </c>
      <c r="T35" s="507">
        <v>33.195787298600003</v>
      </c>
      <c r="U35" s="507">
        <v>27.749639601799998</v>
      </c>
      <c r="V35" s="507">
        <v>25.6651747694</v>
      </c>
      <c r="W35" s="507">
        <v>24.644845627199999</v>
      </c>
      <c r="X35" s="507">
        <v>32.5771125248</v>
      </c>
      <c r="Y35" s="507">
        <v>37.653227545699998</v>
      </c>
      <c r="Z35" s="507">
        <v>30.872041815900001</v>
      </c>
      <c r="AA35" s="329">
        <v>39.601609295000003</v>
      </c>
      <c r="AB35" s="329">
        <v>41.009401939999997</v>
      </c>
      <c r="AC35" s="329">
        <v>36.145988671300003</v>
      </c>
      <c r="AD35" s="329">
        <v>37.306630632599997</v>
      </c>
      <c r="AE35" s="329">
        <v>40.181354685499997</v>
      </c>
      <c r="AF35" s="329">
        <v>39.141323622000002</v>
      </c>
      <c r="AG35" s="329">
        <v>40.158318251499999</v>
      </c>
      <c r="AH35" s="329">
        <v>39.7591432575</v>
      </c>
      <c r="AI35" s="329">
        <v>38.014181837400002</v>
      </c>
      <c r="AJ35" s="329">
        <v>42.9946100397</v>
      </c>
      <c r="AK35" s="329">
        <v>54.557106106100001</v>
      </c>
      <c r="AL35" s="329">
        <v>62.379984769099998</v>
      </c>
      <c r="AM35" s="329">
        <v>71.463490700600005</v>
      </c>
      <c r="AN35" s="329">
        <v>53.9482634369</v>
      </c>
      <c r="AO35" s="329">
        <v>55.106652086799997</v>
      </c>
      <c r="AP35" s="329">
        <v>61.031354639299998</v>
      </c>
    </row>
    <row r="36" spans="1:42" s="326" customFormat="1" ht="27.6" x14ac:dyDescent="0.3">
      <c r="A36" s="330"/>
      <c r="B36" s="330" t="s">
        <v>207</v>
      </c>
      <c r="C36" s="333">
        <v>5.67</v>
      </c>
      <c r="D36" s="333">
        <v>4.1399999999999997</v>
      </c>
      <c r="E36" s="333">
        <v>6.43</v>
      </c>
      <c r="F36" s="333">
        <v>4.28</v>
      </c>
      <c r="G36" s="333">
        <v>5.64</v>
      </c>
      <c r="H36" s="333">
        <v>4.4400000000000004</v>
      </c>
      <c r="I36" s="333">
        <v>5.07</v>
      </c>
      <c r="J36" s="333">
        <v>5.24</v>
      </c>
      <c r="K36" s="333">
        <v>3.61</v>
      </c>
      <c r="L36" s="333">
        <v>3.33</v>
      </c>
      <c r="M36" s="333">
        <v>3.66</v>
      </c>
      <c r="N36" s="333">
        <v>4.0999999999999996</v>
      </c>
      <c r="O36" s="508">
        <v>5.0001256652999997</v>
      </c>
      <c r="P36" s="508">
        <v>2.7528297136000002</v>
      </c>
      <c r="Q36" s="508">
        <v>4.2802927541000004</v>
      </c>
      <c r="R36" s="508">
        <v>3.313360013</v>
      </c>
      <c r="S36" s="508">
        <v>5.2634820610000004</v>
      </c>
      <c r="T36" s="508">
        <v>4.1922517845999998</v>
      </c>
      <c r="U36" s="508">
        <v>3.7784845282999999</v>
      </c>
      <c r="V36" s="508">
        <v>3.9704601789999998</v>
      </c>
      <c r="W36" s="508">
        <v>2.9233815449999998</v>
      </c>
      <c r="X36" s="508">
        <v>3.5837801420000002</v>
      </c>
      <c r="Y36" s="508">
        <v>3.4076378104999998</v>
      </c>
      <c r="Z36" s="508">
        <v>3.8992440350000002</v>
      </c>
      <c r="AA36" s="331">
        <v>5.0527481971999997</v>
      </c>
      <c r="AB36" s="331">
        <v>4.3822834931000001</v>
      </c>
      <c r="AC36" s="331">
        <v>3.8779691582</v>
      </c>
      <c r="AD36" s="331">
        <v>4.5401338436999996</v>
      </c>
      <c r="AE36" s="331">
        <v>4.7728998405</v>
      </c>
      <c r="AF36" s="331">
        <v>4.3816531772999996</v>
      </c>
      <c r="AG36" s="331">
        <v>5.0044552939000004</v>
      </c>
      <c r="AH36" s="331">
        <v>4.5686121114000002</v>
      </c>
      <c r="AI36" s="331">
        <v>4.5969725494000002</v>
      </c>
      <c r="AJ36" s="331">
        <v>4.4253062706000001</v>
      </c>
      <c r="AK36" s="331">
        <v>5.1450907693000003</v>
      </c>
      <c r="AL36" s="331">
        <v>4.6782943809999997</v>
      </c>
      <c r="AM36" s="331">
        <v>5.5960393469999996</v>
      </c>
      <c r="AN36" s="331">
        <v>3.7656065535000001</v>
      </c>
      <c r="AO36" s="331">
        <v>4.2450669884999996</v>
      </c>
      <c r="AP36" s="331">
        <v>5.6214725955000002</v>
      </c>
    </row>
    <row r="37" spans="1:42" s="326" customFormat="1" ht="27.6" x14ac:dyDescent="0.3">
      <c r="A37" s="328"/>
      <c r="B37" s="328" t="s">
        <v>208</v>
      </c>
      <c r="C37" s="332">
        <v>3.21</v>
      </c>
      <c r="D37" s="332">
        <v>2.34</v>
      </c>
      <c r="E37" s="332">
        <v>3.26</v>
      </c>
      <c r="F37" s="332">
        <v>3.02</v>
      </c>
      <c r="G37" s="332">
        <v>3.59</v>
      </c>
      <c r="H37" s="332">
        <v>3.49</v>
      </c>
      <c r="I37" s="332">
        <v>2.13</v>
      </c>
      <c r="J37" s="332">
        <v>2.35</v>
      </c>
      <c r="K37" s="332">
        <v>1.43</v>
      </c>
      <c r="L37" s="332">
        <v>1.41</v>
      </c>
      <c r="M37" s="332">
        <v>4.41</v>
      </c>
      <c r="N37" s="332">
        <v>2.08</v>
      </c>
      <c r="O37" s="507">
        <v>2.1568969168000001</v>
      </c>
      <c r="P37" s="507">
        <v>2.1615861680999999</v>
      </c>
      <c r="Q37" s="507">
        <v>3.1616394484999999</v>
      </c>
      <c r="R37" s="507">
        <v>1.9583922096999999</v>
      </c>
      <c r="S37" s="507">
        <v>2.1095356731999999</v>
      </c>
      <c r="T37" s="507">
        <v>2.5846424551</v>
      </c>
      <c r="U37" s="507">
        <v>3.2758363343000001</v>
      </c>
      <c r="V37" s="507">
        <v>3.3750767036</v>
      </c>
      <c r="W37" s="507">
        <v>2.8505163985999999</v>
      </c>
      <c r="X37" s="507">
        <v>2.5456930565999998</v>
      </c>
      <c r="Y37" s="507">
        <v>2.6971453255000002</v>
      </c>
      <c r="Z37" s="507">
        <v>3.7287465610999999</v>
      </c>
      <c r="AA37" s="329">
        <v>3.4689651333999998</v>
      </c>
      <c r="AB37" s="329">
        <v>2.3922091173000002</v>
      </c>
      <c r="AC37" s="329">
        <v>3.5772650964000001</v>
      </c>
      <c r="AD37" s="329">
        <v>2.967009902</v>
      </c>
      <c r="AE37" s="329">
        <v>3.3082079866999998</v>
      </c>
      <c r="AF37" s="329">
        <v>3.700665436</v>
      </c>
      <c r="AG37" s="329">
        <v>2.8173966738999998</v>
      </c>
      <c r="AH37" s="329">
        <v>3.9462079577</v>
      </c>
      <c r="AI37" s="329">
        <v>3.0255054075999999</v>
      </c>
      <c r="AJ37" s="329">
        <v>3.1754161232000002</v>
      </c>
      <c r="AK37" s="329">
        <v>2.3326749252000001</v>
      </c>
      <c r="AL37" s="329">
        <v>2.6730328174000002</v>
      </c>
      <c r="AM37" s="329">
        <v>2.7343751397</v>
      </c>
      <c r="AN37" s="329">
        <v>3.6147719065000001</v>
      </c>
      <c r="AO37" s="329">
        <v>2.6235523319</v>
      </c>
      <c r="AP37" s="329">
        <v>3.6300685386999998</v>
      </c>
    </row>
    <row r="38" spans="1:42" s="326" customFormat="1" ht="13.8" x14ac:dyDescent="0.3">
      <c r="A38" s="330"/>
      <c r="B38" s="330" t="s">
        <v>209</v>
      </c>
      <c r="C38" s="333">
        <v>9.11</v>
      </c>
      <c r="D38" s="333">
        <v>9.42</v>
      </c>
      <c r="E38" s="333">
        <v>10.98</v>
      </c>
      <c r="F38" s="333">
        <v>9.86</v>
      </c>
      <c r="G38" s="333">
        <v>12.13</v>
      </c>
      <c r="H38" s="333">
        <v>11.94</v>
      </c>
      <c r="I38" s="333">
        <v>10.8</v>
      </c>
      <c r="J38" s="333">
        <v>12.6</v>
      </c>
      <c r="K38" s="333">
        <v>8.1999999999999993</v>
      </c>
      <c r="L38" s="333">
        <v>7.42</v>
      </c>
      <c r="M38" s="333">
        <v>9.15</v>
      </c>
      <c r="N38" s="333">
        <v>6.95</v>
      </c>
      <c r="O38" s="508">
        <v>8.9329067045000006</v>
      </c>
      <c r="P38" s="508">
        <v>8.4056797846000002</v>
      </c>
      <c r="Q38" s="508">
        <v>11.3834152889</v>
      </c>
      <c r="R38" s="508">
        <v>7.3295688687</v>
      </c>
      <c r="S38" s="508">
        <v>10.982001608399999</v>
      </c>
      <c r="T38" s="508">
        <v>11.4537423209</v>
      </c>
      <c r="U38" s="508">
        <v>11.5955323209</v>
      </c>
      <c r="V38" s="508">
        <v>10.055140510799999</v>
      </c>
      <c r="W38" s="508">
        <v>9.4903752472999994</v>
      </c>
      <c r="X38" s="508">
        <v>10.855608390800001</v>
      </c>
      <c r="Y38" s="508">
        <v>9.245005312</v>
      </c>
      <c r="Z38" s="508">
        <v>8.7370646003000001</v>
      </c>
      <c r="AA38" s="331">
        <v>9.8049783063000007</v>
      </c>
      <c r="AB38" s="331">
        <v>9.1956055214999992</v>
      </c>
      <c r="AC38" s="331">
        <v>9.6189420241000008</v>
      </c>
      <c r="AD38" s="331">
        <v>8.7417480459999997</v>
      </c>
      <c r="AE38" s="331">
        <v>9.3957757356999991</v>
      </c>
      <c r="AF38" s="331">
        <v>8.5366128928999991</v>
      </c>
      <c r="AG38" s="331">
        <v>9.3967366730999995</v>
      </c>
      <c r="AH38" s="331">
        <v>9.3499212004000007</v>
      </c>
      <c r="AI38" s="331">
        <v>9.1613376280000001</v>
      </c>
      <c r="AJ38" s="331">
        <v>8.3628549953999993</v>
      </c>
      <c r="AK38" s="331">
        <v>9.9969976798999998</v>
      </c>
      <c r="AL38" s="331">
        <v>8.5673315204999998</v>
      </c>
      <c r="AM38" s="331">
        <v>7.8808224031999998</v>
      </c>
      <c r="AN38" s="331">
        <v>7.4803858542999997</v>
      </c>
      <c r="AO38" s="331">
        <v>9.2141020101999995</v>
      </c>
      <c r="AP38" s="331">
        <v>9.1456229461999996</v>
      </c>
    </row>
    <row r="39" spans="1:42" s="326" customFormat="1" ht="13.8" x14ac:dyDescent="0.3">
      <c r="A39" s="328"/>
      <c r="B39" s="328" t="s">
        <v>210</v>
      </c>
      <c r="C39" s="332">
        <v>7.54</v>
      </c>
      <c r="D39" s="332">
        <v>7.74</v>
      </c>
      <c r="E39" s="332">
        <v>9.34</v>
      </c>
      <c r="F39" s="332">
        <v>8.32</v>
      </c>
      <c r="G39" s="332">
        <v>10.02</v>
      </c>
      <c r="H39" s="332">
        <v>10.210000000000001</v>
      </c>
      <c r="I39" s="332">
        <v>8.82</v>
      </c>
      <c r="J39" s="332">
        <v>9.34</v>
      </c>
      <c r="K39" s="332">
        <v>6.63</v>
      </c>
      <c r="L39" s="332">
        <v>6.18</v>
      </c>
      <c r="M39" s="332">
        <v>7.06</v>
      </c>
      <c r="N39" s="332">
        <v>5.93</v>
      </c>
      <c r="O39" s="507">
        <v>7.1986501382999997</v>
      </c>
      <c r="P39" s="507">
        <v>6.8284811789999997</v>
      </c>
      <c r="Q39" s="507">
        <v>9.4274422486000002</v>
      </c>
      <c r="R39" s="507">
        <v>5.8362310274000002</v>
      </c>
      <c r="S39" s="507">
        <v>9.2241829909999993</v>
      </c>
      <c r="T39" s="507">
        <v>8.8309419444999993</v>
      </c>
      <c r="U39" s="507">
        <v>7.3521446204999998</v>
      </c>
      <c r="V39" s="507">
        <v>8.5327535060000006</v>
      </c>
      <c r="W39" s="507">
        <v>7.5767599519999997</v>
      </c>
      <c r="X39" s="507">
        <v>7.7616876765000002</v>
      </c>
      <c r="Y39" s="507">
        <v>7.3771992553999999</v>
      </c>
      <c r="Z39" s="507">
        <v>6.8378544467999998</v>
      </c>
      <c r="AA39" s="329">
        <v>7.3052148734999998</v>
      </c>
      <c r="AB39" s="329">
        <v>7.4861947753999996</v>
      </c>
      <c r="AC39" s="329">
        <v>7.8007751182999998</v>
      </c>
      <c r="AD39" s="329">
        <v>7.1570429010999996</v>
      </c>
      <c r="AE39" s="329">
        <v>7.4567136372</v>
      </c>
      <c r="AF39" s="329">
        <v>6.9846867903999996</v>
      </c>
      <c r="AG39" s="329">
        <v>7.6954679604000003</v>
      </c>
      <c r="AH39" s="329">
        <v>7.3711680762</v>
      </c>
      <c r="AI39" s="329">
        <v>7.0586800686000002</v>
      </c>
      <c r="AJ39" s="329">
        <v>6.6019798821000002</v>
      </c>
      <c r="AK39" s="329">
        <v>7.8227421100000001</v>
      </c>
      <c r="AL39" s="329">
        <v>7.1963471466</v>
      </c>
      <c r="AM39" s="329">
        <v>6.2697869941000004</v>
      </c>
      <c r="AN39" s="329">
        <v>5.9173650736000001</v>
      </c>
      <c r="AO39" s="329">
        <v>7.0945235186</v>
      </c>
      <c r="AP39" s="329">
        <v>7.2070576129999999</v>
      </c>
    </row>
    <row r="40" spans="1:42" s="326" customFormat="1" ht="27.6" x14ac:dyDescent="0.3">
      <c r="A40" s="330"/>
      <c r="B40" s="330" t="s">
        <v>211</v>
      </c>
      <c r="C40" s="333">
        <v>1.04</v>
      </c>
      <c r="D40" s="333">
        <v>1.22</v>
      </c>
      <c r="E40" s="333">
        <v>1.42</v>
      </c>
      <c r="F40" s="333">
        <v>1.32</v>
      </c>
      <c r="G40" s="333">
        <v>1.83</v>
      </c>
      <c r="H40" s="333">
        <v>1.46</v>
      </c>
      <c r="I40" s="333">
        <v>1.53</v>
      </c>
      <c r="J40" s="333">
        <v>1.53</v>
      </c>
      <c r="K40" s="333">
        <v>1.17</v>
      </c>
      <c r="L40" s="333">
        <v>0.97</v>
      </c>
      <c r="M40" s="333">
        <v>1.24</v>
      </c>
      <c r="N40" s="333">
        <v>0.71</v>
      </c>
      <c r="O40" s="508">
        <v>1.2941891055999999</v>
      </c>
      <c r="P40" s="508">
        <v>1.1221642831</v>
      </c>
      <c r="Q40" s="508">
        <v>1.4231753912</v>
      </c>
      <c r="R40" s="508">
        <v>1.1152204079000001</v>
      </c>
      <c r="S40" s="508">
        <v>1.2705081609</v>
      </c>
      <c r="T40" s="508">
        <v>1.3183133757000001</v>
      </c>
      <c r="U40" s="508">
        <v>1.1016356962</v>
      </c>
      <c r="V40" s="508">
        <v>1.1921083953</v>
      </c>
      <c r="W40" s="508">
        <v>1.4154360037</v>
      </c>
      <c r="X40" s="508">
        <v>1.3190339979000001</v>
      </c>
      <c r="Y40" s="508">
        <v>1.3507743678999999</v>
      </c>
      <c r="Z40" s="508">
        <v>1.2462560425</v>
      </c>
      <c r="AA40" s="331">
        <v>1.5258064728</v>
      </c>
      <c r="AB40" s="331">
        <v>1.1671865062</v>
      </c>
      <c r="AC40" s="331">
        <v>1.4241657514999999</v>
      </c>
      <c r="AD40" s="331">
        <v>1.2029031843</v>
      </c>
      <c r="AE40" s="331">
        <v>1.577494027</v>
      </c>
      <c r="AF40" s="331">
        <v>1.1977192962000001</v>
      </c>
      <c r="AG40" s="331">
        <v>1.4443462705000001</v>
      </c>
      <c r="AH40" s="331">
        <v>1.3116791701999999</v>
      </c>
      <c r="AI40" s="331">
        <v>1.6453547315999999</v>
      </c>
      <c r="AJ40" s="331">
        <v>1.2862724737</v>
      </c>
      <c r="AK40" s="331">
        <v>1.6417010125</v>
      </c>
      <c r="AL40" s="331">
        <v>0.95694604699999997</v>
      </c>
      <c r="AM40" s="331">
        <v>1.0222216426999999</v>
      </c>
      <c r="AN40" s="331">
        <v>1.3379229769000001</v>
      </c>
      <c r="AO40" s="331">
        <v>1.4490816177000001</v>
      </c>
      <c r="AP40" s="331">
        <v>1.3496132027000001</v>
      </c>
    </row>
    <row r="41" spans="1:42" s="326" customFormat="1" ht="27.6" x14ac:dyDescent="0.3">
      <c r="A41" s="328"/>
      <c r="B41" s="328" t="s">
        <v>212</v>
      </c>
      <c r="C41" s="332">
        <v>0.53</v>
      </c>
      <c r="D41" s="332">
        <v>0.46</v>
      </c>
      <c r="E41" s="332">
        <v>0.23</v>
      </c>
      <c r="F41" s="332">
        <v>0.22</v>
      </c>
      <c r="G41" s="332">
        <v>0.28000000000000003</v>
      </c>
      <c r="H41" s="332">
        <v>0.27</v>
      </c>
      <c r="I41" s="332">
        <v>0.45</v>
      </c>
      <c r="J41" s="332">
        <v>1.74</v>
      </c>
      <c r="K41" s="332">
        <v>0.41</v>
      </c>
      <c r="L41" s="332">
        <v>0.26</v>
      </c>
      <c r="M41" s="332">
        <v>0.85</v>
      </c>
      <c r="N41" s="332">
        <v>0.31</v>
      </c>
      <c r="O41" s="507">
        <v>0.44006746060000002</v>
      </c>
      <c r="P41" s="507">
        <v>0.45503432249999998</v>
      </c>
      <c r="Q41" s="507">
        <v>0.53279764910000005</v>
      </c>
      <c r="R41" s="507">
        <v>0.37811743339999998</v>
      </c>
      <c r="S41" s="507">
        <v>0.48731045649999999</v>
      </c>
      <c r="T41" s="507">
        <v>1.3044870007</v>
      </c>
      <c r="U41" s="507">
        <v>3.1417520041999998</v>
      </c>
      <c r="V41" s="507">
        <v>0.33027860949999999</v>
      </c>
      <c r="W41" s="507">
        <v>0.49817929160000002</v>
      </c>
      <c r="X41" s="507">
        <v>1.7748867164</v>
      </c>
      <c r="Y41" s="507">
        <v>0.51703168870000005</v>
      </c>
      <c r="Z41" s="507">
        <v>0.652954111</v>
      </c>
      <c r="AA41" s="329">
        <v>0.97395695999999998</v>
      </c>
      <c r="AB41" s="329">
        <v>0.54222423990000002</v>
      </c>
      <c r="AC41" s="329">
        <v>0.39400115429999999</v>
      </c>
      <c r="AD41" s="329">
        <v>0.38180196059999999</v>
      </c>
      <c r="AE41" s="329">
        <v>0.36156807149999998</v>
      </c>
      <c r="AF41" s="329">
        <v>0.35420680630000001</v>
      </c>
      <c r="AG41" s="329">
        <v>0.25692244219999999</v>
      </c>
      <c r="AH41" s="329">
        <v>0.66707395400000002</v>
      </c>
      <c r="AI41" s="329">
        <v>0.45730282779999998</v>
      </c>
      <c r="AJ41" s="329">
        <v>0.47460263959999999</v>
      </c>
      <c r="AK41" s="329">
        <v>0.53255455740000002</v>
      </c>
      <c r="AL41" s="329">
        <v>0.41403832689999998</v>
      </c>
      <c r="AM41" s="329">
        <v>0.58881376640000005</v>
      </c>
      <c r="AN41" s="329">
        <v>0.2250978038</v>
      </c>
      <c r="AO41" s="329">
        <v>0.67049687390000001</v>
      </c>
      <c r="AP41" s="329">
        <v>0.58895213049999995</v>
      </c>
    </row>
    <row r="42" spans="1:42" s="326" customFormat="1" ht="12.75" customHeight="1" x14ac:dyDescent="0.3">
      <c r="A42" s="330"/>
      <c r="B42" s="330" t="s">
        <v>213</v>
      </c>
      <c r="C42" s="333">
        <v>124.67</v>
      </c>
      <c r="D42" s="333">
        <v>108</v>
      </c>
      <c r="E42" s="333">
        <v>113.31</v>
      </c>
      <c r="F42" s="333">
        <v>116.8</v>
      </c>
      <c r="G42" s="333">
        <v>122.9</v>
      </c>
      <c r="H42" s="333">
        <v>128.72</v>
      </c>
      <c r="I42" s="333">
        <v>115.52</v>
      </c>
      <c r="J42" s="333">
        <v>113.86</v>
      </c>
      <c r="K42" s="333">
        <v>104.8</v>
      </c>
      <c r="L42" s="333">
        <v>101.72</v>
      </c>
      <c r="M42" s="333">
        <v>102.97</v>
      </c>
      <c r="N42" s="333">
        <v>105.85</v>
      </c>
      <c r="O42" s="508">
        <v>101.7826518512</v>
      </c>
      <c r="P42" s="508">
        <v>116.9633839179</v>
      </c>
      <c r="Q42" s="508">
        <v>109.8452695751</v>
      </c>
      <c r="R42" s="508">
        <v>91.334093173599996</v>
      </c>
      <c r="S42" s="508">
        <v>103.4122437227</v>
      </c>
      <c r="T42" s="508">
        <v>96.3972967383</v>
      </c>
      <c r="U42" s="508">
        <v>98.7248155443</v>
      </c>
      <c r="V42" s="508">
        <v>105.56223001470001</v>
      </c>
      <c r="W42" s="508">
        <v>95.772607390800005</v>
      </c>
      <c r="X42" s="508">
        <v>95.199924667499999</v>
      </c>
      <c r="Y42" s="508">
        <v>99.655849653900006</v>
      </c>
      <c r="Z42" s="508">
        <v>95.325593701599999</v>
      </c>
      <c r="AA42" s="331">
        <v>98.444820450600005</v>
      </c>
      <c r="AB42" s="331">
        <v>100.8120387461</v>
      </c>
      <c r="AC42" s="331">
        <v>89.752433104199994</v>
      </c>
      <c r="AD42" s="331">
        <v>99.345519455100003</v>
      </c>
      <c r="AE42" s="331">
        <v>104.7649785393</v>
      </c>
      <c r="AF42" s="331">
        <v>99.913760519299998</v>
      </c>
      <c r="AG42" s="331">
        <v>106.96474054319999</v>
      </c>
      <c r="AH42" s="331">
        <v>105.1076086229</v>
      </c>
      <c r="AI42" s="331">
        <v>110.8202512993</v>
      </c>
      <c r="AJ42" s="331">
        <v>120.38186299429999</v>
      </c>
      <c r="AK42" s="331">
        <v>119.4947564368</v>
      </c>
      <c r="AL42" s="331">
        <v>110.4695983352</v>
      </c>
      <c r="AM42" s="331">
        <v>122.47193419289999</v>
      </c>
      <c r="AN42" s="331">
        <v>121.42413210319999</v>
      </c>
      <c r="AO42" s="331">
        <v>113.2480384813</v>
      </c>
      <c r="AP42" s="331">
        <v>119.8400467945</v>
      </c>
    </row>
    <row r="43" spans="1:42" s="326" customFormat="1" ht="27.6" x14ac:dyDescent="0.3">
      <c r="A43" s="328"/>
      <c r="B43" s="328" t="s">
        <v>214</v>
      </c>
      <c r="C43" s="332">
        <v>5.33</v>
      </c>
      <c r="D43" s="332">
        <v>1.77</v>
      </c>
      <c r="E43" s="332">
        <v>1.77</v>
      </c>
      <c r="F43" s="332">
        <v>2.0099999999999998</v>
      </c>
      <c r="G43" s="332">
        <v>1.57</v>
      </c>
      <c r="H43" s="332">
        <v>1.54</v>
      </c>
      <c r="I43" s="332">
        <v>2.25</v>
      </c>
      <c r="J43" s="332">
        <v>2.04</v>
      </c>
      <c r="K43" s="332">
        <v>2.06</v>
      </c>
      <c r="L43" s="332">
        <v>1.71</v>
      </c>
      <c r="M43" s="332">
        <v>1.42</v>
      </c>
      <c r="N43" s="332">
        <v>2.29</v>
      </c>
      <c r="O43" s="507">
        <v>2.7815268718000001</v>
      </c>
      <c r="P43" s="507">
        <v>3.4961449329000001</v>
      </c>
      <c r="Q43" s="507">
        <v>2.3182603202999998</v>
      </c>
      <c r="R43" s="507">
        <v>2.9214632752999998</v>
      </c>
      <c r="S43" s="507">
        <v>1.8494042249</v>
      </c>
      <c r="T43" s="507">
        <v>1.4793615956999999</v>
      </c>
      <c r="U43" s="507">
        <v>1.5353564020999999</v>
      </c>
      <c r="V43" s="507">
        <v>1.9517029857999999</v>
      </c>
      <c r="W43" s="507">
        <v>1.0628127043</v>
      </c>
      <c r="X43" s="507">
        <v>1.3896427763999999</v>
      </c>
      <c r="Y43" s="507">
        <v>1.5729253913000001</v>
      </c>
      <c r="Z43" s="507">
        <v>1.0837869819999999</v>
      </c>
      <c r="AA43" s="329">
        <v>1.3370599079000001</v>
      </c>
      <c r="AB43" s="329">
        <v>0.87506403200000005</v>
      </c>
      <c r="AC43" s="329">
        <v>1.3480636925</v>
      </c>
      <c r="AD43" s="329">
        <v>1.9419509267999999</v>
      </c>
      <c r="AE43" s="329">
        <v>1.9451781734</v>
      </c>
      <c r="AF43" s="329">
        <v>2.2030826392999998</v>
      </c>
      <c r="AG43" s="329">
        <v>1.768762022</v>
      </c>
      <c r="AH43" s="329">
        <v>2.7922870186000002</v>
      </c>
      <c r="AI43" s="329">
        <v>2.0482027222000001</v>
      </c>
      <c r="AJ43" s="329">
        <v>3.7411441557999998</v>
      </c>
      <c r="AK43" s="329">
        <v>4.0745256403000001</v>
      </c>
      <c r="AL43" s="329">
        <v>3.4499499560000002</v>
      </c>
      <c r="AM43" s="329">
        <v>3.2802147706999998</v>
      </c>
      <c r="AN43" s="329">
        <v>2.2782625052999999</v>
      </c>
      <c r="AO43" s="329">
        <v>2.4528718283000002</v>
      </c>
      <c r="AP43" s="329">
        <v>2.8350451773000001</v>
      </c>
    </row>
    <row r="44" spans="1:42" s="326" customFormat="1" ht="27.6" x14ac:dyDescent="0.3">
      <c r="A44" s="330"/>
      <c r="B44" s="330" t="s">
        <v>215</v>
      </c>
      <c r="C44" s="333">
        <v>119.34</v>
      </c>
      <c r="D44" s="333">
        <v>106.23</v>
      </c>
      <c r="E44" s="333">
        <v>111.54</v>
      </c>
      <c r="F44" s="333">
        <v>114.79</v>
      </c>
      <c r="G44" s="333">
        <v>121.32</v>
      </c>
      <c r="H44" s="333">
        <v>127.18</v>
      </c>
      <c r="I44" s="333">
        <v>113.27</v>
      </c>
      <c r="J44" s="333">
        <v>111.82</v>
      </c>
      <c r="K44" s="333">
        <v>102.74</v>
      </c>
      <c r="L44" s="333">
        <v>100.01</v>
      </c>
      <c r="M44" s="333">
        <v>101.55</v>
      </c>
      <c r="N44" s="333">
        <v>103.56</v>
      </c>
      <c r="O44" s="508">
        <v>99.001124979400004</v>
      </c>
      <c r="P44" s="508">
        <v>113.46723898499999</v>
      </c>
      <c r="Q44" s="508">
        <v>107.52700925480001</v>
      </c>
      <c r="R44" s="508">
        <v>88.412629898299997</v>
      </c>
      <c r="S44" s="508">
        <v>101.5628394978</v>
      </c>
      <c r="T44" s="508">
        <v>94.917935142600001</v>
      </c>
      <c r="U44" s="508">
        <v>97.189459142199993</v>
      </c>
      <c r="V44" s="508">
        <v>103.61052702889999</v>
      </c>
      <c r="W44" s="508">
        <v>94.709794686500004</v>
      </c>
      <c r="X44" s="508">
        <v>93.810281891100004</v>
      </c>
      <c r="Y44" s="508">
        <v>98.082924262600002</v>
      </c>
      <c r="Z44" s="508">
        <v>94.241806719600007</v>
      </c>
      <c r="AA44" s="331">
        <v>97.107760542700007</v>
      </c>
      <c r="AB44" s="331">
        <v>99.936974714100003</v>
      </c>
      <c r="AC44" s="331">
        <v>88.404369411700003</v>
      </c>
      <c r="AD44" s="331">
        <v>97.403568528299999</v>
      </c>
      <c r="AE44" s="331">
        <v>102.81980036589999</v>
      </c>
      <c r="AF44" s="331">
        <v>97.710677880000006</v>
      </c>
      <c r="AG44" s="331">
        <v>105.1959785212</v>
      </c>
      <c r="AH44" s="331">
        <v>102.3153216043</v>
      </c>
      <c r="AI44" s="331">
        <v>108.77204857709999</v>
      </c>
      <c r="AJ44" s="331">
        <v>116.64071883850001</v>
      </c>
      <c r="AK44" s="331">
        <v>115.42023079649999</v>
      </c>
      <c r="AL44" s="331">
        <v>107.01964837920001</v>
      </c>
      <c r="AM44" s="331">
        <v>119.19171942219999</v>
      </c>
      <c r="AN44" s="331">
        <v>119.1458695979</v>
      </c>
      <c r="AO44" s="331">
        <v>110.795166653</v>
      </c>
      <c r="AP44" s="331">
        <v>117.00500161719999</v>
      </c>
    </row>
    <row r="45" spans="1:42" s="326" customFormat="1" ht="13.8" x14ac:dyDescent="0.3">
      <c r="A45" s="328"/>
      <c r="B45" s="328" t="s">
        <v>216</v>
      </c>
      <c r="C45" s="332">
        <v>66.13</v>
      </c>
      <c r="D45" s="332">
        <v>56.11</v>
      </c>
      <c r="E45" s="332">
        <v>68.040000000000006</v>
      </c>
      <c r="F45" s="332">
        <v>55</v>
      </c>
      <c r="G45" s="332">
        <v>64.27</v>
      </c>
      <c r="H45" s="332">
        <v>66.45</v>
      </c>
      <c r="I45" s="332">
        <v>63.7</v>
      </c>
      <c r="J45" s="332">
        <v>68.989999999999995</v>
      </c>
      <c r="K45" s="332">
        <v>66.09</v>
      </c>
      <c r="L45" s="332">
        <v>62.37</v>
      </c>
      <c r="M45" s="332">
        <v>65.67</v>
      </c>
      <c r="N45" s="332">
        <v>54.26</v>
      </c>
      <c r="O45" s="507">
        <v>65.233062100699996</v>
      </c>
      <c r="P45" s="507">
        <v>55.979447454800003</v>
      </c>
      <c r="Q45" s="507">
        <v>64.557752531899993</v>
      </c>
      <c r="R45" s="507">
        <v>52.379981925599999</v>
      </c>
      <c r="S45" s="507">
        <v>66.417732565600005</v>
      </c>
      <c r="T45" s="507">
        <v>61.059850430099999</v>
      </c>
      <c r="U45" s="507">
        <v>59.231778471399998</v>
      </c>
      <c r="V45" s="507">
        <v>62.946401745899998</v>
      </c>
      <c r="W45" s="507">
        <v>60.371083399100002</v>
      </c>
      <c r="X45" s="507">
        <v>58.361833635700002</v>
      </c>
      <c r="Y45" s="507">
        <v>59.0746965847</v>
      </c>
      <c r="Z45" s="507">
        <v>56.796693027000003</v>
      </c>
      <c r="AA45" s="329">
        <v>59.363473827999997</v>
      </c>
      <c r="AB45" s="329">
        <v>59.315756114199999</v>
      </c>
      <c r="AC45" s="329">
        <v>54.597985086900003</v>
      </c>
      <c r="AD45" s="329">
        <v>62.803351149400001</v>
      </c>
      <c r="AE45" s="329">
        <v>59.536984812</v>
      </c>
      <c r="AF45" s="329">
        <v>58.991912491100003</v>
      </c>
      <c r="AG45" s="329">
        <v>62.897445682200001</v>
      </c>
      <c r="AH45" s="329">
        <v>62.104533949900002</v>
      </c>
      <c r="AI45" s="329">
        <v>65.260243341399999</v>
      </c>
      <c r="AJ45" s="329">
        <v>66.544329449599999</v>
      </c>
      <c r="AK45" s="329">
        <v>66.391543821200003</v>
      </c>
      <c r="AL45" s="329">
        <v>59.7830315207</v>
      </c>
      <c r="AM45" s="329">
        <v>63.000415761100001</v>
      </c>
      <c r="AN45" s="329">
        <v>53.463567055799999</v>
      </c>
      <c r="AO45" s="329">
        <v>61.6622088576</v>
      </c>
      <c r="AP45" s="329">
        <v>65.550059347499996</v>
      </c>
    </row>
    <row r="46" spans="1:42" s="326" customFormat="1" ht="13.8" x14ac:dyDescent="0.3">
      <c r="A46" s="330"/>
      <c r="B46" s="330" t="s">
        <v>217</v>
      </c>
      <c r="C46" s="333">
        <v>20.13</v>
      </c>
      <c r="D46" s="333">
        <v>20</v>
      </c>
      <c r="E46" s="333">
        <v>24.68</v>
      </c>
      <c r="F46" s="333">
        <v>18.760000000000002</v>
      </c>
      <c r="G46" s="333">
        <v>21.7</v>
      </c>
      <c r="H46" s="333">
        <v>22.86</v>
      </c>
      <c r="I46" s="333">
        <v>19.75</v>
      </c>
      <c r="J46" s="333">
        <v>23.86</v>
      </c>
      <c r="K46" s="333">
        <v>23.48</v>
      </c>
      <c r="L46" s="333">
        <v>21.47</v>
      </c>
      <c r="M46" s="333">
        <v>21.71</v>
      </c>
      <c r="N46" s="333">
        <v>18.7</v>
      </c>
      <c r="O46" s="508">
        <v>21.5998295019</v>
      </c>
      <c r="P46" s="508">
        <v>19.798694732800001</v>
      </c>
      <c r="Q46" s="508">
        <v>22.504463234900001</v>
      </c>
      <c r="R46" s="508">
        <v>19.362883924799998</v>
      </c>
      <c r="S46" s="508">
        <v>25.174506117</v>
      </c>
      <c r="T46" s="508">
        <v>22.355939944900001</v>
      </c>
      <c r="U46" s="508">
        <v>21.7731842781</v>
      </c>
      <c r="V46" s="508">
        <v>22.979894641800001</v>
      </c>
      <c r="W46" s="508">
        <v>21.049577043399999</v>
      </c>
      <c r="X46" s="508">
        <v>21.189054432700001</v>
      </c>
      <c r="Y46" s="508">
        <v>20.920988638899999</v>
      </c>
      <c r="Z46" s="508">
        <v>24.008651347299999</v>
      </c>
      <c r="AA46" s="331">
        <v>20.9117629918</v>
      </c>
      <c r="AB46" s="331">
        <v>20.697904498300002</v>
      </c>
      <c r="AC46" s="331">
        <v>18.0168678183</v>
      </c>
      <c r="AD46" s="331">
        <v>22.222481616900001</v>
      </c>
      <c r="AE46" s="331">
        <v>21.045683111999999</v>
      </c>
      <c r="AF46" s="331">
        <v>21.618352671</v>
      </c>
      <c r="AG46" s="331">
        <v>21.9495808014</v>
      </c>
      <c r="AH46" s="331">
        <v>21.234723884699999</v>
      </c>
      <c r="AI46" s="331">
        <v>25.176734641900001</v>
      </c>
      <c r="AJ46" s="331">
        <v>24.4502104914</v>
      </c>
      <c r="AK46" s="331">
        <v>24.8076686757</v>
      </c>
      <c r="AL46" s="331">
        <v>23.851284391699998</v>
      </c>
      <c r="AM46" s="331">
        <v>20.6007443749</v>
      </c>
      <c r="AN46" s="331">
        <v>18.888463012199999</v>
      </c>
      <c r="AO46" s="331">
        <v>21.266248475600001</v>
      </c>
      <c r="AP46" s="331">
        <v>24.2694073495</v>
      </c>
    </row>
    <row r="47" spans="1:42" s="326" customFormat="1" ht="13.8" x14ac:dyDescent="0.3">
      <c r="A47" s="328"/>
      <c r="B47" s="328" t="s">
        <v>218</v>
      </c>
      <c r="C47" s="332">
        <v>46.01</v>
      </c>
      <c r="D47" s="332">
        <v>36.11</v>
      </c>
      <c r="E47" s="332">
        <v>43.35</v>
      </c>
      <c r="F47" s="332">
        <v>36.25</v>
      </c>
      <c r="G47" s="332">
        <v>42.57</v>
      </c>
      <c r="H47" s="332">
        <v>43.58</v>
      </c>
      <c r="I47" s="332">
        <v>43.95</v>
      </c>
      <c r="J47" s="332">
        <v>45.13</v>
      </c>
      <c r="K47" s="332">
        <v>42.61</v>
      </c>
      <c r="L47" s="332">
        <v>40.9</v>
      </c>
      <c r="M47" s="332">
        <v>43.97</v>
      </c>
      <c r="N47" s="332">
        <v>35.56</v>
      </c>
      <c r="O47" s="507">
        <v>43.633232598799999</v>
      </c>
      <c r="P47" s="507">
        <v>36.180752722000001</v>
      </c>
      <c r="Q47" s="507">
        <v>42.053289296999999</v>
      </c>
      <c r="R47" s="507">
        <v>33.017098000799997</v>
      </c>
      <c r="S47" s="507">
        <v>41.243226448599998</v>
      </c>
      <c r="T47" s="507">
        <v>38.703910485199998</v>
      </c>
      <c r="U47" s="507">
        <v>37.458594193300002</v>
      </c>
      <c r="V47" s="507">
        <v>39.966507104100003</v>
      </c>
      <c r="W47" s="507">
        <v>39.321506355700002</v>
      </c>
      <c r="X47" s="507">
        <v>37.172779202999997</v>
      </c>
      <c r="Y47" s="507">
        <v>38.153707945800001</v>
      </c>
      <c r="Z47" s="507">
        <v>32.788041679700001</v>
      </c>
      <c r="AA47" s="329">
        <v>38.4517108362</v>
      </c>
      <c r="AB47" s="329">
        <v>38.617851615900001</v>
      </c>
      <c r="AC47" s="329">
        <v>36.581117268600003</v>
      </c>
      <c r="AD47" s="329">
        <v>40.580869532500003</v>
      </c>
      <c r="AE47" s="329">
        <v>38.491301700000001</v>
      </c>
      <c r="AF47" s="329">
        <v>37.373559820099999</v>
      </c>
      <c r="AG47" s="329">
        <v>40.947864880799997</v>
      </c>
      <c r="AH47" s="329">
        <v>40.869810065199999</v>
      </c>
      <c r="AI47" s="329">
        <v>40.083508699500001</v>
      </c>
      <c r="AJ47" s="329">
        <v>42.094118958199999</v>
      </c>
      <c r="AK47" s="329">
        <v>41.583875145500002</v>
      </c>
      <c r="AL47" s="329">
        <v>35.931747129000001</v>
      </c>
      <c r="AM47" s="329">
        <v>42.399671386199998</v>
      </c>
      <c r="AN47" s="329">
        <v>34.5751040436</v>
      </c>
      <c r="AO47" s="329">
        <v>40.395960381999998</v>
      </c>
      <c r="AP47" s="329">
        <v>41.280651998000003</v>
      </c>
    </row>
    <row r="48" spans="1:42" s="326" customFormat="1" ht="13.8" x14ac:dyDescent="0.3">
      <c r="A48" s="330"/>
      <c r="B48" s="330" t="s">
        <v>219</v>
      </c>
      <c r="C48" s="331">
        <v>1793.57</v>
      </c>
      <c r="D48" s="331">
        <v>1708.51</v>
      </c>
      <c r="E48" s="331">
        <v>1863.89</v>
      </c>
      <c r="F48" s="331">
        <v>1576.65</v>
      </c>
      <c r="G48" s="331">
        <v>1728.04</v>
      </c>
      <c r="H48" s="331">
        <v>1897.78</v>
      </c>
      <c r="I48" s="331">
        <v>1620.64</v>
      </c>
      <c r="J48" s="331">
        <v>1864.45</v>
      </c>
      <c r="K48" s="331">
        <v>1617.59</v>
      </c>
      <c r="L48" s="331">
        <v>1558.23</v>
      </c>
      <c r="M48" s="331">
        <v>1721.04</v>
      </c>
      <c r="N48" s="331">
        <v>1754.65</v>
      </c>
      <c r="O48" s="508">
        <v>1752.5955047617999</v>
      </c>
      <c r="P48" s="508">
        <v>1501.7329161903001</v>
      </c>
      <c r="Q48" s="508">
        <v>1943.2254542662999</v>
      </c>
      <c r="R48" s="508">
        <v>1670.6913734483001</v>
      </c>
      <c r="S48" s="508">
        <v>1914.6185870328</v>
      </c>
      <c r="T48" s="508">
        <v>1976.8681205567</v>
      </c>
      <c r="U48" s="508">
        <v>1787.6174549324001</v>
      </c>
      <c r="V48" s="508">
        <v>1903.2392760432001</v>
      </c>
      <c r="W48" s="508">
        <v>1643.9196945537999</v>
      </c>
      <c r="X48" s="508">
        <v>1738.3684422667</v>
      </c>
      <c r="Y48" s="508">
        <v>1855.1391306998</v>
      </c>
      <c r="Z48" s="508">
        <v>1548.0303617586001</v>
      </c>
      <c r="AA48" s="331">
        <v>1699.4440797788</v>
      </c>
      <c r="AB48" s="331">
        <v>1790.476566562</v>
      </c>
      <c r="AC48" s="331">
        <v>1527.3066381466001</v>
      </c>
      <c r="AD48" s="331">
        <v>1775.0911607001999</v>
      </c>
      <c r="AE48" s="331">
        <v>1757.2314605229001</v>
      </c>
      <c r="AF48" s="331">
        <v>1676.4239353349001</v>
      </c>
      <c r="AG48" s="331">
        <v>2009.6075040426001</v>
      </c>
      <c r="AH48" s="331">
        <v>1899.360527116</v>
      </c>
      <c r="AI48" s="331">
        <v>1800.9313022527001</v>
      </c>
      <c r="AJ48" s="331">
        <v>2068.8388733541001</v>
      </c>
      <c r="AK48" s="331">
        <v>1994.1553543939999</v>
      </c>
      <c r="AL48" s="331">
        <v>1987.0641987411</v>
      </c>
      <c r="AM48" s="331">
        <v>2085.7544510545999</v>
      </c>
      <c r="AN48" s="331">
        <v>1733.2356764075</v>
      </c>
      <c r="AO48" s="331">
        <v>2001.3710486396999</v>
      </c>
      <c r="AP48" s="331">
        <v>2043.9938170111</v>
      </c>
    </row>
    <row r="49" spans="1:42" s="326" customFormat="1" ht="13.8" x14ac:dyDescent="0.3">
      <c r="A49" s="328"/>
      <c r="B49" s="328" t="s">
        <v>220</v>
      </c>
      <c r="C49" s="332">
        <v>28.71</v>
      </c>
      <c r="D49" s="332">
        <v>26.52</v>
      </c>
      <c r="E49" s="332">
        <v>27.49</v>
      </c>
      <c r="F49" s="332">
        <v>30.2</v>
      </c>
      <c r="G49" s="332">
        <v>33.450000000000003</v>
      </c>
      <c r="H49" s="332">
        <v>36.08</v>
      </c>
      <c r="I49" s="332">
        <v>30.39</v>
      </c>
      <c r="J49" s="332">
        <v>39.96</v>
      </c>
      <c r="K49" s="332">
        <v>36.67</v>
      </c>
      <c r="L49" s="332">
        <v>28.27</v>
      </c>
      <c r="M49" s="332">
        <v>35.35</v>
      </c>
      <c r="N49" s="332">
        <v>25.68</v>
      </c>
      <c r="O49" s="507">
        <v>23.593592106999999</v>
      </c>
      <c r="P49" s="507">
        <v>21.801452310199998</v>
      </c>
      <c r="Q49" s="507">
        <v>25.5834379195</v>
      </c>
      <c r="R49" s="507">
        <v>19.667077414600001</v>
      </c>
      <c r="S49" s="507">
        <v>27.508155731799999</v>
      </c>
      <c r="T49" s="507">
        <v>34.827661809600002</v>
      </c>
      <c r="U49" s="507">
        <v>29.759034791600001</v>
      </c>
      <c r="V49" s="507">
        <v>35.554921799600002</v>
      </c>
      <c r="W49" s="507">
        <v>39.458640712799998</v>
      </c>
      <c r="X49" s="507">
        <v>30.396661302799998</v>
      </c>
      <c r="Y49" s="507">
        <v>33.147195385099998</v>
      </c>
      <c r="Z49" s="507">
        <v>25.421488812100002</v>
      </c>
      <c r="AA49" s="329">
        <v>27.048068627700001</v>
      </c>
      <c r="AB49" s="329">
        <v>24.387722845700001</v>
      </c>
      <c r="AC49" s="329">
        <v>17.500515307600001</v>
      </c>
      <c r="AD49" s="329">
        <v>21.017160439200001</v>
      </c>
      <c r="AE49" s="329">
        <v>20.660793922700002</v>
      </c>
      <c r="AF49" s="329">
        <v>25.443420462100001</v>
      </c>
      <c r="AG49" s="329">
        <v>28.0720599466</v>
      </c>
      <c r="AH49" s="329">
        <v>27.230089898100001</v>
      </c>
      <c r="AI49" s="329">
        <v>27.824608762899999</v>
      </c>
      <c r="AJ49" s="329">
        <v>35.590841043300003</v>
      </c>
      <c r="AK49" s="329">
        <v>30.0549995915</v>
      </c>
      <c r="AL49" s="329">
        <v>26.643544050300001</v>
      </c>
      <c r="AM49" s="329">
        <v>31.027952377199998</v>
      </c>
      <c r="AN49" s="329">
        <v>22.539984292300002</v>
      </c>
      <c r="AO49" s="329">
        <v>24.735148060499998</v>
      </c>
      <c r="AP49" s="329">
        <v>28.318686971599998</v>
      </c>
    </row>
    <row r="50" spans="1:42" s="326" customFormat="1" ht="13.8" x14ac:dyDescent="0.3">
      <c r="A50" s="330"/>
      <c r="B50" s="330" t="s">
        <v>221</v>
      </c>
      <c r="C50" s="333">
        <v>45.04</v>
      </c>
      <c r="D50" s="333">
        <v>28.74</v>
      </c>
      <c r="E50" s="333">
        <v>39.39</v>
      </c>
      <c r="F50" s="333">
        <v>29.4</v>
      </c>
      <c r="G50" s="333">
        <v>34.43</v>
      </c>
      <c r="H50" s="333">
        <v>36.03</v>
      </c>
      <c r="I50" s="333">
        <v>32.03</v>
      </c>
      <c r="J50" s="333">
        <v>42.74</v>
      </c>
      <c r="K50" s="333">
        <v>34.76</v>
      </c>
      <c r="L50" s="333">
        <v>42.66</v>
      </c>
      <c r="M50" s="333">
        <v>44.6</v>
      </c>
      <c r="N50" s="333">
        <v>42.39</v>
      </c>
      <c r="O50" s="508">
        <v>50.189412567799998</v>
      </c>
      <c r="P50" s="508">
        <v>36.809478936700003</v>
      </c>
      <c r="Q50" s="508">
        <v>41.623129105899999</v>
      </c>
      <c r="R50" s="508">
        <v>43.923766841400003</v>
      </c>
      <c r="S50" s="508">
        <v>44.626896995800003</v>
      </c>
      <c r="T50" s="508">
        <v>42.035704172000003</v>
      </c>
      <c r="U50" s="508">
        <v>32.6833452654</v>
      </c>
      <c r="V50" s="508">
        <v>32.366113585599997</v>
      </c>
      <c r="W50" s="508">
        <v>24.3382544549</v>
      </c>
      <c r="X50" s="508">
        <v>25.860288732299999</v>
      </c>
      <c r="Y50" s="508">
        <v>23.6311892071</v>
      </c>
      <c r="Z50" s="508">
        <v>24.8427838715</v>
      </c>
      <c r="AA50" s="331">
        <v>26.034172632600001</v>
      </c>
      <c r="AB50" s="331">
        <v>29.051139495699999</v>
      </c>
      <c r="AC50" s="331">
        <v>32.5629540431</v>
      </c>
      <c r="AD50" s="331">
        <v>25.7297833497</v>
      </c>
      <c r="AE50" s="331">
        <v>25.809598619599999</v>
      </c>
      <c r="AF50" s="331">
        <v>32.253078967199997</v>
      </c>
      <c r="AG50" s="331">
        <v>42.353438406499997</v>
      </c>
      <c r="AH50" s="331">
        <v>34.064841907999998</v>
      </c>
      <c r="AI50" s="331">
        <v>28.015610069000001</v>
      </c>
      <c r="AJ50" s="331">
        <v>54.552348072800001</v>
      </c>
      <c r="AK50" s="331">
        <v>36.993278341</v>
      </c>
      <c r="AL50" s="331">
        <v>31.4730212405</v>
      </c>
      <c r="AM50" s="331">
        <v>38.215440036099999</v>
      </c>
      <c r="AN50" s="331">
        <v>34.222517084700002</v>
      </c>
      <c r="AO50" s="331">
        <v>37.673822697699997</v>
      </c>
      <c r="AP50" s="331">
        <v>27.056977393299999</v>
      </c>
    </row>
    <row r="51" spans="1:42" s="326" customFormat="1" ht="27.6" x14ac:dyDescent="0.3">
      <c r="A51" s="328"/>
      <c r="B51" s="328" t="s">
        <v>222</v>
      </c>
      <c r="C51" s="329">
        <v>1553.69</v>
      </c>
      <c r="D51" s="329">
        <v>1494.34</v>
      </c>
      <c r="E51" s="329">
        <v>1601.24</v>
      </c>
      <c r="F51" s="329">
        <v>1328.61</v>
      </c>
      <c r="G51" s="329">
        <v>1485.82</v>
      </c>
      <c r="H51" s="329">
        <v>1640.79</v>
      </c>
      <c r="I51" s="329">
        <v>1392.55</v>
      </c>
      <c r="J51" s="329">
        <v>1590.35</v>
      </c>
      <c r="K51" s="329">
        <v>1385.47</v>
      </c>
      <c r="L51" s="329">
        <v>1319.7</v>
      </c>
      <c r="M51" s="329">
        <v>1467.97</v>
      </c>
      <c r="N51" s="329">
        <v>1489.8</v>
      </c>
      <c r="O51" s="507">
        <v>1491.6995232900999</v>
      </c>
      <c r="P51" s="507">
        <v>1307.1160314972999</v>
      </c>
      <c r="Q51" s="507">
        <v>1669.7331852735999</v>
      </c>
      <c r="R51" s="507">
        <v>1439.5523444534001</v>
      </c>
      <c r="S51" s="507">
        <v>1630.7790001400999</v>
      </c>
      <c r="T51" s="507">
        <v>1717.2248617974001</v>
      </c>
      <c r="U51" s="507">
        <v>1532.3389834922</v>
      </c>
      <c r="V51" s="507">
        <v>1623.1073467439001</v>
      </c>
      <c r="W51" s="507">
        <v>1412.2646532795</v>
      </c>
      <c r="X51" s="507">
        <v>1518.2985589990999</v>
      </c>
      <c r="Y51" s="507">
        <v>1605.0695025713001</v>
      </c>
      <c r="Z51" s="507">
        <v>1313.8690491570001</v>
      </c>
      <c r="AA51" s="329">
        <v>1463.5480884767001</v>
      </c>
      <c r="AB51" s="329">
        <v>1523.5181620356</v>
      </c>
      <c r="AC51" s="329">
        <v>1286.1661813931</v>
      </c>
      <c r="AD51" s="329">
        <v>1496.44981306</v>
      </c>
      <c r="AE51" s="329">
        <v>1473.6998733625001</v>
      </c>
      <c r="AF51" s="329">
        <v>1400.4637064612</v>
      </c>
      <c r="AG51" s="329">
        <v>1664.5691437777</v>
      </c>
      <c r="AH51" s="329">
        <v>1560.3478887690001</v>
      </c>
      <c r="AI51" s="329">
        <v>1513.9426484984999</v>
      </c>
      <c r="AJ51" s="329">
        <v>1701.4186850681999</v>
      </c>
      <c r="AK51" s="329">
        <v>1642.3926358174001</v>
      </c>
      <c r="AL51" s="329">
        <v>1657.9454151233999</v>
      </c>
      <c r="AM51" s="329">
        <v>1715.4071832572999</v>
      </c>
      <c r="AN51" s="329">
        <v>1444.1131067107999</v>
      </c>
      <c r="AO51" s="329">
        <v>1649.8077628637</v>
      </c>
      <c r="AP51" s="329">
        <v>1717.1152919167</v>
      </c>
    </row>
    <row r="52" spans="1:42" s="326" customFormat="1" ht="27.6" x14ac:dyDescent="0.3">
      <c r="A52" s="330"/>
      <c r="B52" s="330" t="s">
        <v>223</v>
      </c>
      <c r="C52" s="333">
        <v>348.28</v>
      </c>
      <c r="D52" s="333">
        <v>390.69</v>
      </c>
      <c r="E52" s="333">
        <v>436.13</v>
      </c>
      <c r="F52" s="333">
        <v>317.04000000000002</v>
      </c>
      <c r="G52" s="333">
        <v>381.33</v>
      </c>
      <c r="H52" s="333">
        <v>416.35</v>
      </c>
      <c r="I52" s="333">
        <v>359.85</v>
      </c>
      <c r="J52" s="333">
        <v>458.78</v>
      </c>
      <c r="K52" s="333">
        <v>364.16</v>
      </c>
      <c r="L52" s="333">
        <v>369.8</v>
      </c>
      <c r="M52" s="333">
        <v>370.56</v>
      </c>
      <c r="N52" s="333">
        <v>394.52</v>
      </c>
      <c r="O52" s="508">
        <v>392.85904533830001</v>
      </c>
      <c r="P52" s="508">
        <v>375.31711038060001</v>
      </c>
      <c r="Q52" s="508">
        <v>400.02173231939997</v>
      </c>
      <c r="R52" s="508">
        <v>328.01431593059999</v>
      </c>
      <c r="S52" s="508">
        <v>365.8194586226</v>
      </c>
      <c r="T52" s="508">
        <v>398.5413731653</v>
      </c>
      <c r="U52" s="508">
        <v>385.88615815819998</v>
      </c>
      <c r="V52" s="508">
        <v>366.95544339060001</v>
      </c>
      <c r="W52" s="508">
        <v>354.55999573790001</v>
      </c>
      <c r="X52" s="508">
        <v>400.4748189467</v>
      </c>
      <c r="Y52" s="508">
        <v>391.6343838034</v>
      </c>
      <c r="Z52" s="508">
        <v>299.15264554150002</v>
      </c>
      <c r="AA52" s="331">
        <v>333.11157588520001</v>
      </c>
      <c r="AB52" s="331">
        <v>364.495525251</v>
      </c>
      <c r="AC52" s="331">
        <v>324.96464651899998</v>
      </c>
      <c r="AD52" s="331">
        <v>334.65452902790003</v>
      </c>
      <c r="AE52" s="331">
        <v>337.0895031737</v>
      </c>
      <c r="AF52" s="331">
        <v>322.74911084000001</v>
      </c>
      <c r="AG52" s="331">
        <v>350.29608075139998</v>
      </c>
      <c r="AH52" s="331">
        <v>397.22082564210001</v>
      </c>
      <c r="AI52" s="331">
        <v>362.89138491009999</v>
      </c>
      <c r="AJ52" s="331">
        <v>410.7846329075</v>
      </c>
      <c r="AK52" s="331">
        <v>350.14114497179997</v>
      </c>
      <c r="AL52" s="331">
        <v>330.90777198329999</v>
      </c>
      <c r="AM52" s="331">
        <v>382.44763035220001</v>
      </c>
      <c r="AN52" s="331">
        <v>336.8011333508</v>
      </c>
      <c r="AO52" s="331">
        <v>383.49015320529998</v>
      </c>
      <c r="AP52" s="331">
        <v>380.97746999869997</v>
      </c>
    </row>
    <row r="53" spans="1:42" s="326" customFormat="1" ht="13.8" x14ac:dyDescent="0.3">
      <c r="A53" s="328"/>
      <c r="B53" s="328" t="s">
        <v>224</v>
      </c>
      <c r="C53" s="332">
        <v>18.96</v>
      </c>
      <c r="D53" s="332">
        <v>18.73</v>
      </c>
      <c r="E53" s="332">
        <v>24.38</v>
      </c>
      <c r="F53" s="332">
        <v>15.24</v>
      </c>
      <c r="G53" s="332">
        <v>18.809999999999999</v>
      </c>
      <c r="H53" s="332">
        <v>19.809999999999999</v>
      </c>
      <c r="I53" s="332">
        <v>17.05</v>
      </c>
      <c r="J53" s="332">
        <v>19.2</v>
      </c>
      <c r="K53" s="332">
        <v>16.600000000000001</v>
      </c>
      <c r="L53" s="332">
        <v>14.95</v>
      </c>
      <c r="M53" s="332">
        <v>16.14</v>
      </c>
      <c r="N53" s="332">
        <v>17.14</v>
      </c>
      <c r="O53" s="507">
        <v>25.160054232</v>
      </c>
      <c r="P53" s="507">
        <v>15.0365299096</v>
      </c>
      <c r="Q53" s="507">
        <v>24.397638592900002</v>
      </c>
      <c r="R53" s="507">
        <v>13.590871075800001</v>
      </c>
      <c r="S53" s="507">
        <v>20.3270223956</v>
      </c>
      <c r="T53" s="507">
        <v>22.1480733577</v>
      </c>
      <c r="U53" s="507">
        <v>16.949638746600002</v>
      </c>
      <c r="V53" s="507">
        <v>15.122473587</v>
      </c>
      <c r="W53" s="507">
        <v>14.5082463852</v>
      </c>
      <c r="X53" s="507">
        <v>20.162617384400001</v>
      </c>
      <c r="Y53" s="507">
        <v>16.528407248800001</v>
      </c>
      <c r="Z53" s="507">
        <v>15.6399084865</v>
      </c>
      <c r="AA53" s="329">
        <v>15.4273425388</v>
      </c>
      <c r="AB53" s="329">
        <v>15.472458116</v>
      </c>
      <c r="AC53" s="329">
        <v>16.692712863899999</v>
      </c>
      <c r="AD53" s="329">
        <v>18.830999439300001</v>
      </c>
      <c r="AE53" s="329">
        <v>16.6505486742</v>
      </c>
      <c r="AF53" s="329">
        <v>17.6557955277</v>
      </c>
      <c r="AG53" s="329">
        <v>16.699924010499998</v>
      </c>
      <c r="AH53" s="329">
        <v>23.128059593500002</v>
      </c>
      <c r="AI53" s="329">
        <v>17.996143772500002</v>
      </c>
      <c r="AJ53" s="329">
        <v>20.956413499300002</v>
      </c>
      <c r="AK53" s="329">
        <v>14.1822695992</v>
      </c>
      <c r="AL53" s="329">
        <v>20.251696727100001</v>
      </c>
      <c r="AM53" s="329">
        <v>21.8506824647</v>
      </c>
      <c r="AN53" s="329">
        <v>15.809423715199999</v>
      </c>
      <c r="AO53" s="329">
        <v>20.871907200799999</v>
      </c>
      <c r="AP53" s="329">
        <v>34.929953036800001</v>
      </c>
    </row>
    <row r="54" spans="1:42" s="326" customFormat="1" ht="13.8" x14ac:dyDescent="0.3">
      <c r="A54" s="330"/>
      <c r="B54" s="330" t="s">
        <v>225</v>
      </c>
      <c r="C54" s="333">
        <v>278.31</v>
      </c>
      <c r="D54" s="333">
        <v>277.24</v>
      </c>
      <c r="E54" s="333">
        <v>287.60000000000002</v>
      </c>
      <c r="F54" s="333">
        <v>272.56</v>
      </c>
      <c r="G54" s="333">
        <v>335.57</v>
      </c>
      <c r="H54" s="333">
        <v>302.19</v>
      </c>
      <c r="I54" s="333">
        <v>229.98</v>
      </c>
      <c r="J54" s="333">
        <v>241.47</v>
      </c>
      <c r="K54" s="333">
        <v>237.87</v>
      </c>
      <c r="L54" s="333">
        <v>234.18</v>
      </c>
      <c r="M54" s="333">
        <v>249.75</v>
      </c>
      <c r="N54" s="333">
        <v>228.61</v>
      </c>
      <c r="O54" s="508">
        <v>259.89366676330002</v>
      </c>
      <c r="P54" s="508">
        <v>234.1047029865</v>
      </c>
      <c r="Q54" s="508">
        <v>266.0448966591</v>
      </c>
      <c r="R54" s="508">
        <v>228.75724763220001</v>
      </c>
      <c r="S54" s="508">
        <v>263.79598807759999</v>
      </c>
      <c r="T54" s="508">
        <v>261.23212780019998</v>
      </c>
      <c r="U54" s="508">
        <v>222.8279824816</v>
      </c>
      <c r="V54" s="508">
        <v>233.86413942339999</v>
      </c>
      <c r="W54" s="508">
        <v>232.02203153990001</v>
      </c>
      <c r="X54" s="508">
        <v>229.41470342439999</v>
      </c>
      <c r="Y54" s="508">
        <v>244.5420049162</v>
      </c>
      <c r="Z54" s="508">
        <v>214.9605780359</v>
      </c>
      <c r="AA54" s="331">
        <v>254.6563025298</v>
      </c>
      <c r="AB54" s="331">
        <v>261.65105193509999</v>
      </c>
      <c r="AC54" s="331">
        <v>235.9689755162</v>
      </c>
      <c r="AD54" s="331">
        <v>247.45729124970001</v>
      </c>
      <c r="AE54" s="331">
        <v>271.6994906717</v>
      </c>
      <c r="AF54" s="331">
        <v>247.89116843330001</v>
      </c>
      <c r="AG54" s="331">
        <v>272.86118559200003</v>
      </c>
      <c r="AH54" s="331">
        <v>251.7072115686</v>
      </c>
      <c r="AI54" s="331">
        <v>228.9782557087</v>
      </c>
      <c r="AJ54" s="331">
        <v>269.8546457905</v>
      </c>
      <c r="AK54" s="331">
        <v>270.2961316089</v>
      </c>
      <c r="AL54" s="331">
        <v>268.6400483068</v>
      </c>
      <c r="AM54" s="331">
        <v>335.0960025631</v>
      </c>
      <c r="AN54" s="331">
        <v>285.44692079190003</v>
      </c>
      <c r="AO54" s="331">
        <v>296.852142759</v>
      </c>
      <c r="AP54" s="331">
        <v>284.08549463600002</v>
      </c>
    </row>
    <row r="55" spans="1:42" s="326" customFormat="1" ht="13.8" x14ac:dyDescent="0.3">
      <c r="A55" s="328"/>
      <c r="B55" s="328" t="s">
        <v>226</v>
      </c>
      <c r="C55" s="332">
        <v>100.72</v>
      </c>
      <c r="D55" s="332">
        <v>82.44</v>
      </c>
      <c r="E55" s="332">
        <v>88.7</v>
      </c>
      <c r="F55" s="332">
        <v>79.959999999999994</v>
      </c>
      <c r="G55" s="332">
        <v>98.32</v>
      </c>
      <c r="H55" s="332">
        <v>98.95</v>
      </c>
      <c r="I55" s="332">
        <v>96.13</v>
      </c>
      <c r="J55" s="332">
        <v>108.22</v>
      </c>
      <c r="K55" s="332">
        <v>86.9</v>
      </c>
      <c r="L55" s="332">
        <v>88</v>
      </c>
      <c r="M55" s="332">
        <v>110.37</v>
      </c>
      <c r="N55" s="332">
        <v>85.31</v>
      </c>
      <c r="O55" s="507">
        <v>91.549465659399999</v>
      </c>
      <c r="P55" s="507">
        <v>79.997071517500004</v>
      </c>
      <c r="Q55" s="507">
        <v>77.792943276700001</v>
      </c>
      <c r="R55" s="507">
        <v>66.410847943700006</v>
      </c>
      <c r="S55" s="507">
        <v>93.1929721164</v>
      </c>
      <c r="T55" s="507">
        <v>95.554029198600006</v>
      </c>
      <c r="U55" s="507">
        <v>86.917635903000004</v>
      </c>
      <c r="V55" s="507">
        <v>105.93434598</v>
      </c>
      <c r="W55" s="507">
        <v>101.7519466796</v>
      </c>
      <c r="X55" s="507">
        <v>87.876864788399999</v>
      </c>
      <c r="Y55" s="507">
        <v>95.499038172799999</v>
      </c>
      <c r="Z55" s="507">
        <v>79.385399484399997</v>
      </c>
      <c r="AA55" s="329">
        <v>91.571363210599998</v>
      </c>
      <c r="AB55" s="329">
        <v>99.238118839400002</v>
      </c>
      <c r="AC55" s="329">
        <v>100.91318119189999</v>
      </c>
      <c r="AD55" s="329">
        <v>100.3569177784</v>
      </c>
      <c r="AE55" s="329">
        <v>97.334201655200005</v>
      </c>
      <c r="AF55" s="329">
        <v>100.2269026952</v>
      </c>
      <c r="AG55" s="329">
        <v>112.4414492659</v>
      </c>
      <c r="AH55" s="329">
        <v>98.936267831899997</v>
      </c>
      <c r="AI55" s="329">
        <v>108.0308813349</v>
      </c>
      <c r="AJ55" s="329">
        <v>112.1286243854</v>
      </c>
      <c r="AK55" s="329">
        <v>111.3764274115</v>
      </c>
      <c r="AL55" s="329">
        <v>109.82139054869999</v>
      </c>
      <c r="AM55" s="329">
        <v>129.5946226639</v>
      </c>
      <c r="AN55" s="329">
        <v>88.663825067399998</v>
      </c>
      <c r="AO55" s="329">
        <v>112.82183562359999</v>
      </c>
      <c r="AP55" s="329">
        <v>117.10670542850001</v>
      </c>
    </row>
    <row r="56" spans="1:42" s="326" customFormat="1" ht="13.8" x14ac:dyDescent="0.3">
      <c r="A56" s="330"/>
      <c r="B56" s="330" t="s">
        <v>227</v>
      </c>
      <c r="C56" s="333">
        <v>127.74</v>
      </c>
      <c r="D56" s="333">
        <v>150.22</v>
      </c>
      <c r="E56" s="333">
        <v>81.84</v>
      </c>
      <c r="F56" s="333">
        <v>68.23</v>
      </c>
      <c r="G56" s="333">
        <v>65.8</v>
      </c>
      <c r="H56" s="333">
        <v>115.23</v>
      </c>
      <c r="I56" s="333">
        <v>83.72</v>
      </c>
      <c r="J56" s="333">
        <v>97</v>
      </c>
      <c r="K56" s="333">
        <v>121.91</v>
      </c>
      <c r="L56" s="333">
        <v>77.33</v>
      </c>
      <c r="M56" s="333">
        <v>153.59</v>
      </c>
      <c r="N56" s="333">
        <v>127.13</v>
      </c>
      <c r="O56" s="508">
        <v>151.44704398050001</v>
      </c>
      <c r="P56" s="508">
        <v>118.0303827429</v>
      </c>
      <c r="Q56" s="508">
        <v>265.5232458159</v>
      </c>
      <c r="R56" s="508">
        <v>230.5785062102</v>
      </c>
      <c r="S56" s="508">
        <v>219.26027375149999</v>
      </c>
      <c r="T56" s="508">
        <v>183.88992981109999</v>
      </c>
      <c r="U56" s="508">
        <v>182.38627723799999</v>
      </c>
      <c r="V56" s="508">
        <v>177.7888521136</v>
      </c>
      <c r="W56" s="508">
        <v>119.3410376122</v>
      </c>
      <c r="X56" s="508">
        <v>193.33376468629999</v>
      </c>
      <c r="Y56" s="508">
        <v>217.1974398134</v>
      </c>
      <c r="Z56" s="508">
        <v>140.0335723053</v>
      </c>
      <c r="AA56" s="331">
        <v>198.54195634819999</v>
      </c>
      <c r="AB56" s="331">
        <v>212.49408875290001</v>
      </c>
      <c r="AC56" s="331">
        <v>108.0836244364</v>
      </c>
      <c r="AD56" s="331">
        <v>218.90077249110001</v>
      </c>
      <c r="AE56" s="331">
        <v>116.5759442639</v>
      </c>
      <c r="AF56" s="331">
        <v>114.56393746249999</v>
      </c>
      <c r="AG56" s="331">
        <v>256.79982040120001</v>
      </c>
      <c r="AH56" s="331">
        <v>136.8860226306</v>
      </c>
      <c r="AI56" s="331">
        <v>188.69100870790001</v>
      </c>
      <c r="AJ56" s="331">
        <v>183.4436908449</v>
      </c>
      <c r="AK56" s="331">
        <v>169.15201801129999</v>
      </c>
      <c r="AL56" s="331">
        <v>184.54331674669999</v>
      </c>
      <c r="AM56" s="331">
        <v>121.4741125723</v>
      </c>
      <c r="AN56" s="331">
        <v>85.444601489899995</v>
      </c>
      <c r="AO56" s="331">
        <v>124.43467025610001</v>
      </c>
      <c r="AP56" s="331">
        <v>164.80574860850001</v>
      </c>
    </row>
    <row r="57" spans="1:42" s="326" customFormat="1" ht="27.6" x14ac:dyDescent="0.3">
      <c r="A57" s="328"/>
      <c r="B57" s="328" t="s">
        <v>228</v>
      </c>
      <c r="C57" s="332">
        <v>68.47</v>
      </c>
      <c r="D57" s="332">
        <v>51.28</v>
      </c>
      <c r="E57" s="332">
        <v>54.88</v>
      </c>
      <c r="F57" s="332">
        <v>47.17</v>
      </c>
      <c r="G57" s="332">
        <v>58.77</v>
      </c>
      <c r="H57" s="332">
        <v>51.48</v>
      </c>
      <c r="I57" s="332">
        <v>45.65</v>
      </c>
      <c r="J57" s="332">
        <v>46.41</v>
      </c>
      <c r="K57" s="332">
        <v>43.58</v>
      </c>
      <c r="L57" s="332">
        <v>42</v>
      </c>
      <c r="M57" s="332">
        <v>40.33</v>
      </c>
      <c r="N57" s="332">
        <v>48.15</v>
      </c>
      <c r="O57" s="507">
        <v>46.911305542500003</v>
      </c>
      <c r="P57" s="507">
        <v>45.724101634299998</v>
      </c>
      <c r="Q57" s="507">
        <v>32.470850005099997</v>
      </c>
      <c r="R57" s="507">
        <v>41.426085144200002</v>
      </c>
      <c r="S57" s="507">
        <v>48.6112474607</v>
      </c>
      <c r="T57" s="507">
        <v>69.239581893799993</v>
      </c>
      <c r="U57" s="507">
        <v>43.257356041000001</v>
      </c>
      <c r="V57" s="507">
        <v>49.4713642054</v>
      </c>
      <c r="W57" s="507">
        <v>53.563726019599997</v>
      </c>
      <c r="X57" s="507">
        <v>39.350014433299997</v>
      </c>
      <c r="Y57" s="507">
        <v>65.7049025532</v>
      </c>
      <c r="Z57" s="507">
        <v>51.610957785799997</v>
      </c>
      <c r="AA57" s="329">
        <v>37.104624897299999</v>
      </c>
      <c r="AB57" s="329">
        <v>51.256073842500001</v>
      </c>
      <c r="AC57" s="329">
        <v>49.684836912400002</v>
      </c>
      <c r="AD57" s="329">
        <v>66.645418603300001</v>
      </c>
      <c r="AE57" s="329">
        <v>45.304973532200002</v>
      </c>
      <c r="AF57" s="329">
        <v>59.128757118499998</v>
      </c>
      <c r="AG57" s="329">
        <v>62.296915640400002</v>
      </c>
      <c r="AH57" s="329">
        <v>62.739438229599997</v>
      </c>
      <c r="AI57" s="329">
        <v>66.135380888399993</v>
      </c>
      <c r="AJ57" s="329">
        <v>66.805660381400003</v>
      </c>
      <c r="AK57" s="329">
        <v>62.834476533999997</v>
      </c>
      <c r="AL57" s="329">
        <v>70.224419694100007</v>
      </c>
      <c r="AM57" s="329">
        <v>67.379114429599994</v>
      </c>
      <c r="AN57" s="329">
        <v>58.1141253252</v>
      </c>
      <c r="AO57" s="329">
        <v>49.949663423499999</v>
      </c>
      <c r="AP57" s="329">
        <v>58.790575443100003</v>
      </c>
    </row>
    <row r="58" spans="1:42" s="326" customFormat="1" ht="27.6" x14ac:dyDescent="0.3">
      <c r="A58" s="330"/>
      <c r="B58" s="330" t="s">
        <v>229</v>
      </c>
      <c r="C58" s="333">
        <v>206.35</v>
      </c>
      <c r="D58" s="333">
        <v>170.52</v>
      </c>
      <c r="E58" s="333">
        <v>209.99</v>
      </c>
      <c r="F58" s="333">
        <v>171.28</v>
      </c>
      <c r="G58" s="333">
        <v>155.99</v>
      </c>
      <c r="H58" s="333">
        <v>237.1</v>
      </c>
      <c r="I58" s="333">
        <v>185.88</v>
      </c>
      <c r="J58" s="333">
        <v>187.16</v>
      </c>
      <c r="K58" s="333">
        <v>161.69</v>
      </c>
      <c r="L58" s="333">
        <v>139.58000000000001</v>
      </c>
      <c r="M58" s="333">
        <v>153.72</v>
      </c>
      <c r="N58" s="333">
        <v>156.66999999999999</v>
      </c>
      <c r="O58" s="508">
        <v>139.5113391786</v>
      </c>
      <c r="P58" s="508">
        <v>130.6063246352</v>
      </c>
      <c r="Q58" s="508">
        <v>155.2666620462</v>
      </c>
      <c r="R58" s="508">
        <v>148.95778589950001</v>
      </c>
      <c r="S58" s="508">
        <v>170.22142026629999</v>
      </c>
      <c r="T58" s="508">
        <v>184.08533251790001</v>
      </c>
      <c r="U58" s="508">
        <v>155.3399968782</v>
      </c>
      <c r="V58" s="508">
        <v>172.13930727659999</v>
      </c>
      <c r="W58" s="508">
        <v>139.93725279060001</v>
      </c>
      <c r="X58" s="508">
        <v>158.37678904859999</v>
      </c>
      <c r="Y58" s="508">
        <v>168.97351119199999</v>
      </c>
      <c r="Z58" s="508">
        <v>134.97996004000001</v>
      </c>
      <c r="AA58" s="331">
        <v>177.06828287159999</v>
      </c>
      <c r="AB58" s="331">
        <v>156.3726584648</v>
      </c>
      <c r="AC58" s="331">
        <v>135.39026380690001</v>
      </c>
      <c r="AD58" s="331">
        <v>144.95704897499999</v>
      </c>
      <c r="AE58" s="331">
        <v>164.3938661649</v>
      </c>
      <c r="AF58" s="331">
        <v>153.2578143177</v>
      </c>
      <c r="AG58" s="331">
        <v>175.83635005249999</v>
      </c>
      <c r="AH58" s="331">
        <v>172.901218578</v>
      </c>
      <c r="AI58" s="331">
        <v>145.6676999142</v>
      </c>
      <c r="AJ58" s="331">
        <v>172.8193258126</v>
      </c>
      <c r="AK58" s="331">
        <v>203.05174552529999</v>
      </c>
      <c r="AL58" s="331">
        <v>233.20238266800001</v>
      </c>
      <c r="AM58" s="331">
        <v>172.0227174524</v>
      </c>
      <c r="AN58" s="331">
        <v>161.04247269219999</v>
      </c>
      <c r="AO58" s="331">
        <v>192.5704612703</v>
      </c>
      <c r="AP58" s="331">
        <v>187.09554696110001</v>
      </c>
    </row>
    <row r="59" spans="1:42" s="326" customFormat="1" ht="13.8" x14ac:dyDescent="0.3">
      <c r="A59" s="328"/>
      <c r="B59" s="328" t="s">
        <v>230</v>
      </c>
      <c r="C59" s="332">
        <v>52.72</v>
      </c>
      <c r="D59" s="332">
        <v>53.57</v>
      </c>
      <c r="E59" s="332">
        <v>59.06</v>
      </c>
      <c r="F59" s="332">
        <v>46.13</v>
      </c>
      <c r="G59" s="332">
        <v>56.61</v>
      </c>
      <c r="H59" s="332">
        <v>61.32</v>
      </c>
      <c r="I59" s="332">
        <v>52.5</v>
      </c>
      <c r="J59" s="332">
        <v>59.82</v>
      </c>
      <c r="K59" s="332">
        <v>52.87</v>
      </c>
      <c r="L59" s="332">
        <v>48.8</v>
      </c>
      <c r="M59" s="332">
        <v>52.99</v>
      </c>
      <c r="N59" s="332">
        <v>49.67</v>
      </c>
      <c r="O59" s="507">
        <v>49.880840365300003</v>
      </c>
      <c r="P59" s="507">
        <v>51.401465220600002</v>
      </c>
      <c r="Q59" s="507">
        <v>53.594492487099998</v>
      </c>
      <c r="R59" s="507">
        <v>46.446351870800001</v>
      </c>
      <c r="S59" s="507">
        <v>52.246441568199998</v>
      </c>
      <c r="T59" s="507">
        <v>51.2855949243</v>
      </c>
      <c r="U59" s="507">
        <v>59.958162047000002</v>
      </c>
      <c r="V59" s="507">
        <v>53.706904121999997</v>
      </c>
      <c r="W59" s="507">
        <v>48.184697063199998</v>
      </c>
      <c r="X59" s="507">
        <v>51.298223159599999</v>
      </c>
      <c r="Y59" s="507">
        <v>49.0042552743</v>
      </c>
      <c r="Z59" s="507">
        <v>44.765609191199999</v>
      </c>
      <c r="AA59" s="329">
        <v>48.197190452299999</v>
      </c>
      <c r="AB59" s="329">
        <v>50.1563917139</v>
      </c>
      <c r="AC59" s="329">
        <v>44.582393899499998</v>
      </c>
      <c r="AD59" s="329">
        <v>43.191324477000002</v>
      </c>
      <c r="AE59" s="329">
        <v>43.312960691100002</v>
      </c>
      <c r="AF59" s="329">
        <v>47.740837368999998</v>
      </c>
      <c r="AG59" s="329">
        <v>48.446943686499999</v>
      </c>
      <c r="AH59" s="329">
        <v>49.885220019400002</v>
      </c>
      <c r="AI59" s="329">
        <v>46.6262980566</v>
      </c>
      <c r="AJ59" s="329">
        <v>51.741845228000003</v>
      </c>
      <c r="AK59" s="329">
        <v>47.2462754875</v>
      </c>
      <c r="AL59" s="329">
        <v>47.1853919578</v>
      </c>
      <c r="AM59" s="329">
        <v>49.244232144999998</v>
      </c>
      <c r="AN59" s="329">
        <v>46.857149225199997</v>
      </c>
      <c r="AO59" s="329">
        <v>45.683239402399998</v>
      </c>
      <c r="AP59" s="329">
        <v>48.525252487899998</v>
      </c>
    </row>
    <row r="60" spans="1:42" s="326" customFormat="1" ht="27.6" x14ac:dyDescent="0.3">
      <c r="A60" s="330"/>
      <c r="B60" s="330" t="s">
        <v>231</v>
      </c>
      <c r="C60" s="333">
        <v>76.819999999999993</v>
      </c>
      <c r="D60" s="333">
        <v>75.02</v>
      </c>
      <c r="E60" s="333">
        <v>84.91</v>
      </c>
      <c r="F60" s="333">
        <v>58.2</v>
      </c>
      <c r="G60" s="333">
        <v>64.37</v>
      </c>
      <c r="H60" s="333">
        <v>68.59</v>
      </c>
      <c r="I60" s="333">
        <v>69.52</v>
      </c>
      <c r="J60" s="333">
        <v>86.94</v>
      </c>
      <c r="K60" s="333">
        <v>67.13</v>
      </c>
      <c r="L60" s="333">
        <v>75.44</v>
      </c>
      <c r="M60" s="333">
        <v>69.78</v>
      </c>
      <c r="N60" s="333">
        <v>84.23</v>
      </c>
      <c r="O60" s="508">
        <v>83.676978616699998</v>
      </c>
      <c r="P60" s="508">
        <v>66.464140203100001</v>
      </c>
      <c r="Q60" s="508">
        <v>84.828496530999999</v>
      </c>
      <c r="R60" s="508">
        <v>64.950673438099997</v>
      </c>
      <c r="S60" s="508">
        <v>69.599277643600004</v>
      </c>
      <c r="T60" s="508">
        <v>79.918407622700002</v>
      </c>
      <c r="U60" s="508">
        <v>68.673338647600005</v>
      </c>
      <c r="V60" s="508">
        <v>85.533277805400004</v>
      </c>
      <c r="W60" s="508">
        <v>75.207409861100004</v>
      </c>
      <c r="X60" s="508">
        <v>84.896795708599996</v>
      </c>
      <c r="Y60" s="508">
        <v>87.306974919200002</v>
      </c>
      <c r="Z60" s="508">
        <v>64.492203719499997</v>
      </c>
      <c r="AA60" s="331">
        <v>84.2598450805</v>
      </c>
      <c r="AB60" s="331">
        <v>77.619133821399998</v>
      </c>
      <c r="AC60" s="331">
        <v>56.658726218699996</v>
      </c>
      <c r="AD60" s="331">
        <v>76.108390167400003</v>
      </c>
      <c r="AE60" s="331">
        <v>78.872464485999998</v>
      </c>
      <c r="AF60" s="331">
        <v>72.682787740999999</v>
      </c>
      <c r="AG60" s="331">
        <v>89.747793486600003</v>
      </c>
      <c r="AH60" s="331">
        <v>93.054380743899998</v>
      </c>
      <c r="AI60" s="331">
        <v>92.650901758299995</v>
      </c>
      <c r="AJ60" s="331">
        <v>118.245403866</v>
      </c>
      <c r="AK60" s="331">
        <v>105.23808226209999</v>
      </c>
      <c r="AL60" s="331">
        <v>106.6191185011</v>
      </c>
      <c r="AM60" s="331">
        <v>111.08262985570001</v>
      </c>
      <c r="AN60" s="331">
        <v>88.811838949700004</v>
      </c>
      <c r="AO60" s="331">
        <v>100.85379783330001</v>
      </c>
      <c r="AP60" s="331">
        <v>110.3008528197</v>
      </c>
    </row>
    <row r="61" spans="1:42" s="326" customFormat="1" ht="27.6" x14ac:dyDescent="0.3">
      <c r="A61" s="328"/>
      <c r="B61" s="328" t="s">
        <v>232</v>
      </c>
      <c r="C61" s="332">
        <v>11.07</v>
      </c>
      <c r="D61" s="332">
        <v>7.14</v>
      </c>
      <c r="E61" s="332">
        <v>8.84</v>
      </c>
      <c r="F61" s="332">
        <v>4.2300000000000004</v>
      </c>
      <c r="G61" s="332">
        <v>4.88</v>
      </c>
      <c r="H61" s="332">
        <v>4.45</v>
      </c>
      <c r="I61" s="332">
        <v>6.51</v>
      </c>
      <c r="J61" s="332">
        <v>5.14</v>
      </c>
      <c r="K61" s="332">
        <v>6.47</v>
      </c>
      <c r="L61" s="332">
        <v>4.3</v>
      </c>
      <c r="M61" s="332">
        <v>7.53</v>
      </c>
      <c r="N61" s="332">
        <v>9.99</v>
      </c>
      <c r="O61" s="507">
        <v>7.2269533616999997</v>
      </c>
      <c r="P61" s="507">
        <v>3.8761806843</v>
      </c>
      <c r="Q61" s="507">
        <v>7.1053984289000001</v>
      </c>
      <c r="R61" s="507">
        <v>4.8282647323000001</v>
      </c>
      <c r="S61" s="507">
        <v>10.4053986906</v>
      </c>
      <c r="T61" s="507">
        <v>8.0649943194000002</v>
      </c>
      <c r="U61" s="507">
        <v>10.8141755244</v>
      </c>
      <c r="V61" s="507">
        <v>10.3189088707</v>
      </c>
      <c r="W61" s="507">
        <v>6.1897577026999997</v>
      </c>
      <c r="X61" s="507">
        <v>6.2620310670999997</v>
      </c>
      <c r="Y61" s="507">
        <v>8.7291258326999994</v>
      </c>
      <c r="Z61" s="507">
        <v>7.2281574211999997</v>
      </c>
      <c r="AA61" s="329">
        <v>6.9140029042000002</v>
      </c>
      <c r="AB61" s="329">
        <v>11.0519652949</v>
      </c>
      <c r="AC61" s="329">
        <v>8.3892683111000004</v>
      </c>
      <c r="AD61" s="329">
        <v>9.2346432989</v>
      </c>
      <c r="AE61" s="329">
        <v>15.978671608899999</v>
      </c>
      <c r="AF61" s="329">
        <v>14.8731012535</v>
      </c>
      <c r="AG61" s="329">
        <v>17.650318899999998</v>
      </c>
      <c r="AH61" s="329">
        <v>15.4654416815</v>
      </c>
      <c r="AI61" s="329">
        <v>16.6863498443</v>
      </c>
      <c r="AJ61" s="329">
        <v>23.6234167623</v>
      </c>
      <c r="AK61" s="329">
        <v>13.581520791699999</v>
      </c>
      <c r="AL61" s="329">
        <v>21.086963450300001</v>
      </c>
      <c r="AM61" s="329">
        <v>20.310992975600001</v>
      </c>
      <c r="AN61" s="329">
        <v>15.682233612399999</v>
      </c>
      <c r="AO61" s="329">
        <v>19.773497905300001</v>
      </c>
      <c r="AP61" s="329">
        <v>29.8143661296</v>
      </c>
    </row>
    <row r="62" spans="1:42" s="326" customFormat="1" ht="13.8" x14ac:dyDescent="0.3">
      <c r="A62" s="330"/>
      <c r="B62" s="330" t="s">
        <v>233</v>
      </c>
      <c r="C62" s="333">
        <v>45.77</v>
      </c>
      <c r="D62" s="333">
        <v>41.21</v>
      </c>
      <c r="E62" s="333">
        <v>44.98</v>
      </c>
      <c r="F62" s="333">
        <v>50.34</v>
      </c>
      <c r="G62" s="333">
        <v>38.31</v>
      </c>
      <c r="H62" s="333">
        <v>42.29</v>
      </c>
      <c r="I62" s="333">
        <v>40.42</v>
      </c>
      <c r="J62" s="333">
        <v>49.74</v>
      </c>
      <c r="K62" s="333">
        <v>40.4</v>
      </c>
      <c r="L62" s="333">
        <v>38.76</v>
      </c>
      <c r="M62" s="333">
        <v>40.86</v>
      </c>
      <c r="N62" s="333">
        <v>43.62</v>
      </c>
      <c r="O62" s="508">
        <v>52.586587474399998</v>
      </c>
      <c r="P62" s="508">
        <v>32.481904889600003</v>
      </c>
      <c r="Q62" s="508">
        <v>42.952610520199997</v>
      </c>
      <c r="R62" s="508">
        <v>34.668845853800001</v>
      </c>
      <c r="S62" s="508">
        <v>40.507819071</v>
      </c>
      <c r="T62" s="508">
        <v>44.905977222300002</v>
      </c>
      <c r="U62" s="508">
        <v>48.699288423900001</v>
      </c>
      <c r="V62" s="508">
        <v>43.526994112700002</v>
      </c>
      <c r="W62" s="508">
        <v>42.352448261200003</v>
      </c>
      <c r="X62" s="508">
        <v>39.468288351200002</v>
      </c>
      <c r="Y62" s="508">
        <v>42.100991237099997</v>
      </c>
      <c r="Z62" s="508">
        <v>37.5609287455</v>
      </c>
      <c r="AA62" s="331">
        <v>36.396227629199998</v>
      </c>
      <c r="AB62" s="331">
        <v>32.314837835399999</v>
      </c>
      <c r="AC62" s="331">
        <v>30.086841208100001</v>
      </c>
      <c r="AD62" s="331">
        <v>34.076396929600001</v>
      </c>
      <c r="AE62" s="331">
        <v>45.571542831899997</v>
      </c>
      <c r="AF62" s="331">
        <v>40.447855334800003</v>
      </c>
      <c r="AG62" s="331">
        <v>43.772679500899997</v>
      </c>
      <c r="AH62" s="331">
        <v>45.568013521499999</v>
      </c>
      <c r="AI62" s="331">
        <v>44.670374341900001</v>
      </c>
      <c r="AJ62" s="331">
        <v>48.239872192900002</v>
      </c>
      <c r="AK62" s="331">
        <v>50.747333769800001</v>
      </c>
      <c r="AL62" s="331">
        <v>51.257927958099998</v>
      </c>
      <c r="AM62" s="331">
        <v>54.213977671000002</v>
      </c>
      <c r="AN62" s="331">
        <v>46.795843521899997</v>
      </c>
      <c r="AO62" s="331">
        <v>48.145590920499998</v>
      </c>
      <c r="AP62" s="331">
        <v>56.576509421300003</v>
      </c>
    </row>
    <row r="63" spans="1:42" s="326" customFormat="1" ht="27.6" x14ac:dyDescent="0.3">
      <c r="A63" s="328"/>
      <c r="B63" s="328" t="s">
        <v>234</v>
      </c>
      <c r="C63" s="332">
        <v>218.49</v>
      </c>
      <c r="D63" s="332">
        <v>176.27</v>
      </c>
      <c r="E63" s="332">
        <v>219.93</v>
      </c>
      <c r="F63" s="332">
        <v>198.24</v>
      </c>
      <c r="G63" s="332">
        <v>207.08</v>
      </c>
      <c r="H63" s="332">
        <v>223.01</v>
      </c>
      <c r="I63" s="332">
        <v>205.34</v>
      </c>
      <c r="J63" s="332">
        <v>230.48</v>
      </c>
      <c r="K63" s="332">
        <v>185.9</v>
      </c>
      <c r="L63" s="332">
        <v>186.56</v>
      </c>
      <c r="M63" s="332">
        <v>202.34</v>
      </c>
      <c r="N63" s="332">
        <v>244.77</v>
      </c>
      <c r="O63" s="507">
        <v>190.9962427774</v>
      </c>
      <c r="P63" s="507">
        <v>154.0761166931</v>
      </c>
      <c r="Q63" s="507">
        <v>259.73421859109999</v>
      </c>
      <c r="R63" s="507">
        <v>230.92254872219999</v>
      </c>
      <c r="S63" s="507">
        <v>276.79168047600001</v>
      </c>
      <c r="T63" s="507">
        <v>318.35943996409998</v>
      </c>
      <c r="U63" s="507">
        <v>250.62897340270001</v>
      </c>
      <c r="V63" s="507">
        <v>308.74533585649999</v>
      </c>
      <c r="W63" s="507">
        <v>224.6461036263</v>
      </c>
      <c r="X63" s="507">
        <v>207.38364800049999</v>
      </c>
      <c r="Y63" s="507">
        <v>217.8484676082</v>
      </c>
      <c r="Z63" s="507">
        <v>224.0591284002</v>
      </c>
      <c r="AA63" s="329">
        <v>180.299374129</v>
      </c>
      <c r="AB63" s="329">
        <v>191.39585816830001</v>
      </c>
      <c r="AC63" s="329">
        <v>174.75071050899999</v>
      </c>
      <c r="AD63" s="329">
        <v>202.03608062239999</v>
      </c>
      <c r="AE63" s="329">
        <v>240.91570560880001</v>
      </c>
      <c r="AF63" s="329">
        <v>209.24563836799999</v>
      </c>
      <c r="AG63" s="329">
        <v>217.71968248979999</v>
      </c>
      <c r="AH63" s="329">
        <v>212.8557887284</v>
      </c>
      <c r="AI63" s="329">
        <v>194.9179692607</v>
      </c>
      <c r="AJ63" s="329">
        <v>222.7751533974</v>
      </c>
      <c r="AK63" s="329">
        <v>244.54520984429999</v>
      </c>
      <c r="AL63" s="329">
        <v>214.20498658139999</v>
      </c>
      <c r="AM63" s="329">
        <v>250.69046811179999</v>
      </c>
      <c r="AN63" s="329">
        <v>214.64353896899999</v>
      </c>
      <c r="AO63" s="329">
        <v>254.3608030636</v>
      </c>
      <c r="AP63" s="329">
        <v>244.10681694549999</v>
      </c>
    </row>
    <row r="64" spans="1:42" s="326" customFormat="1" ht="13.8" x14ac:dyDescent="0.3">
      <c r="A64" s="330"/>
      <c r="B64" s="330" t="s">
        <v>235</v>
      </c>
      <c r="C64" s="333">
        <v>166.14</v>
      </c>
      <c r="D64" s="333">
        <v>158.91</v>
      </c>
      <c r="E64" s="333">
        <v>195.77</v>
      </c>
      <c r="F64" s="333">
        <v>188.44</v>
      </c>
      <c r="G64" s="333">
        <v>174.33</v>
      </c>
      <c r="H64" s="333">
        <v>184.87</v>
      </c>
      <c r="I64" s="333">
        <v>165.66</v>
      </c>
      <c r="J64" s="333">
        <v>191.4</v>
      </c>
      <c r="K64" s="333">
        <v>160.69</v>
      </c>
      <c r="L64" s="333">
        <v>167.6</v>
      </c>
      <c r="M64" s="333">
        <v>173.13</v>
      </c>
      <c r="N64" s="333">
        <v>196.79</v>
      </c>
      <c r="O64" s="508">
        <v>187.1129767969</v>
      </c>
      <c r="P64" s="508">
        <v>136.00595344609999</v>
      </c>
      <c r="Q64" s="508">
        <v>206.28570196730001</v>
      </c>
      <c r="R64" s="508">
        <v>167.54818473890001</v>
      </c>
      <c r="S64" s="508">
        <v>211.7045341651</v>
      </c>
      <c r="T64" s="508">
        <v>182.77989277770001</v>
      </c>
      <c r="U64" s="508">
        <v>192.8360913832</v>
      </c>
      <c r="V64" s="508">
        <v>212.21089391410001</v>
      </c>
      <c r="W64" s="508">
        <v>167.8581461066</v>
      </c>
      <c r="X64" s="508">
        <v>163.8129332325</v>
      </c>
      <c r="Y64" s="508">
        <v>193.29124353629999</v>
      </c>
      <c r="Z64" s="508">
        <v>183.89703991799999</v>
      </c>
      <c r="AA64" s="331">
        <v>182.81375004180001</v>
      </c>
      <c r="AB64" s="331">
        <v>213.51954218500001</v>
      </c>
      <c r="AC64" s="331">
        <v>191.0769874028</v>
      </c>
      <c r="AD64" s="331">
        <v>231.89440385130001</v>
      </c>
      <c r="AE64" s="331">
        <v>237.06119461809999</v>
      </c>
      <c r="AF64" s="331">
        <v>218.26372944440001</v>
      </c>
      <c r="AG64" s="331">
        <v>274.6128619118</v>
      </c>
      <c r="AH64" s="331">
        <v>277.7177065409</v>
      </c>
      <c r="AI64" s="331">
        <v>231.1484349223</v>
      </c>
      <c r="AJ64" s="331">
        <v>277.27699916979998</v>
      </c>
      <c r="AK64" s="331">
        <v>284.71444064410002</v>
      </c>
      <c r="AL64" s="331">
        <v>271.00221832689999</v>
      </c>
      <c r="AM64" s="331">
        <v>301.10387538399999</v>
      </c>
      <c r="AN64" s="331">
        <v>232.36006831969999</v>
      </c>
      <c r="AO64" s="331">
        <v>289.1543150178</v>
      </c>
      <c r="AP64" s="331">
        <v>271.50286072950001</v>
      </c>
    </row>
    <row r="65" spans="1:42" s="326" customFormat="1" ht="13.8" x14ac:dyDescent="0.3">
      <c r="A65" s="328"/>
      <c r="B65" s="328" t="s">
        <v>236</v>
      </c>
      <c r="C65" s="329">
        <v>1777.29</v>
      </c>
      <c r="D65" s="329">
        <v>1484.95</v>
      </c>
      <c r="E65" s="329">
        <v>1762.16</v>
      </c>
      <c r="F65" s="329">
        <v>1667.61</v>
      </c>
      <c r="G65" s="329">
        <v>1702.3</v>
      </c>
      <c r="H65" s="329">
        <v>1704.17</v>
      </c>
      <c r="I65" s="329">
        <v>1657.45</v>
      </c>
      <c r="J65" s="329">
        <v>1811.38</v>
      </c>
      <c r="K65" s="329">
        <v>1707.69</v>
      </c>
      <c r="L65" s="329">
        <v>1723.88</v>
      </c>
      <c r="M65" s="329">
        <v>1648.84</v>
      </c>
      <c r="N65" s="329">
        <v>1511.34</v>
      </c>
      <c r="O65" s="507">
        <v>1721.6541043846</v>
      </c>
      <c r="P65" s="507">
        <v>1487.5316829952001</v>
      </c>
      <c r="Q65" s="507">
        <v>1755.201761953</v>
      </c>
      <c r="R65" s="507">
        <v>1676.5303638754999</v>
      </c>
      <c r="S65" s="507">
        <v>1744.2901755055</v>
      </c>
      <c r="T65" s="507">
        <v>1710.6993744555</v>
      </c>
      <c r="U65" s="507">
        <v>1837.3439027541999</v>
      </c>
      <c r="V65" s="507">
        <v>1812.9588888298999</v>
      </c>
      <c r="W65" s="507">
        <v>1824.8134874750999</v>
      </c>
      <c r="X65" s="507">
        <v>2183.3382467946999</v>
      </c>
      <c r="Y65" s="507">
        <v>2272.9734722563999</v>
      </c>
      <c r="Z65" s="507">
        <v>1539.2576212305</v>
      </c>
      <c r="AA65" s="329">
        <v>1783.9623727558001</v>
      </c>
      <c r="AB65" s="329">
        <v>1539.5710140751</v>
      </c>
      <c r="AC65" s="329">
        <v>1563.7354956337999</v>
      </c>
      <c r="AD65" s="329">
        <v>1671.0892149198</v>
      </c>
      <c r="AE65" s="329">
        <v>1687.4177230086</v>
      </c>
      <c r="AF65" s="329">
        <v>1746.3835459034999</v>
      </c>
      <c r="AG65" s="329">
        <v>1977.5600797345001</v>
      </c>
      <c r="AH65" s="329">
        <v>1880.4239349474999</v>
      </c>
      <c r="AI65" s="329">
        <v>1857.5392268129001</v>
      </c>
      <c r="AJ65" s="329">
        <v>2088.1296117328998</v>
      </c>
      <c r="AK65" s="329">
        <v>2025.3965439091</v>
      </c>
      <c r="AL65" s="329">
        <v>1894.5292561423</v>
      </c>
      <c r="AM65" s="329">
        <v>2231.3292711022</v>
      </c>
      <c r="AN65" s="329">
        <v>1829.3615244286</v>
      </c>
      <c r="AO65" s="329">
        <v>2313.1761054732001</v>
      </c>
      <c r="AP65" s="329">
        <v>2604.0769757099001</v>
      </c>
    </row>
    <row r="66" spans="1:42" s="326" customFormat="1" ht="27.6" x14ac:dyDescent="0.3">
      <c r="A66" s="330"/>
      <c r="B66" s="330" t="s">
        <v>237</v>
      </c>
      <c r="C66" s="333">
        <v>152.06</v>
      </c>
      <c r="D66" s="333">
        <v>137.08000000000001</v>
      </c>
      <c r="E66" s="333">
        <v>152.74</v>
      </c>
      <c r="F66" s="333">
        <v>132.75</v>
      </c>
      <c r="G66" s="333">
        <v>132.66999999999999</v>
      </c>
      <c r="H66" s="333">
        <v>138.31</v>
      </c>
      <c r="I66" s="333">
        <v>153.26</v>
      </c>
      <c r="J66" s="333">
        <v>133.04</v>
      </c>
      <c r="K66" s="333">
        <v>127.7</v>
      </c>
      <c r="L66" s="333">
        <v>129.80000000000001</v>
      </c>
      <c r="M66" s="333">
        <v>148.44</v>
      </c>
      <c r="N66" s="333">
        <v>130.4</v>
      </c>
      <c r="O66" s="508">
        <v>137.80334755050001</v>
      </c>
      <c r="P66" s="508">
        <v>125.57624007779999</v>
      </c>
      <c r="Q66" s="508">
        <v>182.172563459</v>
      </c>
      <c r="R66" s="508">
        <v>118.1036943204</v>
      </c>
      <c r="S66" s="508">
        <v>137.14807360719999</v>
      </c>
      <c r="T66" s="508">
        <v>127.71579609600001</v>
      </c>
      <c r="U66" s="508">
        <v>121.4154615058</v>
      </c>
      <c r="V66" s="508">
        <v>141.24708827809999</v>
      </c>
      <c r="W66" s="508">
        <v>128.82865291600001</v>
      </c>
      <c r="X66" s="508">
        <v>131.3801359535</v>
      </c>
      <c r="Y66" s="508">
        <v>126.20832568119999</v>
      </c>
      <c r="Z66" s="508">
        <v>116.41657634800001</v>
      </c>
      <c r="AA66" s="331">
        <v>139.05906579009999</v>
      </c>
      <c r="AB66" s="331">
        <v>134.94617661710001</v>
      </c>
      <c r="AC66" s="331">
        <v>133.8253782184</v>
      </c>
      <c r="AD66" s="331">
        <v>130.34098723720001</v>
      </c>
      <c r="AE66" s="331">
        <v>128.8679134555</v>
      </c>
      <c r="AF66" s="331">
        <v>123.82612961940001</v>
      </c>
      <c r="AG66" s="331">
        <v>152.0933426119</v>
      </c>
      <c r="AH66" s="331">
        <v>144.56949250770001</v>
      </c>
      <c r="AI66" s="331">
        <v>132.60534582010001</v>
      </c>
      <c r="AJ66" s="331">
        <v>139.73134528989999</v>
      </c>
      <c r="AK66" s="331">
        <v>137.58788827059999</v>
      </c>
      <c r="AL66" s="331">
        <v>135.6010771757</v>
      </c>
      <c r="AM66" s="331">
        <v>155.013925081</v>
      </c>
      <c r="AN66" s="331">
        <v>128.8221848215</v>
      </c>
      <c r="AO66" s="331">
        <v>141.31364317309999</v>
      </c>
      <c r="AP66" s="331">
        <v>141.4559330511</v>
      </c>
    </row>
    <row r="67" spans="1:42" s="326" customFormat="1" ht="27.6" x14ac:dyDescent="0.3">
      <c r="A67" s="328"/>
      <c r="B67" s="328" t="s">
        <v>238</v>
      </c>
      <c r="C67" s="332">
        <v>380.72</v>
      </c>
      <c r="D67" s="332">
        <v>330.92</v>
      </c>
      <c r="E67" s="332">
        <v>355.98</v>
      </c>
      <c r="F67" s="332">
        <v>386.86</v>
      </c>
      <c r="G67" s="332">
        <v>350.4</v>
      </c>
      <c r="H67" s="332">
        <v>383.96</v>
      </c>
      <c r="I67" s="332">
        <v>316.44</v>
      </c>
      <c r="J67" s="332">
        <v>375.5</v>
      </c>
      <c r="K67" s="332">
        <v>372.36</v>
      </c>
      <c r="L67" s="332">
        <v>372.6</v>
      </c>
      <c r="M67" s="332">
        <v>355.52</v>
      </c>
      <c r="N67" s="332">
        <v>301.24</v>
      </c>
      <c r="O67" s="507">
        <v>300.49518741380001</v>
      </c>
      <c r="P67" s="507">
        <v>279.32504280429998</v>
      </c>
      <c r="Q67" s="507">
        <v>344.45720746059999</v>
      </c>
      <c r="R67" s="507">
        <v>407.30052610939998</v>
      </c>
      <c r="S67" s="507">
        <v>352.34359039980001</v>
      </c>
      <c r="T67" s="507">
        <v>476.40330289899998</v>
      </c>
      <c r="U67" s="507">
        <v>578.9477232987</v>
      </c>
      <c r="V67" s="507">
        <v>477.38492001809999</v>
      </c>
      <c r="W67" s="507">
        <v>369.68215263270002</v>
      </c>
      <c r="X67" s="507">
        <v>406.66953868669998</v>
      </c>
      <c r="Y67" s="507">
        <v>418.66046780699997</v>
      </c>
      <c r="Z67" s="507">
        <v>408.5872735328</v>
      </c>
      <c r="AA67" s="329">
        <v>436.77138712269999</v>
      </c>
      <c r="AB67" s="329">
        <v>300.79689791129999</v>
      </c>
      <c r="AC67" s="329">
        <v>330.13216024360003</v>
      </c>
      <c r="AD67" s="329">
        <v>320.00720625000002</v>
      </c>
      <c r="AE67" s="329">
        <v>348.535741304</v>
      </c>
      <c r="AF67" s="329">
        <v>440.53217618590003</v>
      </c>
      <c r="AG67" s="329">
        <v>454.97325076509998</v>
      </c>
      <c r="AH67" s="329">
        <v>421.73744480279998</v>
      </c>
      <c r="AI67" s="329">
        <v>436.90578115099999</v>
      </c>
      <c r="AJ67" s="329">
        <v>490.18080212170003</v>
      </c>
      <c r="AK67" s="329">
        <v>459.14726436350003</v>
      </c>
      <c r="AL67" s="329">
        <v>464.72160548480002</v>
      </c>
      <c r="AM67" s="329">
        <v>478.64015396129997</v>
      </c>
      <c r="AN67" s="329">
        <v>412.58564806959998</v>
      </c>
      <c r="AO67" s="329">
        <v>574.8066198555</v>
      </c>
      <c r="AP67" s="329">
        <v>602.93952624350004</v>
      </c>
    </row>
    <row r="68" spans="1:42" s="326" customFormat="1" ht="27.6" x14ac:dyDescent="0.3">
      <c r="A68" s="330"/>
      <c r="B68" s="330" t="s">
        <v>239</v>
      </c>
      <c r="C68" s="333">
        <v>220.56</v>
      </c>
      <c r="D68" s="333">
        <v>199.37</v>
      </c>
      <c r="E68" s="333">
        <v>219.11</v>
      </c>
      <c r="F68" s="333">
        <v>253.54</v>
      </c>
      <c r="G68" s="333">
        <v>219.82</v>
      </c>
      <c r="H68" s="333">
        <v>244.87</v>
      </c>
      <c r="I68" s="333">
        <v>178.43</v>
      </c>
      <c r="J68" s="333">
        <v>216.3</v>
      </c>
      <c r="K68" s="333">
        <v>232.49</v>
      </c>
      <c r="L68" s="333">
        <v>245.72</v>
      </c>
      <c r="M68" s="333">
        <v>217.91</v>
      </c>
      <c r="N68" s="333">
        <v>171.4</v>
      </c>
      <c r="O68" s="508">
        <v>167.75781997799999</v>
      </c>
      <c r="P68" s="508">
        <v>163.65513434420001</v>
      </c>
      <c r="Q68" s="508">
        <v>179.61886298050001</v>
      </c>
      <c r="R68" s="508">
        <v>290.19316007380002</v>
      </c>
      <c r="S68" s="508">
        <v>204.50742335890001</v>
      </c>
      <c r="T68" s="508">
        <v>333.7285726787</v>
      </c>
      <c r="U68" s="508">
        <v>432.92572459709999</v>
      </c>
      <c r="V68" s="508">
        <v>319.54828834770001</v>
      </c>
      <c r="W68" s="508">
        <v>211.41392299719999</v>
      </c>
      <c r="X68" s="508">
        <v>269.71830557710001</v>
      </c>
      <c r="Y68" s="508">
        <v>287.83966299619999</v>
      </c>
      <c r="Z68" s="508">
        <v>272.4907873038</v>
      </c>
      <c r="AA68" s="331">
        <v>283.5572537196</v>
      </c>
      <c r="AB68" s="331">
        <v>178.0069105167</v>
      </c>
      <c r="AC68" s="331">
        <v>194.237736842</v>
      </c>
      <c r="AD68" s="331">
        <v>182.65379366549999</v>
      </c>
      <c r="AE68" s="331">
        <v>207.3025688422</v>
      </c>
      <c r="AF68" s="331">
        <v>300.74353813990001</v>
      </c>
      <c r="AG68" s="331">
        <v>286.49788310449998</v>
      </c>
      <c r="AH68" s="331">
        <v>244.86891794819999</v>
      </c>
      <c r="AI68" s="331">
        <v>260.85067651700001</v>
      </c>
      <c r="AJ68" s="331">
        <v>309.73107067030003</v>
      </c>
      <c r="AK68" s="331">
        <v>278.15488323850002</v>
      </c>
      <c r="AL68" s="331">
        <v>293.34918782139999</v>
      </c>
      <c r="AM68" s="331">
        <v>300.29500646669999</v>
      </c>
      <c r="AN68" s="331">
        <v>257.0955991239</v>
      </c>
      <c r="AO68" s="331">
        <v>367.41196075089999</v>
      </c>
      <c r="AP68" s="331">
        <v>395.56726484379999</v>
      </c>
    </row>
    <row r="69" spans="1:42" s="326" customFormat="1" ht="13.8" x14ac:dyDescent="0.3">
      <c r="A69" s="328"/>
      <c r="B69" s="328" t="s">
        <v>240</v>
      </c>
      <c r="C69" s="332">
        <v>0.01</v>
      </c>
      <c r="D69" s="332">
        <v>0.01</v>
      </c>
      <c r="E69" s="332">
        <v>0</v>
      </c>
      <c r="F69" s="332">
        <v>0.04</v>
      </c>
      <c r="G69" s="332">
        <v>7.0000000000000007E-2</v>
      </c>
      <c r="H69" s="332">
        <v>0.05</v>
      </c>
      <c r="I69" s="332">
        <v>0.02</v>
      </c>
      <c r="J69" s="332">
        <v>0.06</v>
      </c>
      <c r="K69" s="332">
        <v>0.02</v>
      </c>
      <c r="L69" s="332">
        <v>0</v>
      </c>
      <c r="M69" s="332">
        <v>0.04</v>
      </c>
      <c r="N69" s="332">
        <v>0</v>
      </c>
      <c r="O69" s="507">
        <v>1.2349193099999999E-2</v>
      </c>
      <c r="P69" s="507">
        <v>1.26199934E-2</v>
      </c>
      <c r="Q69" s="507">
        <v>2.4901247200000001E-2</v>
      </c>
      <c r="R69" s="507">
        <v>1.1639933700000001E-2</v>
      </c>
      <c r="S69" s="507">
        <v>1.1554568600000001E-2</v>
      </c>
      <c r="T69" s="507">
        <v>0</v>
      </c>
      <c r="U69" s="507">
        <v>1.1527460999999999E-2</v>
      </c>
      <c r="V69" s="507">
        <v>2.1283761E-3</v>
      </c>
      <c r="W69" s="507">
        <v>1.3577044599999999E-2</v>
      </c>
      <c r="X69" s="507">
        <v>3.1386439999999999E-4</v>
      </c>
      <c r="Y69" s="507">
        <v>2.0949330400000001E-2</v>
      </c>
      <c r="Z69" s="507">
        <v>8.6616999E-3</v>
      </c>
      <c r="AA69" s="329">
        <v>2.0569835999999998E-3</v>
      </c>
      <c r="AB69" s="329">
        <v>1.0178876000000001E-3</v>
      </c>
      <c r="AC69" s="329">
        <v>0</v>
      </c>
      <c r="AD69" s="329">
        <v>2.3298926999999999E-3</v>
      </c>
      <c r="AE69" s="329">
        <v>3.0801311999999999E-3</v>
      </c>
      <c r="AF69" s="329">
        <v>3.1744193E-3</v>
      </c>
      <c r="AG69" s="329">
        <v>1.17205559E-2</v>
      </c>
      <c r="AH69" s="329">
        <v>4.3604786000000003E-3</v>
      </c>
      <c r="AI69" s="329">
        <v>3.1569919999999997E-4</v>
      </c>
      <c r="AJ69" s="329">
        <v>2.1970710000000001E-4</v>
      </c>
      <c r="AK69" s="329">
        <v>3.4138177999999998E-3</v>
      </c>
      <c r="AL69" s="329">
        <v>1.0361382000000001E-3</v>
      </c>
      <c r="AM69" s="329">
        <v>4.1602259999999998E-4</v>
      </c>
      <c r="AN69" s="329">
        <v>8.9010194999999993E-3</v>
      </c>
      <c r="AO69" s="329">
        <v>1.0555613E-2</v>
      </c>
      <c r="AP69" s="329">
        <v>1.1619355200000001E-2</v>
      </c>
    </row>
    <row r="70" spans="1:42" s="326" customFormat="1" ht="27.6" x14ac:dyDescent="0.3">
      <c r="A70" s="330"/>
      <c r="B70" s="330" t="s">
        <v>241</v>
      </c>
      <c r="C70" s="333">
        <v>160.15</v>
      </c>
      <c r="D70" s="333">
        <v>131.54</v>
      </c>
      <c r="E70" s="333">
        <v>136.86000000000001</v>
      </c>
      <c r="F70" s="333">
        <v>133.27000000000001</v>
      </c>
      <c r="G70" s="333">
        <v>130.52000000000001</v>
      </c>
      <c r="H70" s="333">
        <v>139.04</v>
      </c>
      <c r="I70" s="333">
        <v>137.99</v>
      </c>
      <c r="J70" s="333">
        <v>159.13999999999999</v>
      </c>
      <c r="K70" s="333">
        <v>139.85</v>
      </c>
      <c r="L70" s="333">
        <v>126.88</v>
      </c>
      <c r="M70" s="333">
        <v>137.56</v>
      </c>
      <c r="N70" s="333">
        <v>129.84</v>
      </c>
      <c r="O70" s="508">
        <v>132.7250182427</v>
      </c>
      <c r="P70" s="508">
        <v>115.6572884667</v>
      </c>
      <c r="Q70" s="508">
        <v>164.8134432329</v>
      </c>
      <c r="R70" s="508">
        <v>117.0957261019</v>
      </c>
      <c r="S70" s="508">
        <v>147.8246124723</v>
      </c>
      <c r="T70" s="508">
        <v>142.67473022030001</v>
      </c>
      <c r="U70" s="508">
        <v>146.0104712406</v>
      </c>
      <c r="V70" s="508">
        <v>157.83450329429999</v>
      </c>
      <c r="W70" s="508">
        <v>158.25465259090001</v>
      </c>
      <c r="X70" s="508">
        <v>136.9509192452</v>
      </c>
      <c r="Y70" s="508">
        <v>130.7998554804</v>
      </c>
      <c r="Z70" s="508">
        <v>136.0878245291</v>
      </c>
      <c r="AA70" s="331">
        <v>153.21207641949999</v>
      </c>
      <c r="AB70" s="331">
        <v>122.788969507</v>
      </c>
      <c r="AC70" s="331">
        <v>135.89442340159999</v>
      </c>
      <c r="AD70" s="331">
        <v>137.3510826918</v>
      </c>
      <c r="AE70" s="331">
        <v>141.2300923306</v>
      </c>
      <c r="AF70" s="331">
        <v>139.78546362669999</v>
      </c>
      <c r="AG70" s="331">
        <v>168.46364710469999</v>
      </c>
      <c r="AH70" s="331">
        <v>176.86416637599999</v>
      </c>
      <c r="AI70" s="331">
        <v>176.0547889348</v>
      </c>
      <c r="AJ70" s="331">
        <v>180.4495117443</v>
      </c>
      <c r="AK70" s="331">
        <v>180.9889673072</v>
      </c>
      <c r="AL70" s="331">
        <v>171.37138152520001</v>
      </c>
      <c r="AM70" s="331">
        <v>178.34473147200001</v>
      </c>
      <c r="AN70" s="331">
        <v>155.48114792620001</v>
      </c>
      <c r="AO70" s="331">
        <v>207.3841034916</v>
      </c>
      <c r="AP70" s="331">
        <v>207.3606420445</v>
      </c>
    </row>
    <row r="71" spans="1:42" s="326" customFormat="1" ht="27.6" x14ac:dyDescent="0.3">
      <c r="A71" s="328"/>
      <c r="B71" s="328" t="s">
        <v>242</v>
      </c>
      <c r="C71" s="332">
        <v>433.5</v>
      </c>
      <c r="D71" s="332">
        <v>392.62</v>
      </c>
      <c r="E71" s="332">
        <v>477.49</v>
      </c>
      <c r="F71" s="332">
        <v>402.34</v>
      </c>
      <c r="G71" s="332">
        <v>464.06</v>
      </c>
      <c r="H71" s="332">
        <v>419.41</v>
      </c>
      <c r="I71" s="332">
        <v>428.42</v>
      </c>
      <c r="J71" s="332">
        <v>457.06</v>
      </c>
      <c r="K71" s="332">
        <v>430.24</v>
      </c>
      <c r="L71" s="332">
        <v>425.88</v>
      </c>
      <c r="M71" s="332">
        <v>423.44</v>
      </c>
      <c r="N71" s="332">
        <v>403.55</v>
      </c>
      <c r="O71" s="507">
        <v>468.57960102969997</v>
      </c>
      <c r="P71" s="507">
        <v>398.59202092189997</v>
      </c>
      <c r="Q71" s="507">
        <v>440.61240278090003</v>
      </c>
      <c r="R71" s="507">
        <v>405.2230280686</v>
      </c>
      <c r="S71" s="507">
        <v>490.40565138480002</v>
      </c>
      <c r="T71" s="507">
        <v>420.13488076120001</v>
      </c>
      <c r="U71" s="507">
        <v>411.92150254699999</v>
      </c>
      <c r="V71" s="507">
        <v>457.51752421679998</v>
      </c>
      <c r="W71" s="507">
        <v>638.6396457047</v>
      </c>
      <c r="X71" s="507">
        <v>933.72276911389997</v>
      </c>
      <c r="Y71" s="507">
        <v>1011.9834306679001</v>
      </c>
      <c r="Z71" s="507">
        <v>372.4024122381</v>
      </c>
      <c r="AA71" s="329">
        <v>449.06640357330002</v>
      </c>
      <c r="AB71" s="329">
        <v>401.34997824200002</v>
      </c>
      <c r="AC71" s="329">
        <v>402.01021093470001</v>
      </c>
      <c r="AD71" s="329">
        <v>408.5883305301</v>
      </c>
      <c r="AE71" s="329">
        <v>460.54496527470002</v>
      </c>
      <c r="AF71" s="329">
        <v>405.0764370009</v>
      </c>
      <c r="AG71" s="329">
        <v>479.7109390302</v>
      </c>
      <c r="AH71" s="329">
        <v>494.13373251759998</v>
      </c>
      <c r="AI71" s="329">
        <v>445.53610925010003</v>
      </c>
      <c r="AJ71" s="329">
        <v>484.0860070283</v>
      </c>
      <c r="AK71" s="329">
        <v>479.50346298789998</v>
      </c>
      <c r="AL71" s="329">
        <v>455.74540633399999</v>
      </c>
      <c r="AM71" s="329">
        <v>549.43247304930003</v>
      </c>
      <c r="AN71" s="329">
        <v>434.25907918960002</v>
      </c>
      <c r="AO71" s="329">
        <v>508.85759245529999</v>
      </c>
      <c r="AP71" s="329">
        <v>535.29941449850003</v>
      </c>
    </row>
    <row r="72" spans="1:42" s="326" customFormat="1" ht="27.6" x14ac:dyDescent="0.3">
      <c r="A72" s="330"/>
      <c r="B72" s="330" t="s">
        <v>243</v>
      </c>
      <c r="C72" s="333">
        <v>266.62</v>
      </c>
      <c r="D72" s="333">
        <v>198.09</v>
      </c>
      <c r="E72" s="333">
        <v>228.08</v>
      </c>
      <c r="F72" s="333">
        <v>231.82</v>
      </c>
      <c r="G72" s="333">
        <v>242.59</v>
      </c>
      <c r="H72" s="333">
        <v>245</v>
      </c>
      <c r="I72" s="333">
        <v>264.76</v>
      </c>
      <c r="J72" s="333">
        <v>250.11</v>
      </c>
      <c r="K72" s="333">
        <v>250.38</v>
      </c>
      <c r="L72" s="333">
        <v>254.08</v>
      </c>
      <c r="M72" s="333">
        <v>246.97</v>
      </c>
      <c r="N72" s="333">
        <v>222.65</v>
      </c>
      <c r="O72" s="508">
        <v>271.67877802100003</v>
      </c>
      <c r="P72" s="508">
        <v>236.0384424829</v>
      </c>
      <c r="Q72" s="508">
        <v>260.7241826316</v>
      </c>
      <c r="R72" s="508">
        <v>258.17206672179998</v>
      </c>
      <c r="S72" s="508">
        <v>265.36221673599999</v>
      </c>
      <c r="T72" s="508">
        <v>243.6477990857</v>
      </c>
      <c r="U72" s="508">
        <v>268.5637664994</v>
      </c>
      <c r="V72" s="508">
        <v>272.50451197260003</v>
      </c>
      <c r="W72" s="508">
        <v>252.97014539040001</v>
      </c>
      <c r="X72" s="508">
        <v>240.9724239613</v>
      </c>
      <c r="Y72" s="508">
        <v>249.78877838290001</v>
      </c>
      <c r="Z72" s="508">
        <v>224.6938703969</v>
      </c>
      <c r="AA72" s="331">
        <v>280.46699459870001</v>
      </c>
      <c r="AB72" s="331">
        <v>227.39264647050001</v>
      </c>
      <c r="AC72" s="331">
        <v>243.54425321459999</v>
      </c>
      <c r="AD72" s="331">
        <v>299.62785513599999</v>
      </c>
      <c r="AE72" s="331">
        <v>262.36408862010001</v>
      </c>
      <c r="AF72" s="331">
        <v>291.83406923619998</v>
      </c>
      <c r="AG72" s="331">
        <v>313.46846950060001</v>
      </c>
      <c r="AH72" s="331">
        <v>278.04172529340002</v>
      </c>
      <c r="AI72" s="331">
        <v>283.7755084465</v>
      </c>
      <c r="AJ72" s="331">
        <v>367.78510275949998</v>
      </c>
      <c r="AK72" s="331">
        <v>323.3023201451</v>
      </c>
      <c r="AL72" s="331">
        <v>269.56051630439998</v>
      </c>
      <c r="AM72" s="331">
        <v>368.42921773379999</v>
      </c>
      <c r="AN72" s="331">
        <v>262.59990048179998</v>
      </c>
      <c r="AO72" s="331">
        <v>307.18917598349998</v>
      </c>
      <c r="AP72" s="331">
        <v>327.0626408864</v>
      </c>
    </row>
    <row r="73" spans="1:42" s="326" customFormat="1" ht="13.8" x14ac:dyDescent="0.3">
      <c r="A73" s="328"/>
      <c r="B73" s="328" t="s">
        <v>244</v>
      </c>
      <c r="C73" s="332">
        <v>16.72</v>
      </c>
      <c r="D73" s="332">
        <v>14</v>
      </c>
      <c r="E73" s="332">
        <v>20.75</v>
      </c>
      <c r="F73" s="332">
        <v>23.92</v>
      </c>
      <c r="G73" s="332">
        <v>14.03</v>
      </c>
      <c r="H73" s="332">
        <v>17.239999999999998</v>
      </c>
      <c r="I73" s="332">
        <v>13.45</v>
      </c>
      <c r="J73" s="332">
        <v>17.75</v>
      </c>
      <c r="K73" s="332">
        <v>18.91</v>
      </c>
      <c r="L73" s="332">
        <v>10.85</v>
      </c>
      <c r="M73" s="332">
        <v>12.89</v>
      </c>
      <c r="N73" s="332">
        <v>13.94</v>
      </c>
      <c r="O73" s="507">
        <v>11.6075230804</v>
      </c>
      <c r="P73" s="507">
        <v>10.2847723636</v>
      </c>
      <c r="Q73" s="507">
        <v>22.841356063300001</v>
      </c>
      <c r="R73" s="507">
        <v>13.180990743600001</v>
      </c>
      <c r="S73" s="507">
        <v>15.708217080100001</v>
      </c>
      <c r="T73" s="507">
        <v>10.252055245399999</v>
      </c>
      <c r="U73" s="507">
        <v>10.2604425179</v>
      </c>
      <c r="V73" s="507">
        <v>14.4115138425</v>
      </c>
      <c r="W73" s="507">
        <v>12.335608772200001</v>
      </c>
      <c r="X73" s="507">
        <v>13.360613691599999</v>
      </c>
      <c r="Y73" s="507">
        <v>12.2252136644</v>
      </c>
      <c r="Z73" s="507">
        <v>8.9976608938999991</v>
      </c>
      <c r="AA73" s="329">
        <v>11.1284014012</v>
      </c>
      <c r="AB73" s="329">
        <v>9.5959905430999992</v>
      </c>
      <c r="AC73" s="329">
        <v>9.1525519325999998</v>
      </c>
      <c r="AD73" s="329">
        <v>8.4417091107999997</v>
      </c>
      <c r="AE73" s="329">
        <v>8.8381624303000006</v>
      </c>
      <c r="AF73" s="329">
        <v>9.2883806685000003</v>
      </c>
      <c r="AG73" s="329">
        <v>10.5861154377</v>
      </c>
      <c r="AH73" s="329">
        <v>9.0007314775000005</v>
      </c>
      <c r="AI73" s="329">
        <v>10.520323303</v>
      </c>
      <c r="AJ73" s="329">
        <v>13.4730791079</v>
      </c>
      <c r="AK73" s="329">
        <v>15.2488068529</v>
      </c>
      <c r="AL73" s="329">
        <v>10.027709912200001</v>
      </c>
      <c r="AM73" s="329">
        <v>10.359809019</v>
      </c>
      <c r="AN73" s="329">
        <v>6.6827893744000004</v>
      </c>
      <c r="AO73" s="329">
        <v>19.468388237199999</v>
      </c>
      <c r="AP73" s="329">
        <v>36.934242481399998</v>
      </c>
    </row>
    <row r="74" spans="1:42" s="326" customFormat="1" ht="13.8" x14ac:dyDescent="0.3">
      <c r="A74" s="330"/>
      <c r="B74" s="330" t="s">
        <v>245</v>
      </c>
      <c r="C74" s="333">
        <v>76.25</v>
      </c>
      <c r="D74" s="333">
        <v>78.319999999999993</v>
      </c>
      <c r="E74" s="333">
        <v>88.29</v>
      </c>
      <c r="F74" s="333">
        <v>70.489999999999995</v>
      </c>
      <c r="G74" s="333">
        <v>79.680000000000007</v>
      </c>
      <c r="H74" s="333">
        <v>82.83</v>
      </c>
      <c r="I74" s="333">
        <v>67.75</v>
      </c>
      <c r="J74" s="333">
        <v>79.34</v>
      </c>
      <c r="K74" s="333">
        <v>67.400000000000006</v>
      </c>
      <c r="L74" s="333">
        <v>67.430000000000007</v>
      </c>
      <c r="M74" s="333">
        <v>76.599999999999994</v>
      </c>
      <c r="N74" s="333">
        <v>75.95</v>
      </c>
      <c r="O74" s="508">
        <v>77.806353714699995</v>
      </c>
      <c r="P74" s="508">
        <v>68.473792457800002</v>
      </c>
      <c r="Q74" s="508">
        <v>71.695264421700003</v>
      </c>
      <c r="R74" s="508">
        <v>70.605842018999994</v>
      </c>
      <c r="S74" s="508">
        <v>80.219891072099998</v>
      </c>
      <c r="T74" s="508">
        <v>76.896356604499999</v>
      </c>
      <c r="U74" s="508">
        <v>74.197892846499997</v>
      </c>
      <c r="V74" s="508">
        <v>83.114948833900002</v>
      </c>
      <c r="W74" s="508">
        <v>69.172747743200006</v>
      </c>
      <c r="X74" s="508">
        <v>75.516708996000006</v>
      </c>
      <c r="Y74" s="508">
        <v>71.965059561399997</v>
      </c>
      <c r="Z74" s="508">
        <v>74.902660378199997</v>
      </c>
      <c r="AA74" s="331">
        <v>67.810498379699993</v>
      </c>
      <c r="AB74" s="331">
        <v>74.712052092299999</v>
      </c>
      <c r="AC74" s="331">
        <v>58.717903779899999</v>
      </c>
      <c r="AD74" s="331">
        <v>69.653567444299995</v>
      </c>
      <c r="AE74" s="331">
        <v>73.296377219099995</v>
      </c>
      <c r="AF74" s="331">
        <v>69.212853874100006</v>
      </c>
      <c r="AG74" s="331">
        <v>82.748665685000006</v>
      </c>
      <c r="AH74" s="331">
        <v>69.628597298200006</v>
      </c>
      <c r="AI74" s="331">
        <v>85.9858812736</v>
      </c>
      <c r="AJ74" s="331">
        <v>89.150554730799996</v>
      </c>
      <c r="AK74" s="331">
        <v>80.982440170000004</v>
      </c>
      <c r="AL74" s="331">
        <v>75.531441577899997</v>
      </c>
      <c r="AM74" s="331">
        <v>90.719184247800001</v>
      </c>
      <c r="AN74" s="331">
        <v>66.700847585600002</v>
      </c>
      <c r="AO74" s="331">
        <v>83.945849225299995</v>
      </c>
      <c r="AP74" s="331">
        <v>80.701512472900006</v>
      </c>
    </row>
    <row r="75" spans="1:42" s="326" customFormat="1" ht="27.6" x14ac:dyDescent="0.3">
      <c r="A75" s="328"/>
      <c r="B75" s="328" t="s">
        <v>246</v>
      </c>
      <c r="C75" s="332">
        <v>75.41</v>
      </c>
      <c r="D75" s="332">
        <v>36.71</v>
      </c>
      <c r="E75" s="332">
        <v>45.8</v>
      </c>
      <c r="F75" s="332">
        <v>48.82</v>
      </c>
      <c r="G75" s="332">
        <v>45.59</v>
      </c>
      <c r="H75" s="332">
        <v>54.59</v>
      </c>
      <c r="I75" s="332">
        <v>58.27</v>
      </c>
      <c r="J75" s="332">
        <v>57.01</v>
      </c>
      <c r="K75" s="332">
        <v>73.709999999999994</v>
      </c>
      <c r="L75" s="332">
        <v>58.99</v>
      </c>
      <c r="M75" s="332">
        <v>41.12</v>
      </c>
      <c r="N75" s="332">
        <v>50.43</v>
      </c>
      <c r="O75" s="507">
        <v>54.588866944800003</v>
      </c>
      <c r="P75" s="507">
        <v>45.7900268693</v>
      </c>
      <c r="Q75" s="507">
        <v>47.686454930399996</v>
      </c>
      <c r="R75" s="507">
        <v>46.500633658600002</v>
      </c>
      <c r="S75" s="507">
        <v>53.9659981796</v>
      </c>
      <c r="T75" s="507">
        <v>56.754411813700003</v>
      </c>
      <c r="U75" s="507">
        <v>61.073093030999999</v>
      </c>
      <c r="V75" s="507">
        <v>61.418291017199998</v>
      </c>
      <c r="W75" s="507">
        <v>58.176995113399997</v>
      </c>
      <c r="X75" s="507">
        <v>63.971344639599998</v>
      </c>
      <c r="Y75" s="507">
        <v>58.392013758200001</v>
      </c>
      <c r="Z75" s="507">
        <v>45.740276505899999</v>
      </c>
      <c r="AA75" s="329">
        <v>53.688524656200002</v>
      </c>
      <c r="AB75" s="329">
        <v>64.857256447899999</v>
      </c>
      <c r="AC75" s="329">
        <v>40.123350974600001</v>
      </c>
      <c r="AD75" s="329">
        <v>52.044531785700002</v>
      </c>
      <c r="AE75" s="329">
        <v>48.929183187299998</v>
      </c>
      <c r="AF75" s="329">
        <v>66.579314909000004</v>
      </c>
      <c r="AG75" s="329">
        <v>55.822579586099998</v>
      </c>
      <c r="AH75" s="329">
        <v>58.833314843399997</v>
      </c>
      <c r="AI75" s="329">
        <v>51.926695235499999</v>
      </c>
      <c r="AJ75" s="329">
        <v>64.434138477299996</v>
      </c>
      <c r="AK75" s="329">
        <v>65.950064354700004</v>
      </c>
      <c r="AL75" s="329">
        <v>50.498937527400003</v>
      </c>
      <c r="AM75" s="329">
        <v>54.833490953599998</v>
      </c>
      <c r="AN75" s="329">
        <v>50.118939955499997</v>
      </c>
      <c r="AO75" s="329">
        <v>47.046693272600002</v>
      </c>
      <c r="AP75" s="329">
        <v>50.030151318000001</v>
      </c>
    </row>
    <row r="76" spans="1:42" s="326" customFormat="1" ht="12.75" customHeight="1" x14ac:dyDescent="0.3">
      <c r="A76" s="330"/>
      <c r="B76" s="330" t="s">
        <v>247</v>
      </c>
      <c r="C76" s="333">
        <v>376.03</v>
      </c>
      <c r="D76" s="333">
        <v>297.22000000000003</v>
      </c>
      <c r="E76" s="333">
        <v>393.03</v>
      </c>
      <c r="F76" s="333">
        <v>370.62</v>
      </c>
      <c r="G76" s="333">
        <v>373.28</v>
      </c>
      <c r="H76" s="333">
        <v>362.83</v>
      </c>
      <c r="I76" s="333">
        <v>355.11</v>
      </c>
      <c r="J76" s="333">
        <v>441.57</v>
      </c>
      <c r="K76" s="333">
        <v>366.99</v>
      </c>
      <c r="L76" s="333">
        <v>404.25</v>
      </c>
      <c r="M76" s="333">
        <v>343.86</v>
      </c>
      <c r="N76" s="333">
        <v>313.19</v>
      </c>
      <c r="O76" s="508">
        <v>399.09444662969997</v>
      </c>
      <c r="P76" s="508">
        <v>323.45134501759998</v>
      </c>
      <c r="Q76" s="508">
        <v>385.01233020550001</v>
      </c>
      <c r="R76" s="508">
        <v>357.44358223410001</v>
      </c>
      <c r="S76" s="508">
        <v>349.13653704590001</v>
      </c>
      <c r="T76" s="508">
        <v>298.89477195000001</v>
      </c>
      <c r="U76" s="508">
        <v>310.96402050789999</v>
      </c>
      <c r="V76" s="508">
        <v>305.36009065069999</v>
      </c>
      <c r="W76" s="508">
        <v>295.00753920250003</v>
      </c>
      <c r="X76" s="508">
        <v>317.74471175209999</v>
      </c>
      <c r="Y76" s="508">
        <v>323.75018273339998</v>
      </c>
      <c r="Z76" s="508">
        <v>287.51689093670001</v>
      </c>
      <c r="AA76" s="331">
        <v>345.97109723390003</v>
      </c>
      <c r="AB76" s="331">
        <v>325.92001575090001</v>
      </c>
      <c r="AC76" s="331">
        <v>346.2296863354</v>
      </c>
      <c r="AD76" s="331">
        <v>382.3850274257</v>
      </c>
      <c r="AE76" s="331">
        <v>356.04129151759997</v>
      </c>
      <c r="AF76" s="331">
        <v>340.03418440950003</v>
      </c>
      <c r="AG76" s="331">
        <v>428.15671711789997</v>
      </c>
      <c r="AH76" s="331">
        <v>404.4788962069</v>
      </c>
      <c r="AI76" s="331">
        <v>410.28358233310001</v>
      </c>
      <c r="AJ76" s="331">
        <v>439.28858221749999</v>
      </c>
      <c r="AK76" s="331">
        <v>463.67429676440003</v>
      </c>
      <c r="AL76" s="331">
        <v>432.84256182590002</v>
      </c>
      <c r="AM76" s="331">
        <v>523.90101705639995</v>
      </c>
      <c r="AN76" s="331">
        <v>467.59213495059998</v>
      </c>
      <c r="AO76" s="331">
        <v>630.54814327070005</v>
      </c>
      <c r="AP76" s="331">
        <v>829.65355475809997</v>
      </c>
    </row>
    <row r="77" spans="1:42" s="326" customFormat="1" ht="27.6" x14ac:dyDescent="0.3">
      <c r="A77" s="328"/>
      <c r="B77" s="328" t="s">
        <v>248</v>
      </c>
      <c r="C77" s="329">
        <v>1019.15</v>
      </c>
      <c r="D77" s="332">
        <v>767.6</v>
      </c>
      <c r="E77" s="332">
        <v>823.78</v>
      </c>
      <c r="F77" s="332">
        <v>785.79</v>
      </c>
      <c r="G77" s="332">
        <v>785.55</v>
      </c>
      <c r="H77" s="332">
        <v>759.52</v>
      </c>
      <c r="I77" s="332">
        <v>892.03</v>
      </c>
      <c r="J77" s="332">
        <v>800.15</v>
      </c>
      <c r="K77" s="332">
        <v>627.15</v>
      </c>
      <c r="L77" s="332">
        <v>603.04999999999995</v>
      </c>
      <c r="M77" s="332">
        <v>702.11</v>
      </c>
      <c r="N77" s="332">
        <v>464.46</v>
      </c>
      <c r="O77" s="507">
        <v>727.24786094939998</v>
      </c>
      <c r="P77" s="507">
        <v>820.11637443309996</v>
      </c>
      <c r="Q77" s="507">
        <v>755.64994038689997</v>
      </c>
      <c r="R77" s="507">
        <v>697.00981656529996</v>
      </c>
      <c r="S77" s="507">
        <v>1023.4028930381</v>
      </c>
      <c r="T77" s="507">
        <v>742.19560259369996</v>
      </c>
      <c r="U77" s="507">
        <v>1036.7349880762999</v>
      </c>
      <c r="V77" s="507">
        <v>757.76619005049997</v>
      </c>
      <c r="W77" s="507">
        <v>729.77396838920004</v>
      </c>
      <c r="X77" s="507">
        <v>598.19789628210003</v>
      </c>
      <c r="Y77" s="507">
        <v>1214.1683549324</v>
      </c>
      <c r="Z77" s="507">
        <v>874.26041197840004</v>
      </c>
      <c r="AA77" s="329">
        <v>1142.2291257142999</v>
      </c>
      <c r="AB77" s="329">
        <v>1515.1686966095001</v>
      </c>
      <c r="AC77" s="329">
        <v>2093.8354841698001</v>
      </c>
      <c r="AD77" s="329">
        <v>1068.8462302773</v>
      </c>
      <c r="AE77" s="329">
        <v>878.89030515699994</v>
      </c>
      <c r="AF77" s="329">
        <v>791.60794807360003</v>
      </c>
      <c r="AG77" s="329">
        <v>1078.8873878571001</v>
      </c>
      <c r="AH77" s="329">
        <v>947.4007333477</v>
      </c>
      <c r="AI77" s="329">
        <v>1075.0086887488001</v>
      </c>
      <c r="AJ77" s="329">
        <v>1720.7558283257999</v>
      </c>
      <c r="AK77" s="329">
        <v>1244.9054139709999</v>
      </c>
      <c r="AL77" s="329">
        <v>1398.1178032467999</v>
      </c>
      <c r="AM77" s="329">
        <v>1234.8698477267999</v>
      </c>
      <c r="AN77" s="329">
        <v>998.69289953090004</v>
      </c>
      <c r="AO77" s="329">
        <v>1342.8948909039</v>
      </c>
      <c r="AP77" s="329">
        <v>1502.2169701363</v>
      </c>
    </row>
    <row r="78" spans="1:42" s="326" customFormat="1" ht="13.8" x14ac:dyDescent="0.3">
      <c r="A78" s="330"/>
      <c r="B78" s="330" t="s">
        <v>249</v>
      </c>
      <c r="C78" s="333">
        <v>417.23</v>
      </c>
      <c r="D78" s="333">
        <v>278.95</v>
      </c>
      <c r="E78" s="333">
        <v>333.66</v>
      </c>
      <c r="F78" s="333">
        <v>302.45999999999998</v>
      </c>
      <c r="G78" s="333">
        <v>267.79000000000002</v>
      </c>
      <c r="H78" s="333">
        <v>332.03</v>
      </c>
      <c r="I78" s="333">
        <v>390.13</v>
      </c>
      <c r="J78" s="333">
        <v>344.7</v>
      </c>
      <c r="K78" s="333">
        <v>306.10000000000002</v>
      </c>
      <c r="L78" s="333">
        <v>310.93</v>
      </c>
      <c r="M78" s="333">
        <v>330.36</v>
      </c>
      <c r="N78" s="333">
        <v>249.44</v>
      </c>
      <c r="O78" s="508">
        <v>335.08419123610003</v>
      </c>
      <c r="P78" s="508">
        <v>313.34080972100003</v>
      </c>
      <c r="Q78" s="508">
        <v>356.89575709740001</v>
      </c>
      <c r="R78" s="508">
        <v>371.58625145280001</v>
      </c>
      <c r="S78" s="508">
        <v>756.70436089600003</v>
      </c>
      <c r="T78" s="508">
        <v>527.81106837480002</v>
      </c>
      <c r="U78" s="508">
        <v>379.20049915729999</v>
      </c>
      <c r="V78" s="508">
        <v>321.04725005969999</v>
      </c>
      <c r="W78" s="508">
        <v>504.40874927120001</v>
      </c>
      <c r="X78" s="508">
        <v>274.0777835714</v>
      </c>
      <c r="Y78" s="508">
        <v>875.69899591369995</v>
      </c>
      <c r="Z78" s="508">
        <v>590.72886551650004</v>
      </c>
      <c r="AA78" s="331">
        <v>741.04605001779998</v>
      </c>
      <c r="AB78" s="331">
        <v>1182.7661855271001</v>
      </c>
      <c r="AC78" s="331">
        <v>1752.1190293161001</v>
      </c>
      <c r="AD78" s="331">
        <v>617.32944357550002</v>
      </c>
      <c r="AE78" s="331">
        <v>455.12714155800001</v>
      </c>
      <c r="AF78" s="331">
        <v>430.6027840008</v>
      </c>
      <c r="AG78" s="331">
        <v>619.21300322390005</v>
      </c>
      <c r="AH78" s="331">
        <v>460.03978670409998</v>
      </c>
      <c r="AI78" s="331">
        <v>654.34788640869999</v>
      </c>
      <c r="AJ78" s="331">
        <v>430.77840172430001</v>
      </c>
      <c r="AK78" s="331">
        <v>517.67097906469996</v>
      </c>
      <c r="AL78" s="331">
        <v>707.09412132160003</v>
      </c>
      <c r="AM78" s="331">
        <v>713.80047800800003</v>
      </c>
      <c r="AN78" s="331">
        <v>465.19213165629998</v>
      </c>
      <c r="AO78" s="331">
        <v>885.19707301109997</v>
      </c>
      <c r="AP78" s="331">
        <v>971.5184432625</v>
      </c>
    </row>
    <row r="79" spans="1:42" s="326" customFormat="1" ht="13.8" x14ac:dyDescent="0.3">
      <c r="A79" s="328"/>
      <c r="B79" s="328" t="s">
        <v>250</v>
      </c>
      <c r="C79" s="332">
        <v>309.32</v>
      </c>
      <c r="D79" s="332">
        <v>261.49</v>
      </c>
      <c r="E79" s="332">
        <v>263.68</v>
      </c>
      <c r="F79" s="332">
        <v>221.87</v>
      </c>
      <c r="G79" s="332">
        <v>215.68</v>
      </c>
      <c r="H79" s="332">
        <v>195.44</v>
      </c>
      <c r="I79" s="332">
        <v>221.27</v>
      </c>
      <c r="J79" s="332">
        <v>191.73</v>
      </c>
      <c r="K79" s="332">
        <v>145.29</v>
      </c>
      <c r="L79" s="332">
        <v>133.80000000000001</v>
      </c>
      <c r="M79" s="332">
        <v>255.61</v>
      </c>
      <c r="N79" s="332">
        <v>81.44</v>
      </c>
      <c r="O79" s="507">
        <v>154.96290555709999</v>
      </c>
      <c r="P79" s="507">
        <v>279.0433569983</v>
      </c>
      <c r="Q79" s="507">
        <v>186.7992304087</v>
      </c>
      <c r="R79" s="507">
        <v>145.95083044719999</v>
      </c>
      <c r="S79" s="507">
        <v>136.46135675639999</v>
      </c>
      <c r="T79" s="507">
        <v>103.19384646180001</v>
      </c>
      <c r="U79" s="507">
        <v>522.7835080003</v>
      </c>
      <c r="V79" s="507">
        <v>297.4741918167</v>
      </c>
      <c r="W79" s="507">
        <v>105.4900391303</v>
      </c>
      <c r="X79" s="507">
        <v>163.84086376580001</v>
      </c>
      <c r="Y79" s="507">
        <v>155.2684860219</v>
      </c>
      <c r="Z79" s="507">
        <v>122.03033983349999</v>
      </c>
      <c r="AA79" s="329">
        <v>192.7193603357</v>
      </c>
      <c r="AB79" s="329">
        <v>173.40384320359999</v>
      </c>
      <c r="AC79" s="329">
        <v>158.05213294009999</v>
      </c>
      <c r="AD79" s="329">
        <v>260.5868576867</v>
      </c>
      <c r="AE79" s="329">
        <v>197.6673659384</v>
      </c>
      <c r="AF79" s="329">
        <v>158.0311069057</v>
      </c>
      <c r="AG79" s="329">
        <v>259.26632490859998</v>
      </c>
      <c r="AH79" s="329">
        <v>241.09703301920001</v>
      </c>
      <c r="AI79" s="329">
        <v>205.29472105139999</v>
      </c>
      <c r="AJ79" s="329">
        <v>1050.3697990636001</v>
      </c>
      <c r="AK79" s="329">
        <v>499.3072918881</v>
      </c>
      <c r="AL79" s="329">
        <v>479.38952877759999</v>
      </c>
      <c r="AM79" s="329">
        <v>267.38620739290002</v>
      </c>
      <c r="AN79" s="329">
        <v>290.41951844810001</v>
      </c>
      <c r="AO79" s="329">
        <v>267.28303324910001</v>
      </c>
      <c r="AP79" s="329">
        <v>281.00688932830002</v>
      </c>
    </row>
    <row r="80" spans="1:42" s="326" customFormat="1" ht="27.6" x14ac:dyDescent="0.3">
      <c r="A80" s="330"/>
      <c r="B80" s="330" t="s">
        <v>251</v>
      </c>
      <c r="C80" s="333">
        <v>292.60000000000002</v>
      </c>
      <c r="D80" s="333">
        <v>227.16</v>
      </c>
      <c r="E80" s="333">
        <v>226.43</v>
      </c>
      <c r="F80" s="333">
        <v>261.45999999999998</v>
      </c>
      <c r="G80" s="333">
        <v>302.08</v>
      </c>
      <c r="H80" s="333">
        <v>232.05</v>
      </c>
      <c r="I80" s="333">
        <v>280.63</v>
      </c>
      <c r="J80" s="333">
        <v>263.70999999999998</v>
      </c>
      <c r="K80" s="333">
        <v>175.76</v>
      </c>
      <c r="L80" s="333">
        <v>158.32</v>
      </c>
      <c r="M80" s="333">
        <v>116.15</v>
      </c>
      <c r="N80" s="333">
        <v>133.58000000000001</v>
      </c>
      <c r="O80" s="508">
        <v>237.20076415619999</v>
      </c>
      <c r="P80" s="508">
        <v>227.73220771379999</v>
      </c>
      <c r="Q80" s="508">
        <v>211.95495288079999</v>
      </c>
      <c r="R80" s="508">
        <v>179.47273466530001</v>
      </c>
      <c r="S80" s="508">
        <v>130.2371753857</v>
      </c>
      <c r="T80" s="508">
        <v>111.19068775709999</v>
      </c>
      <c r="U80" s="508">
        <v>134.75098091870001</v>
      </c>
      <c r="V80" s="508">
        <v>139.24474817410001</v>
      </c>
      <c r="W80" s="508">
        <v>119.87517998769999</v>
      </c>
      <c r="X80" s="508">
        <v>160.27924894489999</v>
      </c>
      <c r="Y80" s="508">
        <v>183.2008729968</v>
      </c>
      <c r="Z80" s="508">
        <v>161.50120662840001</v>
      </c>
      <c r="AA80" s="331">
        <v>208.46371536079999</v>
      </c>
      <c r="AB80" s="331">
        <v>158.99866787880001</v>
      </c>
      <c r="AC80" s="331">
        <v>183.66432191359999</v>
      </c>
      <c r="AD80" s="331">
        <v>190.92992901509999</v>
      </c>
      <c r="AE80" s="331">
        <v>226.0957976606</v>
      </c>
      <c r="AF80" s="331">
        <v>202.9740571671</v>
      </c>
      <c r="AG80" s="331">
        <v>200.40805972460001</v>
      </c>
      <c r="AH80" s="331">
        <v>246.2639136244</v>
      </c>
      <c r="AI80" s="331">
        <v>215.3660812887</v>
      </c>
      <c r="AJ80" s="331">
        <v>239.60762753789999</v>
      </c>
      <c r="AK80" s="331">
        <v>227.92714301820001</v>
      </c>
      <c r="AL80" s="331">
        <v>211.63415314759999</v>
      </c>
      <c r="AM80" s="331">
        <v>253.68316232590001</v>
      </c>
      <c r="AN80" s="331">
        <v>243.08124942649999</v>
      </c>
      <c r="AO80" s="331">
        <v>190.41478464369999</v>
      </c>
      <c r="AP80" s="331">
        <v>249.69163754549999</v>
      </c>
    </row>
    <row r="81" spans="1:42" s="326" customFormat="1" ht="27.6" x14ac:dyDescent="0.3">
      <c r="A81" s="328"/>
      <c r="B81" s="328" t="s">
        <v>252</v>
      </c>
      <c r="C81" s="332">
        <v>444.15</v>
      </c>
      <c r="D81" s="332">
        <v>439.49</v>
      </c>
      <c r="E81" s="332">
        <v>593.51</v>
      </c>
      <c r="F81" s="332">
        <v>521.72</v>
      </c>
      <c r="G81" s="332">
        <v>465.4</v>
      </c>
      <c r="H81" s="332">
        <v>494.9</v>
      </c>
      <c r="I81" s="332">
        <v>428.45</v>
      </c>
      <c r="J81" s="332">
        <v>482.77</v>
      </c>
      <c r="K81" s="332">
        <v>482.68</v>
      </c>
      <c r="L81" s="332">
        <v>400.47</v>
      </c>
      <c r="M81" s="332">
        <v>462.49</v>
      </c>
      <c r="N81" s="332">
        <v>456.58</v>
      </c>
      <c r="O81" s="507">
        <v>453.80320453600001</v>
      </c>
      <c r="P81" s="507">
        <v>450.57206971959999</v>
      </c>
      <c r="Q81" s="507">
        <v>505.12498291000003</v>
      </c>
      <c r="R81" s="507">
        <v>417.27816639629998</v>
      </c>
      <c r="S81" s="507">
        <v>495.28014873339998</v>
      </c>
      <c r="T81" s="507">
        <v>496.1989533441</v>
      </c>
      <c r="U81" s="507">
        <v>445.0994315145</v>
      </c>
      <c r="V81" s="507">
        <v>500.35172345820001</v>
      </c>
      <c r="W81" s="507">
        <v>448.35556636230001</v>
      </c>
      <c r="X81" s="507">
        <v>474.5673800134</v>
      </c>
      <c r="Y81" s="507">
        <v>458.73583109970002</v>
      </c>
      <c r="Z81" s="507">
        <v>434.22251947460001</v>
      </c>
      <c r="AA81" s="329">
        <v>414.37158091010002</v>
      </c>
      <c r="AB81" s="329">
        <v>460.54941765000001</v>
      </c>
      <c r="AC81" s="329">
        <v>443.58904325449998</v>
      </c>
      <c r="AD81" s="329">
        <v>431.54483322649997</v>
      </c>
      <c r="AE81" s="329">
        <v>427.32077062320002</v>
      </c>
      <c r="AF81" s="329">
        <v>454.70049674429998</v>
      </c>
      <c r="AG81" s="329">
        <v>526.22421388969997</v>
      </c>
      <c r="AH81" s="329">
        <v>484.56528228960002</v>
      </c>
      <c r="AI81" s="329">
        <v>494.93175112310001</v>
      </c>
      <c r="AJ81" s="329">
        <v>513.62177251189996</v>
      </c>
      <c r="AK81" s="329">
        <v>523.49264498340006</v>
      </c>
      <c r="AL81" s="329">
        <v>509.76323895590002</v>
      </c>
      <c r="AM81" s="329">
        <v>506.00947907789998</v>
      </c>
      <c r="AN81" s="329">
        <v>465.37461514239999</v>
      </c>
      <c r="AO81" s="329">
        <v>627.91950753449999</v>
      </c>
      <c r="AP81" s="329">
        <v>570.42738507599995</v>
      </c>
    </row>
    <row r="82" spans="1:42" s="326" customFormat="1" ht="27.6" x14ac:dyDescent="0.3">
      <c r="A82" s="330"/>
      <c r="B82" s="330" t="s">
        <v>253</v>
      </c>
      <c r="C82" s="333">
        <v>90.32</v>
      </c>
      <c r="D82" s="333">
        <v>86.02</v>
      </c>
      <c r="E82" s="333">
        <v>121.01</v>
      </c>
      <c r="F82" s="333">
        <v>87.89</v>
      </c>
      <c r="G82" s="333">
        <v>106.84</v>
      </c>
      <c r="H82" s="333">
        <v>117.38</v>
      </c>
      <c r="I82" s="333">
        <v>103.79</v>
      </c>
      <c r="J82" s="333">
        <v>114.52</v>
      </c>
      <c r="K82" s="333">
        <v>131.54</v>
      </c>
      <c r="L82" s="333">
        <v>92.9</v>
      </c>
      <c r="M82" s="333">
        <v>111.18</v>
      </c>
      <c r="N82" s="333">
        <v>114.34</v>
      </c>
      <c r="O82" s="508">
        <v>117.0433730406</v>
      </c>
      <c r="P82" s="508">
        <v>119.987540637</v>
      </c>
      <c r="Q82" s="508">
        <v>128.7149748768</v>
      </c>
      <c r="R82" s="508">
        <v>108.15072235309999</v>
      </c>
      <c r="S82" s="508">
        <v>127.24461836019999</v>
      </c>
      <c r="T82" s="508">
        <v>120.5754559471</v>
      </c>
      <c r="U82" s="508">
        <v>107.5901765637</v>
      </c>
      <c r="V82" s="508">
        <v>119.8804538087</v>
      </c>
      <c r="W82" s="508">
        <v>112.91001972559999</v>
      </c>
      <c r="X82" s="508">
        <v>116.1536426462</v>
      </c>
      <c r="Y82" s="508">
        <v>107.32337088600001</v>
      </c>
      <c r="Z82" s="508">
        <v>100.02210964290001</v>
      </c>
      <c r="AA82" s="331">
        <v>98.5428057755</v>
      </c>
      <c r="AB82" s="331">
        <v>113.7637590543</v>
      </c>
      <c r="AC82" s="331">
        <v>122.9230506517</v>
      </c>
      <c r="AD82" s="331">
        <v>108.87087442470001</v>
      </c>
      <c r="AE82" s="331">
        <v>106.3408181999</v>
      </c>
      <c r="AF82" s="331">
        <v>120.4949906616</v>
      </c>
      <c r="AG82" s="331">
        <v>145.24161409370001</v>
      </c>
      <c r="AH82" s="331">
        <v>135.4236245434</v>
      </c>
      <c r="AI82" s="331">
        <v>138.96777233200001</v>
      </c>
      <c r="AJ82" s="331">
        <v>141.36463128650001</v>
      </c>
      <c r="AK82" s="331">
        <v>147.02715688410001</v>
      </c>
      <c r="AL82" s="331">
        <v>140.6736768161</v>
      </c>
      <c r="AM82" s="331">
        <v>130.91729178200001</v>
      </c>
      <c r="AN82" s="331">
        <v>122.76022071369999</v>
      </c>
      <c r="AO82" s="331">
        <v>140.29601768200001</v>
      </c>
      <c r="AP82" s="331">
        <v>131.69898869549999</v>
      </c>
    </row>
    <row r="83" spans="1:42" s="326" customFormat="1" ht="27.6" x14ac:dyDescent="0.3">
      <c r="A83" s="328"/>
      <c r="B83" s="328" t="s">
        <v>254</v>
      </c>
      <c r="C83" s="332">
        <v>353.83</v>
      </c>
      <c r="D83" s="332">
        <v>353.47</v>
      </c>
      <c r="E83" s="332">
        <v>472.5</v>
      </c>
      <c r="F83" s="332">
        <v>433.83</v>
      </c>
      <c r="G83" s="332">
        <v>358.56</v>
      </c>
      <c r="H83" s="332">
        <v>377.53</v>
      </c>
      <c r="I83" s="332">
        <v>324.66000000000003</v>
      </c>
      <c r="J83" s="332">
        <v>368.25</v>
      </c>
      <c r="K83" s="332">
        <v>351.14</v>
      </c>
      <c r="L83" s="332">
        <v>307.57</v>
      </c>
      <c r="M83" s="332">
        <v>351.31</v>
      </c>
      <c r="N83" s="332">
        <v>342.24</v>
      </c>
      <c r="O83" s="507">
        <v>336.75983149540002</v>
      </c>
      <c r="P83" s="507">
        <v>330.5845290826</v>
      </c>
      <c r="Q83" s="507">
        <v>376.41000803319997</v>
      </c>
      <c r="R83" s="507">
        <v>309.1274440432</v>
      </c>
      <c r="S83" s="507">
        <v>368.0355303732</v>
      </c>
      <c r="T83" s="507">
        <v>375.62349739699999</v>
      </c>
      <c r="U83" s="507">
        <v>337.50925495080003</v>
      </c>
      <c r="V83" s="507">
        <v>380.47126964950002</v>
      </c>
      <c r="W83" s="507">
        <v>335.44554663669999</v>
      </c>
      <c r="X83" s="507">
        <v>358.41373736719999</v>
      </c>
      <c r="Y83" s="507">
        <v>351.4124602137</v>
      </c>
      <c r="Z83" s="507">
        <v>334.20040983169997</v>
      </c>
      <c r="AA83" s="329">
        <v>315.82877513459999</v>
      </c>
      <c r="AB83" s="329">
        <v>346.7856585957</v>
      </c>
      <c r="AC83" s="329">
        <v>320.66599260279997</v>
      </c>
      <c r="AD83" s="329">
        <v>322.67395880179998</v>
      </c>
      <c r="AE83" s="329">
        <v>320.97995242330001</v>
      </c>
      <c r="AF83" s="329">
        <v>334.20550608270003</v>
      </c>
      <c r="AG83" s="329">
        <v>380.98259979599999</v>
      </c>
      <c r="AH83" s="329">
        <v>349.1416577462</v>
      </c>
      <c r="AI83" s="329">
        <v>355.96397879109998</v>
      </c>
      <c r="AJ83" s="329">
        <v>372.25714122540001</v>
      </c>
      <c r="AK83" s="329">
        <v>376.46548809929999</v>
      </c>
      <c r="AL83" s="329">
        <v>369.08956213980002</v>
      </c>
      <c r="AM83" s="329">
        <v>375.09218729589998</v>
      </c>
      <c r="AN83" s="329">
        <v>342.6143944287</v>
      </c>
      <c r="AO83" s="329">
        <v>487.62348985249997</v>
      </c>
      <c r="AP83" s="329">
        <v>438.72839638049999</v>
      </c>
    </row>
    <row r="84" spans="1:42" s="326" customFormat="1" ht="13.8" x14ac:dyDescent="0.3">
      <c r="A84" s="330"/>
      <c r="B84" s="330" t="s">
        <v>255</v>
      </c>
      <c r="C84" s="333">
        <v>10.23</v>
      </c>
      <c r="D84" s="333">
        <v>9.2200000000000006</v>
      </c>
      <c r="E84" s="333">
        <v>7.93</v>
      </c>
      <c r="F84" s="333">
        <v>7.17</v>
      </c>
      <c r="G84" s="333">
        <v>8.52</v>
      </c>
      <c r="H84" s="333">
        <v>8.06</v>
      </c>
      <c r="I84" s="333">
        <v>6.5</v>
      </c>
      <c r="J84" s="333">
        <v>8.7100000000000009</v>
      </c>
      <c r="K84" s="333">
        <v>8.24</v>
      </c>
      <c r="L84" s="333">
        <v>5.96</v>
      </c>
      <c r="M84" s="333">
        <v>6.38</v>
      </c>
      <c r="N84" s="333">
        <v>5.73</v>
      </c>
      <c r="O84" s="508">
        <v>8.0283292099000008</v>
      </c>
      <c r="P84" s="508">
        <v>7.978170049</v>
      </c>
      <c r="Q84" s="508">
        <v>6.2879567322999996</v>
      </c>
      <c r="R84" s="508">
        <v>8.2882160737999993</v>
      </c>
      <c r="S84" s="508">
        <v>8.9067315310000001</v>
      </c>
      <c r="T84" s="508">
        <v>7.8887027342999998</v>
      </c>
      <c r="U84" s="508">
        <v>7.5446440838999997</v>
      </c>
      <c r="V84" s="508">
        <v>8.8498049134999999</v>
      </c>
      <c r="W84" s="508">
        <v>8.3514130538</v>
      </c>
      <c r="X84" s="508">
        <v>9.1327398099000003</v>
      </c>
      <c r="Y84" s="508">
        <v>5.8661424476999997</v>
      </c>
      <c r="Z84" s="508">
        <v>8.0743057993999994</v>
      </c>
      <c r="AA84" s="331">
        <v>6.8769480569999999</v>
      </c>
      <c r="AB84" s="331">
        <v>10.3825594628</v>
      </c>
      <c r="AC84" s="331">
        <v>7.4773361305000003</v>
      </c>
      <c r="AD84" s="331">
        <v>10.8258319738</v>
      </c>
      <c r="AE84" s="331">
        <v>6.6455160275000003</v>
      </c>
      <c r="AF84" s="331">
        <v>7.4881922522000002</v>
      </c>
      <c r="AG84" s="331">
        <v>8.6374148567999995</v>
      </c>
      <c r="AH84" s="331">
        <v>7.6424361576999997</v>
      </c>
      <c r="AI84" s="331">
        <v>7.2620060978999996</v>
      </c>
      <c r="AJ84" s="331">
        <v>7.3759090131000002</v>
      </c>
      <c r="AK84" s="331">
        <v>4.7598074147</v>
      </c>
      <c r="AL84" s="331">
        <v>7.1584811383</v>
      </c>
      <c r="AM84" s="331">
        <v>11.5569762447</v>
      </c>
      <c r="AN84" s="331">
        <v>5.6226760750000002</v>
      </c>
      <c r="AO84" s="331">
        <v>7.5107562544000004</v>
      </c>
      <c r="AP84" s="331">
        <v>5.5848341556000003</v>
      </c>
    </row>
    <row r="85" spans="1:42" s="326" customFormat="1" ht="13.8" x14ac:dyDescent="0.3">
      <c r="A85" s="328"/>
      <c r="B85" s="328" t="s">
        <v>256</v>
      </c>
      <c r="C85" s="332">
        <v>0.45</v>
      </c>
      <c r="D85" s="332">
        <v>0.84</v>
      </c>
      <c r="E85" s="332">
        <v>0.71</v>
      </c>
      <c r="F85" s="332">
        <v>0.67</v>
      </c>
      <c r="G85" s="332">
        <v>0.47</v>
      </c>
      <c r="H85" s="332">
        <v>0.9</v>
      </c>
      <c r="I85" s="332">
        <v>0.61</v>
      </c>
      <c r="J85" s="332">
        <v>0.66</v>
      </c>
      <c r="K85" s="332">
        <v>0.55000000000000004</v>
      </c>
      <c r="L85" s="332">
        <v>0.53</v>
      </c>
      <c r="M85" s="332">
        <v>0.86</v>
      </c>
      <c r="N85" s="332">
        <v>0.68</v>
      </c>
      <c r="O85" s="507">
        <v>0.99381803199999996</v>
      </c>
      <c r="P85" s="507">
        <v>0.64494286560000003</v>
      </c>
      <c r="Q85" s="507">
        <v>0.62903237810000001</v>
      </c>
      <c r="R85" s="507">
        <v>0.60537751910000004</v>
      </c>
      <c r="S85" s="507">
        <v>0.87069667719999999</v>
      </c>
      <c r="T85" s="507">
        <v>0.54870669350000001</v>
      </c>
      <c r="U85" s="507">
        <v>0.57531562049999996</v>
      </c>
      <c r="V85" s="507">
        <v>0.66629348970000002</v>
      </c>
      <c r="W85" s="507">
        <v>0.50594234309999997</v>
      </c>
      <c r="X85" s="507">
        <v>0.57097021209999999</v>
      </c>
      <c r="Y85" s="507">
        <v>0.51479411750000004</v>
      </c>
      <c r="Z85" s="507">
        <v>0.61348957140000004</v>
      </c>
      <c r="AA85" s="329">
        <v>0.59503880990000002</v>
      </c>
      <c r="AB85" s="329">
        <v>0.58043704460000001</v>
      </c>
      <c r="AC85" s="329">
        <v>0.72435631089999997</v>
      </c>
      <c r="AD85" s="329">
        <v>0.56266024189999997</v>
      </c>
      <c r="AE85" s="329">
        <v>0.49702824890000002</v>
      </c>
      <c r="AF85" s="329">
        <v>0.54219422179999999</v>
      </c>
      <c r="AG85" s="329">
        <v>0.48637986290000002</v>
      </c>
      <c r="AH85" s="329">
        <v>0.79322087990000001</v>
      </c>
      <c r="AI85" s="329">
        <v>0.45940538149999999</v>
      </c>
      <c r="AJ85" s="329">
        <v>0.95197862310000003</v>
      </c>
      <c r="AK85" s="329">
        <v>0.67559612660000001</v>
      </c>
      <c r="AL85" s="329">
        <v>0.54269156839999999</v>
      </c>
      <c r="AM85" s="329">
        <v>0.85299503779999997</v>
      </c>
      <c r="AN85" s="329">
        <v>0.73134351289999999</v>
      </c>
      <c r="AO85" s="329">
        <v>0.95314650629999997</v>
      </c>
      <c r="AP85" s="329">
        <v>0.73730402699999997</v>
      </c>
    </row>
    <row r="86" spans="1:42" s="326" customFormat="1" ht="27.6" x14ac:dyDescent="0.3">
      <c r="A86" s="330"/>
      <c r="B86" s="330" t="s">
        <v>257</v>
      </c>
      <c r="C86" s="333">
        <v>204.21</v>
      </c>
      <c r="D86" s="333">
        <v>224.15</v>
      </c>
      <c r="E86" s="333">
        <v>261.74</v>
      </c>
      <c r="F86" s="333">
        <v>235.47</v>
      </c>
      <c r="G86" s="333">
        <v>242.4</v>
      </c>
      <c r="H86" s="333">
        <v>262.18</v>
      </c>
      <c r="I86" s="333">
        <v>225.52</v>
      </c>
      <c r="J86" s="333">
        <v>261.11</v>
      </c>
      <c r="K86" s="333">
        <v>236.31</v>
      </c>
      <c r="L86" s="333">
        <v>219.62</v>
      </c>
      <c r="M86" s="333">
        <v>244.91</v>
      </c>
      <c r="N86" s="333">
        <v>235.84</v>
      </c>
      <c r="O86" s="508">
        <v>228.00554647679999</v>
      </c>
      <c r="P86" s="508">
        <v>235.96951445179999</v>
      </c>
      <c r="Q86" s="508">
        <v>263.78424702749999</v>
      </c>
      <c r="R86" s="508">
        <v>215.92777770199999</v>
      </c>
      <c r="S86" s="508">
        <v>266.06064544269998</v>
      </c>
      <c r="T86" s="508">
        <v>258.40465133980001</v>
      </c>
      <c r="U86" s="508">
        <v>231.411325525</v>
      </c>
      <c r="V86" s="508">
        <v>260.17782164250002</v>
      </c>
      <c r="W86" s="508">
        <v>223.3098171588</v>
      </c>
      <c r="X86" s="508">
        <v>253.15214846410001</v>
      </c>
      <c r="Y86" s="508">
        <v>242.72181750819999</v>
      </c>
      <c r="Z86" s="508">
        <v>229.1024752454</v>
      </c>
      <c r="AA86" s="331">
        <v>214.55629849580001</v>
      </c>
      <c r="AB86" s="331">
        <v>243.25168456980001</v>
      </c>
      <c r="AC86" s="331">
        <v>222.18120205720001</v>
      </c>
      <c r="AD86" s="331">
        <v>224.29721975370001</v>
      </c>
      <c r="AE86" s="331">
        <v>223.22550308129999</v>
      </c>
      <c r="AF86" s="331">
        <v>226.53259410070001</v>
      </c>
      <c r="AG86" s="331">
        <v>263.59344582120002</v>
      </c>
      <c r="AH86" s="331">
        <v>234.13682226489999</v>
      </c>
      <c r="AI86" s="331">
        <v>245.51233257359999</v>
      </c>
      <c r="AJ86" s="331">
        <v>258.1011720692</v>
      </c>
      <c r="AK86" s="331">
        <v>271.50463637259998</v>
      </c>
      <c r="AL86" s="331">
        <v>269.14212709240002</v>
      </c>
      <c r="AM86" s="331">
        <v>266.71019412750002</v>
      </c>
      <c r="AN86" s="331">
        <v>252.09457298570001</v>
      </c>
      <c r="AO86" s="331">
        <v>311.11314100189998</v>
      </c>
      <c r="AP86" s="331">
        <v>303.31547977299999</v>
      </c>
    </row>
    <row r="87" spans="1:42" s="326" customFormat="1" ht="25.5" customHeight="1" x14ac:dyDescent="0.3">
      <c r="A87" s="328"/>
      <c r="B87" s="328" t="s">
        <v>258</v>
      </c>
      <c r="C87" s="332">
        <v>12.95</v>
      </c>
      <c r="D87" s="332">
        <v>8.1199999999999992</v>
      </c>
      <c r="E87" s="332">
        <v>12.8</v>
      </c>
      <c r="F87" s="332">
        <v>12.53</v>
      </c>
      <c r="G87" s="332">
        <v>11.85</v>
      </c>
      <c r="H87" s="332">
        <v>14.42</v>
      </c>
      <c r="I87" s="332">
        <v>10.29</v>
      </c>
      <c r="J87" s="332">
        <v>13.7</v>
      </c>
      <c r="K87" s="332">
        <v>15.83</v>
      </c>
      <c r="L87" s="332">
        <v>12.46</v>
      </c>
      <c r="M87" s="332">
        <v>13.06</v>
      </c>
      <c r="N87" s="332">
        <v>11.32</v>
      </c>
      <c r="O87" s="507">
        <v>14.6764793837</v>
      </c>
      <c r="P87" s="507">
        <v>13.3963415015</v>
      </c>
      <c r="Q87" s="507">
        <v>14.6609120921</v>
      </c>
      <c r="R87" s="507">
        <v>11.2379365373</v>
      </c>
      <c r="S87" s="507">
        <v>14.351647833399999</v>
      </c>
      <c r="T87" s="507">
        <v>16.8938344699</v>
      </c>
      <c r="U87" s="507">
        <v>13.9130300974</v>
      </c>
      <c r="V87" s="507">
        <v>14.095501132100001</v>
      </c>
      <c r="W87" s="507">
        <v>12.819762470600001</v>
      </c>
      <c r="X87" s="507">
        <v>16.382449364700001</v>
      </c>
      <c r="Y87" s="507">
        <v>12.3745726163</v>
      </c>
      <c r="Z87" s="507">
        <v>13.1679245062</v>
      </c>
      <c r="AA87" s="329">
        <v>14.7293305285</v>
      </c>
      <c r="AB87" s="329">
        <v>10.2554115705</v>
      </c>
      <c r="AC87" s="329">
        <v>11.665180552700001</v>
      </c>
      <c r="AD87" s="329">
        <v>11.5092955786</v>
      </c>
      <c r="AE87" s="329">
        <v>13.176692878800001</v>
      </c>
      <c r="AF87" s="329">
        <v>13.6326687403</v>
      </c>
      <c r="AG87" s="329">
        <v>18.774678448900001</v>
      </c>
      <c r="AH87" s="329">
        <v>17.621789754600002</v>
      </c>
      <c r="AI87" s="329">
        <v>19.182251541700001</v>
      </c>
      <c r="AJ87" s="329">
        <v>16.939040331699999</v>
      </c>
      <c r="AK87" s="329">
        <v>15.4993089971</v>
      </c>
      <c r="AL87" s="329">
        <v>16.263460598399998</v>
      </c>
      <c r="AM87" s="329">
        <v>20.950445905900001</v>
      </c>
      <c r="AN87" s="329">
        <v>14.2683360227</v>
      </c>
      <c r="AO87" s="329">
        <v>23.158852072599998</v>
      </c>
      <c r="AP87" s="329">
        <v>21.685878599399999</v>
      </c>
    </row>
    <row r="88" spans="1:42" s="326" customFormat="1" ht="27.6" x14ac:dyDescent="0.3">
      <c r="A88" s="330"/>
      <c r="B88" s="330" t="s">
        <v>259</v>
      </c>
      <c r="C88" s="333">
        <v>125.99</v>
      </c>
      <c r="D88" s="333">
        <v>111.14</v>
      </c>
      <c r="E88" s="333">
        <v>189.32</v>
      </c>
      <c r="F88" s="333">
        <v>178</v>
      </c>
      <c r="G88" s="333">
        <v>95.33</v>
      </c>
      <c r="H88" s="333">
        <v>91.96</v>
      </c>
      <c r="I88" s="333">
        <v>81.73</v>
      </c>
      <c r="J88" s="333">
        <v>84.06</v>
      </c>
      <c r="K88" s="333">
        <v>90.21</v>
      </c>
      <c r="L88" s="333">
        <v>69</v>
      </c>
      <c r="M88" s="333">
        <v>86.1</v>
      </c>
      <c r="N88" s="333">
        <v>88.67</v>
      </c>
      <c r="O88" s="508">
        <v>85.055658393000002</v>
      </c>
      <c r="P88" s="508">
        <v>72.595560214700001</v>
      </c>
      <c r="Q88" s="508">
        <v>91.047859803199998</v>
      </c>
      <c r="R88" s="508">
        <v>73.068136210999995</v>
      </c>
      <c r="S88" s="508">
        <v>77.845808888899995</v>
      </c>
      <c r="T88" s="508">
        <v>91.887602159500005</v>
      </c>
      <c r="U88" s="508">
        <v>84.064939624000004</v>
      </c>
      <c r="V88" s="508">
        <v>96.681848471699993</v>
      </c>
      <c r="W88" s="508">
        <v>90.458611610399998</v>
      </c>
      <c r="X88" s="508">
        <v>79.175429516400001</v>
      </c>
      <c r="Y88" s="508">
        <v>89.935133523999994</v>
      </c>
      <c r="Z88" s="508">
        <v>83.242214709300001</v>
      </c>
      <c r="AA88" s="331">
        <v>79.071159243400004</v>
      </c>
      <c r="AB88" s="331">
        <v>82.315565948</v>
      </c>
      <c r="AC88" s="331">
        <v>78.6179175515</v>
      </c>
      <c r="AD88" s="331">
        <v>75.478951253800005</v>
      </c>
      <c r="AE88" s="331">
        <v>77.435212186800001</v>
      </c>
      <c r="AF88" s="331">
        <v>86.009856767700001</v>
      </c>
      <c r="AG88" s="331">
        <v>89.490680806200004</v>
      </c>
      <c r="AH88" s="331">
        <v>88.947388689099995</v>
      </c>
      <c r="AI88" s="331">
        <v>83.547983196399997</v>
      </c>
      <c r="AJ88" s="331">
        <v>88.889041188299998</v>
      </c>
      <c r="AK88" s="331">
        <v>84.026139188299993</v>
      </c>
      <c r="AL88" s="331">
        <v>75.982801742299998</v>
      </c>
      <c r="AM88" s="331">
        <v>75.021575979999994</v>
      </c>
      <c r="AN88" s="331">
        <v>69.897465832400002</v>
      </c>
      <c r="AO88" s="331">
        <v>144.88759401729999</v>
      </c>
      <c r="AP88" s="331">
        <v>107.4048998255</v>
      </c>
    </row>
    <row r="89" spans="1:42" s="326" customFormat="1" ht="27.6" x14ac:dyDescent="0.3">
      <c r="A89" s="328"/>
      <c r="B89" s="328" t="s">
        <v>260</v>
      </c>
      <c r="C89" s="332">
        <v>28.56</v>
      </c>
      <c r="D89" s="332">
        <v>22.34</v>
      </c>
      <c r="E89" s="332">
        <v>26.11</v>
      </c>
      <c r="F89" s="332">
        <v>29.51</v>
      </c>
      <c r="G89" s="332">
        <v>24.42</v>
      </c>
      <c r="H89" s="332">
        <v>27.32</v>
      </c>
      <c r="I89" s="332">
        <v>26.44</v>
      </c>
      <c r="J89" s="332">
        <v>31.02</v>
      </c>
      <c r="K89" s="332">
        <v>29.61</v>
      </c>
      <c r="L89" s="332">
        <v>30.33</v>
      </c>
      <c r="M89" s="332">
        <v>27.51</v>
      </c>
      <c r="N89" s="332">
        <v>23.58</v>
      </c>
      <c r="O89" s="507">
        <v>26.180614729799998</v>
      </c>
      <c r="P89" s="507">
        <v>26.149047939700001</v>
      </c>
      <c r="Q89" s="507">
        <v>30.078907189599999</v>
      </c>
      <c r="R89" s="507">
        <v>31.323120948</v>
      </c>
      <c r="S89" s="507">
        <v>33.681909867500003</v>
      </c>
      <c r="T89" s="507">
        <v>34.909872043199996</v>
      </c>
      <c r="U89" s="507">
        <v>32.810216754099997</v>
      </c>
      <c r="V89" s="507">
        <v>34.756805303999997</v>
      </c>
      <c r="W89" s="507">
        <v>35.109744150200001</v>
      </c>
      <c r="X89" s="507">
        <v>34.932429517300001</v>
      </c>
      <c r="Y89" s="507">
        <v>32.770816769299998</v>
      </c>
      <c r="Z89" s="507">
        <v>25.724832537099999</v>
      </c>
      <c r="AA89" s="329">
        <v>34.499873794800003</v>
      </c>
      <c r="AB89" s="329">
        <v>25.0338606951</v>
      </c>
      <c r="AC89" s="329">
        <v>30.198893130399998</v>
      </c>
      <c r="AD89" s="329">
        <v>36.994033606400002</v>
      </c>
      <c r="AE89" s="329">
        <v>36.049893589500002</v>
      </c>
      <c r="AF89" s="329">
        <v>34.5071708153</v>
      </c>
      <c r="AG89" s="329">
        <v>39.077335514700003</v>
      </c>
      <c r="AH89" s="329">
        <v>43.844719969300002</v>
      </c>
      <c r="AI89" s="329">
        <v>41.895543599900002</v>
      </c>
      <c r="AJ89" s="329">
        <v>37.867735057300003</v>
      </c>
      <c r="AK89" s="329">
        <v>40.8390582241</v>
      </c>
      <c r="AL89" s="329">
        <v>32.043193559700001</v>
      </c>
      <c r="AM89" s="329">
        <v>35.0453027521</v>
      </c>
      <c r="AN89" s="329">
        <v>22.773691151600001</v>
      </c>
      <c r="AO89" s="329">
        <v>37.750340908200002</v>
      </c>
      <c r="AP89" s="329">
        <v>52.203185228899997</v>
      </c>
    </row>
    <row r="90" spans="1:42" s="326" customFormat="1" ht="13.8" x14ac:dyDescent="0.3">
      <c r="A90" s="330"/>
      <c r="B90" s="330" t="s">
        <v>261</v>
      </c>
      <c r="C90" s="333">
        <v>1.9</v>
      </c>
      <c r="D90" s="333">
        <v>1.79</v>
      </c>
      <c r="E90" s="333">
        <v>1.48</v>
      </c>
      <c r="F90" s="333">
        <v>1.22</v>
      </c>
      <c r="G90" s="333">
        <v>1.32</v>
      </c>
      <c r="H90" s="333">
        <v>1.71</v>
      </c>
      <c r="I90" s="333">
        <v>1.85</v>
      </c>
      <c r="J90" s="333">
        <v>1.79</v>
      </c>
      <c r="K90" s="333">
        <v>2.04</v>
      </c>
      <c r="L90" s="333">
        <v>1.71</v>
      </c>
      <c r="M90" s="333">
        <v>1.99</v>
      </c>
      <c r="N90" s="333">
        <v>1.64</v>
      </c>
      <c r="O90" s="508">
        <v>2.2969633714</v>
      </c>
      <c r="P90" s="508">
        <v>2.0882291492</v>
      </c>
      <c r="Q90" s="508">
        <v>2.0930385876000002</v>
      </c>
      <c r="R90" s="508">
        <v>1.8792042495000001</v>
      </c>
      <c r="S90" s="508">
        <v>2.7280911033000002</v>
      </c>
      <c r="T90" s="508">
        <v>2.5133952213000001</v>
      </c>
      <c r="U90" s="508">
        <v>1.1064811701999999</v>
      </c>
      <c r="V90" s="508">
        <v>1.7690032036000001</v>
      </c>
      <c r="W90" s="508">
        <v>1.524300073</v>
      </c>
      <c r="X90" s="508">
        <v>1.5113414381000001</v>
      </c>
      <c r="Y90" s="508">
        <v>0.88499650699999999</v>
      </c>
      <c r="Z90" s="508">
        <v>0.97973925100000003</v>
      </c>
      <c r="AA90" s="331">
        <v>1.6304373236</v>
      </c>
      <c r="AB90" s="331">
        <v>1.5447073520000001</v>
      </c>
      <c r="AC90" s="331">
        <v>1.4547257273</v>
      </c>
      <c r="AD90" s="331">
        <v>1.8908351880000001</v>
      </c>
      <c r="AE90" s="331">
        <v>2.9762616620000002</v>
      </c>
      <c r="AF90" s="331">
        <v>2.4612080990999998</v>
      </c>
      <c r="AG90" s="331">
        <v>2.4258069597</v>
      </c>
      <c r="AH90" s="331">
        <v>1.5939644057</v>
      </c>
      <c r="AI90" s="331">
        <v>2.3491726378000002</v>
      </c>
      <c r="AJ90" s="331">
        <v>2.3445596837</v>
      </c>
      <c r="AK90" s="331">
        <v>1.7504169883</v>
      </c>
      <c r="AL90" s="331">
        <v>1.5783677853</v>
      </c>
      <c r="AM90" s="331">
        <v>2.8138064167999999</v>
      </c>
      <c r="AN90" s="331">
        <v>0.9891424003</v>
      </c>
      <c r="AO90" s="331">
        <v>2.407295376</v>
      </c>
      <c r="AP90" s="331">
        <v>2.3588045451999999</v>
      </c>
    </row>
    <row r="91" spans="1:42" s="326" customFormat="1" ht="13.8" x14ac:dyDescent="0.3">
      <c r="A91" s="328"/>
      <c r="B91" s="328" t="s">
        <v>262</v>
      </c>
      <c r="C91" s="332">
        <v>26.59</v>
      </c>
      <c r="D91" s="332">
        <v>20.38</v>
      </c>
      <c r="E91" s="332">
        <v>24.41</v>
      </c>
      <c r="F91" s="332">
        <v>28.11</v>
      </c>
      <c r="G91" s="332">
        <v>23.05</v>
      </c>
      <c r="H91" s="332">
        <v>25.51</v>
      </c>
      <c r="I91" s="332">
        <v>24.48</v>
      </c>
      <c r="J91" s="332">
        <v>29.16</v>
      </c>
      <c r="K91" s="332">
        <v>27.5</v>
      </c>
      <c r="L91" s="332">
        <v>28.56</v>
      </c>
      <c r="M91" s="332">
        <v>25.15</v>
      </c>
      <c r="N91" s="332">
        <v>21.9</v>
      </c>
      <c r="O91" s="507">
        <v>23.835890146699999</v>
      </c>
      <c r="P91" s="507">
        <v>23.830798096700001</v>
      </c>
      <c r="Q91" s="507">
        <v>27.906454483099999</v>
      </c>
      <c r="R91" s="507">
        <v>28.9916867506</v>
      </c>
      <c r="S91" s="507">
        <v>30.7556815712</v>
      </c>
      <c r="T91" s="507">
        <v>32.278272812700003</v>
      </c>
      <c r="U91" s="507">
        <v>31.540484939599999</v>
      </c>
      <c r="V91" s="507">
        <v>32.902680957199998</v>
      </c>
      <c r="W91" s="507">
        <v>33.485985492899999</v>
      </c>
      <c r="X91" s="507">
        <v>33.235890269000002</v>
      </c>
      <c r="Y91" s="507">
        <v>31.782037320600001</v>
      </c>
      <c r="Z91" s="507">
        <v>24.663713800899998</v>
      </c>
      <c r="AA91" s="329">
        <v>30.907487344700002</v>
      </c>
      <c r="AB91" s="329">
        <v>23.366656235699999</v>
      </c>
      <c r="AC91" s="329">
        <v>28.656978505600001</v>
      </c>
      <c r="AD91" s="329">
        <v>35.054863664000003</v>
      </c>
      <c r="AE91" s="329">
        <v>31.6319237304</v>
      </c>
      <c r="AF91" s="329">
        <v>31.682343566099998</v>
      </c>
      <c r="AG91" s="329">
        <v>33.835957560899999</v>
      </c>
      <c r="AH91" s="329">
        <v>37.621094961899999</v>
      </c>
      <c r="AI91" s="329">
        <v>38.232496652899997</v>
      </c>
      <c r="AJ91" s="329">
        <v>35.186842345300001</v>
      </c>
      <c r="AK91" s="329">
        <v>37.294881674300001</v>
      </c>
      <c r="AL91" s="329">
        <v>30.337964962600001</v>
      </c>
      <c r="AM91" s="329">
        <v>31.255605174799999</v>
      </c>
      <c r="AN91" s="329">
        <v>21.394015306099998</v>
      </c>
      <c r="AO91" s="329">
        <v>32.699286211800001</v>
      </c>
      <c r="AP91" s="329">
        <v>41.112785059300002</v>
      </c>
    </row>
    <row r="92" spans="1:42" s="326" customFormat="1" ht="13.8" x14ac:dyDescent="0.3">
      <c r="A92" s="330"/>
      <c r="B92" s="330" t="s">
        <v>263</v>
      </c>
      <c r="C92" s="333">
        <v>7.0000000000000007E-2</v>
      </c>
      <c r="D92" s="333">
        <v>0.17</v>
      </c>
      <c r="E92" s="333">
        <v>0.2</v>
      </c>
      <c r="F92" s="333">
        <v>0.18</v>
      </c>
      <c r="G92" s="333">
        <v>0.03</v>
      </c>
      <c r="H92" s="333">
        <v>0.08</v>
      </c>
      <c r="I92" s="333">
        <v>0.11</v>
      </c>
      <c r="J92" s="333">
        <v>0.04</v>
      </c>
      <c r="K92" s="333">
        <v>0.05</v>
      </c>
      <c r="L92" s="333">
        <v>0.05</v>
      </c>
      <c r="M92" s="333">
        <v>0.37</v>
      </c>
      <c r="N92" s="333">
        <v>0.04</v>
      </c>
      <c r="O92" s="508">
        <v>4.3664738699999997E-2</v>
      </c>
      <c r="P92" s="508">
        <v>0.2281362264</v>
      </c>
      <c r="Q92" s="508">
        <v>7.61755878E-2</v>
      </c>
      <c r="R92" s="508">
        <v>0.45091872220000001</v>
      </c>
      <c r="S92" s="508">
        <v>0.1873517438</v>
      </c>
      <c r="T92" s="508">
        <v>0.11731557820000001</v>
      </c>
      <c r="U92" s="508">
        <v>0.1323277226</v>
      </c>
      <c r="V92" s="508">
        <v>7.1370688799999998E-2</v>
      </c>
      <c r="W92" s="508">
        <v>9.5056992199999996E-2</v>
      </c>
      <c r="X92" s="508">
        <v>0.17560999790000001</v>
      </c>
      <c r="Y92" s="508">
        <v>9.8979457899999998E-2</v>
      </c>
      <c r="Z92" s="508">
        <v>7.6589797599999995E-2</v>
      </c>
      <c r="AA92" s="331">
        <v>1.9560428689</v>
      </c>
      <c r="AB92" s="331">
        <v>0.121257246</v>
      </c>
      <c r="AC92" s="331">
        <v>8.5234784199999997E-2</v>
      </c>
      <c r="AD92" s="331">
        <v>4.2551313100000002E-2</v>
      </c>
      <c r="AE92" s="331">
        <v>1.4375689626000001</v>
      </c>
      <c r="AF92" s="331">
        <v>0.35656762149999999</v>
      </c>
      <c r="AG92" s="331">
        <v>2.8083449464000001</v>
      </c>
      <c r="AH92" s="331">
        <v>4.6259028487</v>
      </c>
      <c r="AI92" s="331">
        <v>1.3062398157999999</v>
      </c>
      <c r="AJ92" s="331">
        <v>0.3311640066</v>
      </c>
      <c r="AK92" s="331">
        <v>1.781277727</v>
      </c>
      <c r="AL92" s="331">
        <v>0.1195187392</v>
      </c>
      <c r="AM92" s="331">
        <v>0.96923057310000005</v>
      </c>
      <c r="AN92" s="331">
        <v>0.38387919390000003</v>
      </c>
      <c r="AO92" s="331">
        <v>2.6367897648</v>
      </c>
      <c r="AP92" s="331">
        <v>8.7249319190999994</v>
      </c>
    </row>
    <row r="93" spans="1:42" s="326" customFormat="1" ht="13.8" x14ac:dyDescent="0.3">
      <c r="A93" s="328"/>
      <c r="B93" s="328" t="s">
        <v>264</v>
      </c>
      <c r="C93" s="332">
        <v>0</v>
      </c>
      <c r="D93" s="332">
        <v>0</v>
      </c>
      <c r="E93" s="332">
        <v>0.02</v>
      </c>
      <c r="F93" s="332">
        <v>0</v>
      </c>
      <c r="G93" s="332">
        <v>0.02</v>
      </c>
      <c r="H93" s="332">
        <v>0.02</v>
      </c>
      <c r="I93" s="332">
        <v>0</v>
      </c>
      <c r="J93" s="332">
        <v>0.03</v>
      </c>
      <c r="K93" s="332">
        <v>0.01</v>
      </c>
      <c r="L93" s="332">
        <v>0</v>
      </c>
      <c r="M93" s="332">
        <v>0.01</v>
      </c>
      <c r="N93" s="332">
        <v>0.01</v>
      </c>
      <c r="O93" s="507">
        <v>4.0964729999999998E-3</v>
      </c>
      <c r="P93" s="507">
        <v>1.8844674E-3</v>
      </c>
      <c r="Q93" s="507">
        <v>3.2385310999999998E-3</v>
      </c>
      <c r="R93" s="507">
        <v>1.3112257000000001E-3</v>
      </c>
      <c r="S93" s="507">
        <v>1.07854492E-2</v>
      </c>
      <c r="T93" s="507">
        <v>8.8843099999999996E-4</v>
      </c>
      <c r="U93" s="507">
        <v>3.0922921700000001E-2</v>
      </c>
      <c r="V93" s="507">
        <v>1.3750454400000001E-2</v>
      </c>
      <c r="W93" s="507">
        <v>4.4015920999999998E-3</v>
      </c>
      <c r="X93" s="507">
        <v>9.5878122999999999E-3</v>
      </c>
      <c r="Y93" s="507">
        <v>4.8034838000000002E-3</v>
      </c>
      <c r="Z93" s="507">
        <v>4.7896876000000001E-3</v>
      </c>
      <c r="AA93" s="329">
        <v>5.9062576E-3</v>
      </c>
      <c r="AB93" s="329">
        <v>1.2398614E-3</v>
      </c>
      <c r="AC93" s="329">
        <v>1.9541133E-3</v>
      </c>
      <c r="AD93" s="329">
        <v>5.7834412999999999E-3</v>
      </c>
      <c r="AE93" s="329">
        <v>4.1392345000000001E-3</v>
      </c>
      <c r="AF93" s="329">
        <v>7.0515285999999998E-3</v>
      </c>
      <c r="AG93" s="329">
        <v>7.2260477E-3</v>
      </c>
      <c r="AH93" s="329">
        <v>3.757753E-3</v>
      </c>
      <c r="AI93" s="329">
        <v>7.6344934000000001E-3</v>
      </c>
      <c r="AJ93" s="329">
        <v>5.1690217E-3</v>
      </c>
      <c r="AK93" s="329">
        <v>1.24818345E-2</v>
      </c>
      <c r="AL93" s="329">
        <v>7.3420726E-3</v>
      </c>
      <c r="AM93" s="329">
        <v>6.6605874000000001E-3</v>
      </c>
      <c r="AN93" s="329">
        <v>6.6542512999999996E-3</v>
      </c>
      <c r="AO93" s="329">
        <v>6.9695555999999999E-3</v>
      </c>
      <c r="AP93" s="329">
        <v>6.6637053000000003E-3</v>
      </c>
    </row>
    <row r="94" spans="1:42" s="326" customFormat="1" ht="27.6" x14ac:dyDescent="0.3">
      <c r="A94" s="330"/>
      <c r="B94" s="330" t="s">
        <v>567</v>
      </c>
      <c r="C94" s="333">
        <v>28.36</v>
      </c>
      <c r="D94" s="333">
        <v>142.80000000000001</v>
      </c>
      <c r="E94" s="333">
        <v>81.36</v>
      </c>
      <c r="F94" s="333">
        <v>507.06</v>
      </c>
      <c r="G94" s="333">
        <v>64.98</v>
      </c>
      <c r="H94" s="333">
        <v>114.9</v>
      </c>
      <c r="I94" s="333">
        <v>42.37</v>
      </c>
      <c r="J94" s="333">
        <v>57.45</v>
      </c>
      <c r="K94" s="333">
        <v>45.04</v>
      </c>
      <c r="L94" s="333">
        <v>34.369999999999997</v>
      </c>
      <c r="M94" s="333">
        <v>245.78</v>
      </c>
      <c r="N94" s="333">
        <v>108.74</v>
      </c>
      <c r="O94" s="508">
        <v>72.004582438200003</v>
      </c>
      <c r="P94" s="508">
        <v>57.9856912224</v>
      </c>
      <c r="Q94" s="508">
        <v>61.644562867499999</v>
      </c>
      <c r="R94" s="508">
        <v>118.98237900300001</v>
      </c>
      <c r="S94" s="508">
        <v>542.88748490370006</v>
      </c>
      <c r="T94" s="508">
        <v>206.4988617793</v>
      </c>
      <c r="U94" s="508">
        <v>53.072032836699996</v>
      </c>
      <c r="V94" s="508">
        <v>102.6596504457</v>
      </c>
      <c r="W94" s="508">
        <v>243.00491354549999</v>
      </c>
      <c r="X94" s="508">
        <v>254.05568128249999</v>
      </c>
      <c r="Y94" s="508">
        <v>290.7426507637</v>
      </c>
      <c r="Z94" s="508">
        <v>113.87991524980001</v>
      </c>
      <c r="AA94" s="331">
        <v>69.682829728100003</v>
      </c>
      <c r="AB94" s="331">
        <v>409.60617233340002</v>
      </c>
      <c r="AC94" s="331">
        <v>276.9797383792</v>
      </c>
      <c r="AD94" s="331">
        <v>436.44940241099999</v>
      </c>
      <c r="AE94" s="331">
        <v>340.18045379260002</v>
      </c>
      <c r="AF94" s="331">
        <v>69.541435252400007</v>
      </c>
      <c r="AG94" s="331">
        <v>297.22574242939999</v>
      </c>
      <c r="AH94" s="331">
        <v>102.7329277816</v>
      </c>
      <c r="AI94" s="331">
        <v>247.3938036017</v>
      </c>
      <c r="AJ94" s="331">
        <v>188.162742678</v>
      </c>
      <c r="AK94" s="331">
        <v>189.66904877959999</v>
      </c>
      <c r="AL94" s="331">
        <v>227.69648991029999</v>
      </c>
      <c r="AM94" s="331">
        <v>90.533959780199993</v>
      </c>
      <c r="AN94" s="331">
        <v>100.8943822928</v>
      </c>
      <c r="AO94" s="331">
        <v>243.95431656010001</v>
      </c>
      <c r="AP94" s="331">
        <v>217.99556875069999</v>
      </c>
    </row>
    <row r="95" spans="1:42" s="326" customFormat="1" ht="13.8" x14ac:dyDescent="0.3">
      <c r="A95" s="328"/>
      <c r="B95" s="328" t="s">
        <v>266</v>
      </c>
      <c r="C95" s="332">
        <v>5.31</v>
      </c>
      <c r="D95" s="332">
        <v>105.38</v>
      </c>
      <c r="E95" s="332">
        <v>42.46</v>
      </c>
      <c r="F95" s="332">
        <v>473.84</v>
      </c>
      <c r="G95" s="332">
        <v>35.479999999999997</v>
      </c>
      <c r="H95" s="332">
        <v>81.08</v>
      </c>
      <c r="I95" s="332">
        <v>14.39</v>
      </c>
      <c r="J95" s="332">
        <v>29.78</v>
      </c>
      <c r="K95" s="332">
        <v>8.16</v>
      </c>
      <c r="L95" s="332">
        <v>3.77</v>
      </c>
      <c r="M95" s="332">
        <v>184.55</v>
      </c>
      <c r="N95" s="332">
        <v>68.41</v>
      </c>
      <c r="O95" s="507">
        <v>29.377395309600001</v>
      </c>
      <c r="P95" s="507">
        <v>16.737597349200001</v>
      </c>
      <c r="Q95" s="507">
        <v>21.6323439431</v>
      </c>
      <c r="R95" s="507">
        <v>92.6909054905</v>
      </c>
      <c r="S95" s="507">
        <v>271.97730513189998</v>
      </c>
      <c r="T95" s="507">
        <v>160.64505556930001</v>
      </c>
      <c r="U95" s="507">
        <v>3.990167762</v>
      </c>
      <c r="V95" s="507">
        <v>46.706868937199999</v>
      </c>
      <c r="W95" s="507">
        <v>192.40373732800001</v>
      </c>
      <c r="X95" s="507">
        <v>200.23113810149999</v>
      </c>
      <c r="Y95" s="507">
        <v>225.69370965140001</v>
      </c>
      <c r="Z95" s="507">
        <v>62.029249979299998</v>
      </c>
      <c r="AA95" s="329">
        <v>8.2222663932</v>
      </c>
      <c r="AB95" s="329">
        <v>362.22564199559997</v>
      </c>
      <c r="AC95" s="329">
        <v>230.0135752461</v>
      </c>
      <c r="AD95" s="329">
        <v>388.327515715</v>
      </c>
      <c r="AE95" s="329">
        <v>292.1732278389</v>
      </c>
      <c r="AF95" s="329">
        <v>16.405619463099999</v>
      </c>
      <c r="AG95" s="329">
        <v>262.79705227540001</v>
      </c>
      <c r="AH95" s="329">
        <v>54.431068485499999</v>
      </c>
      <c r="AI95" s="329">
        <v>200.50612470479999</v>
      </c>
      <c r="AJ95" s="329">
        <v>144.85605615079999</v>
      </c>
      <c r="AK95" s="329">
        <v>121.927417003</v>
      </c>
      <c r="AL95" s="329">
        <v>181.35602187699999</v>
      </c>
      <c r="AM95" s="329">
        <v>52.567606745699997</v>
      </c>
      <c r="AN95" s="329">
        <v>55.426079484699997</v>
      </c>
      <c r="AO95" s="329">
        <v>196.9727907637</v>
      </c>
      <c r="AP95" s="329">
        <v>169.12526643690001</v>
      </c>
    </row>
    <row r="96" spans="1:42" s="326" customFormat="1" ht="27.6" x14ac:dyDescent="0.3">
      <c r="A96" s="330"/>
      <c r="B96" s="330" t="s">
        <v>267</v>
      </c>
      <c r="C96" s="333">
        <v>23.05</v>
      </c>
      <c r="D96" s="333">
        <v>37.42</v>
      </c>
      <c r="E96" s="333">
        <v>38.9</v>
      </c>
      <c r="F96" s="333">
        <v>33.229999999999997</v>
      </c>
      <c r="G96" s="333">
        <v>29.5</v>
      </c>
      <c r="H96" s="333">
        <v>33.81</v>
      </c>
      <c r="I96" s="333">
        <v>27.99</v>
      </c>
      <c r="J96" s="333">
        <v>27.67</v>
      </c>
      <c r="K96" s="333">
        <v>36.880000000000003</v>
      </c>
      <c r="L96" s="333">
        <v>30.59</v>
      </c>
      <c r="M96" s="333">
        <v>61.23</v>
      </c>
      <c r="N96" s="333">
        <v>40.33</v>
      </c>
      <c r="O96" s="508">
        <v>42.627187128599999</v>
      </c>
      <c r="P96" s="508">
        <v>41.248093873199998</v>
      </c>
      <c r="Q96" s="508">
        <v>40.012218924400003</v>
      </c>
      <c r="R96" s="508">
        <v>26.291473512500001</v>
      </c>
      <c r="S96" s="508">
        <v>270.91017977180002</v>
      </c>
      <c r="T96" s="508">
        <v>45.853806210000002</v>
      </c>
      <c r="U96" s="508">
        <v>49.081865074699998</v>
      </c>
      <c r="V96" s="508">
        <v>55.952781508500003</v>
      </c>
      <c r="W96" s="508">
        <v>50.601176217499997</v>
      </c>
      <c r="X96" s="508">
        <v>53.824543181000003</v>
      </c>
      <c r="Y96" s="508">
        <v>65.0489411123</v>
      </c>
      <c r="Z96" s="508">
        <v>51.850665270500002</v>
      </c>
      <c r="AA96" s="331">
        <v>61.460563334900002</v>
      </c>
      <c r="AB96" s="331">
        <v>47.380530337800003</v>
      </c>
      <c r="AC96" s="331">
        <v>46.966163133099997</v>
      </c>
      <c r="AD96" s="331">
        <v>48.121886695999997</v>
      </c>
      <c r="AE96" s="331">
        <v>48.007225953700001</v>
      </c>
      <c r="AF96" s="331">
        <v>53.135815789299997</v>
      </c>
      <c r="AG96" s="331">
        <v>34.428690154000002</v>
      </c>
      <c r="AH96" s="331">
        <v>48.301859296099998</v>
      </c>
      <c r="AI96" s="331">
        <v>46.887678896899999</v>
      </c>
      <c r="AJ96" s="331">
        <v>43.3066865272</v>
      </c>
      <c r="AK96" s="331">
        <v>67.741631776600002</v>
      </c>
      <c r="AL96" s="331">
        <v>46.340468033299999</v>
      </c>
      <c r="AM96" s="331">
        <v>37.966353034500003</v>
      </c>
      <c r="AN96" s="331">
        <v>45.468302808099999</v>
      </c>
      <c r="AO96" s="331">
        <v>46.9815257964</v>
      </c>
      <c r="AP96" s="331">
        <v>48.870302313800003</v>
      </c>
    </row>
    <row r="97" spans="1:42" s="326" customFormat="1" ht="13.8" x14ac:dyDescent="0.3">
      <c r="A97" s="328"/>
      <c r="B97" s="328" t="s">
        <v>268</v>
      </c>
      <c r="C97" s="332">
        <v>73</v>
      </c>
      <c r="D97" s="332">
        <v>76.150000000000006</v>
      </c>
      <c r="E97" s="332">
        <v>163.52000000000001</v>
      </c>
      <c r="F97" s="332">
        <v>98.85</v>
      </c>
      <c r="G97" s="332">
        <v>42.61</v>
      </c>
      <c r="H97" s="332">
        <v>257.18</v>
      </c>
      <c r="I97" s="332">
        <v>102.94</v>
      </c>
      <c r="J97" s="332">
        <v>67.16</v>
      </c>
      <c r="K97" s="332">
        <v>125.89</v>
      </c>
      <c r="L97" s="332">
        <v>6.71</v>
      </c>
      <c r="M97" s="332">
        <v>154.46</v>
      </c>
      <c r="N97" s="332">
        <v>160.37</v>
      </c>
      <c r="O97" s="507">
        <v>31.793404413600001</v>
      </c>
      <c r="P97" s="507">
        <v>269.25938691089999</v>
      </c>
      <c r="Q97" s="507">
        <v>247.22247708059999</v>
      </c>
      <c r="R97" s="507">
        <v>25.259310554999999</v>
      </c>
      <c r="S97" s="507">
        <v>72.198513934499999</v>
      </c>
      <c r="T97" s="507">
        <v>90.303271945399999</v>
      </c>
      <c r="U97" s="507">
        <v>50.832079341899998</v>
      </c>
      <c r="V97" s="507">
        <v>100.2307967734</v>
      </c>
      <c r="W97" s="507">
        <v>21.8296273658</v>
      </c>
      <c r="X97" s="507">
        <v>246.25310462030001</v>
      </c>
      <c r="Y97" s="507">
        <v>284.44707548309998</v>
      </c>
      <c r="Z97" s="507">
        <v>61.3093405885</v>
      </c>
      <c r="AA97" s="329">
        <v>252.19939239339999</v>
      </c>
      <c r="AB97" s="329">
        <v>297.25292794630002</v>
      </c>
      <c r="AC97" s="329">
        <v>134.65150580829999</v>
      </c>
      <c r="AD97" s="329">
        <v>125.9374149452</v>
      </c>
      <c r="AE97" s="329">
        <v>240.0671948003</v>
      </c>
      <c r="AF97" s="329">
        <v>387.46736752679999</v>
      </c>
      <c r="AG97" s="329">
        <v>90.301395674600002</v>
      </c>
      <c r="AH97" s="329">
        <v>213.3309676282</v>
      </c>
      <c r="AI97" s="329">
        <v>81.9172781157</v>
      </c>
      <c r="AJ97" s="329">
        <v>295.88990228820001</v>
      </c>
      <c r="AK97" s="329">
        <v>170.32206593320001</v>
      </c>
      <c r="AL97" s="329">
        <v>150.4210699779</v>
      </c>
      <c r="AM97" s="329">
        <v>168.4755077911</v>
      </c>
      <c r="AN97" s="329">
        <v>104.46085904980001</v>
      </c>
      <c r="AO97" s="329">
        <v>457.00977467230001</v>
      </c>
      <c r="AP97" s="329">
        <v>139.88133592969999</v>
      </c>
    </row>
    <row r="98" spans="1:42" s="326" customFormat="1" ht="13.8" x14ac:dyDescent="0.3">
      <c r="A98" s="330"/>
      <c r="B98" s="330" t="s">
        <v>269</v>
      </c>
      <c r="C98" s="333">
        <v>35.08</v>
      </c>
      <c r="D98" s="333">
        <v>42.52</v>
      </c>
      <c r="E98" s="333">
        <v>82.88</v>
      </c>
      <c r="F98" s="333">
        <v>65.290000000000006</v>
      </c>
      <c r="G98" s="333">
        <v>33.94</v>
      </c>
      <c r="H98" s="333">
        <v>155.13999999999999</v>
      </c>
      <c r="I98" s="333">
        <v>37.17</v>
      </c>
      <c r="J98" s="333">
        <v>27.02</v>
      </c>
      <c r="K98" s="333">
        <v>47.71</v>
      </c>
      <c r="L98" s="333">
        <v>4.17</v>
      </c>
      <c r="M98" s="333">
        <v>15.18</v>
      </c>
      <c r="N98" s="333">
        <v>56.29</v>
      </c>
      <c r="O98" s="508">
        <v>31.210353702799999</v>
      </c>
      <c r="P98" s="508">
        <v>68.835562974699997</v>
      </c>
      <c r="Q98" s="508">
        <v>85.728991030100005</v>
      </c>
      <c r="R98" s="508">
        <v>22.666369024200002</v>
      </c>
      <c r="S98" s="508">
        <v>34.598854195000001</v>
      </c>
      <c r="T98" s="508">
        <v>80.859089121599993</v>
      </c>
      <c r="U98" s="508">
        <v>38.924845159</v>
      </c>
      <c r="V98" s="508">
        <v>60.1122661104</v>
      </c>
      <c r="W98" s="508">
        <v>18.955782970200001</v>
      </c>
      <c r="X98" s="508">
        <v>163.9063856933</v>
      </c>
      <c r="Y98" s="508">
        <v>68.243793102500007</v>
      </c>
      <c r="Z98" s="508">
        <v>43.157064515899997</v>
      </c>
      <c r="AA98" s="331">
        <v>128.19951933460001</v>
      </c>
      <c r="AB98" s="331">
        <v>82.096394449200005</v>
      </c>
      <c r="AC98" s="331">
        <v>121.8528127623</v>
      </c>
      <c r="AD98" s="331">
        <v>94.230163866500007</v>
      </c>
      <c r="AE98" s="331">
        <v>128.3604799771</v>
      </c>
      <c r="AF98" s="331">
        <v>198.33586959799999</v>
      </c>
      <c r="AG98" s="331">
        <v>87.852889209400004</v>
      </c>
      <c r="AH98" s="331">
        <v>52.225560477499997</v>
      </c>
      <c r="AI98" s="331">
        <v>20.627607961500001</v>
      </c>
      <c r="AJ98" s="331">
        <v>277.35639470780001</v>
      </c>
      <c r="AK98" s="331">
        <v>27.702393151500001</v>
      </c>
      <c r="AL98" s="331">
        <v>61.097900621299999</v>
      </c>
      <c r="AM98" s="331">
        <v>65.145319971600003</v>
      </c>
      <c r="AN98" s="331">
        <v>96.072047461400004</v>
      </c>
      <c r="AO98" s="331">
        <v>98.5881784149</v>
      </c>
      <c r="AP98" s="331">
        <v>116.1307214366</v>
      </c>
    </row>
    <row r="99" spans="1:42" s="326" customFormat="1" ht="13.8" x14ac:dyDescent="0.3">
      <c r="A99" s="328"/>
      <c r="B99" s="328" t="s">
        <v>270</v>
      </c>
      <c r="C99" s="332">
        <v>23.76</v>
      </c>
      <c r="D99" s="332">
        <v>0.41</v>
      </c>
      <c r="E99" s="332">
        <v>1.81</v>
      </c>
      <c r="F99" s="332">
        <v>39.81</v>
      </c>
      <c r="G99" s="332">
        <v>31.02</v>
      </c>
      <c r="H99" s="332">
        <v>147.41999999999999</v>
      </c>
      <c r="I99" s="332">
        <v>22.03</v>
      </c>
      <c r="J99" s="332">
        <v>2.14</v>
      </c>
      <c r="K99" s="332">
        <v>39.380000000000003</v>
      </c>
      <c r="L99" s="332">
        <v>0.42</v>
      </c>
      <c r="M99" s="332">
        <v>11.58</v>
      </c>
      <c r="N99" s="332">
        <v>0</v>
      </c>
      <c r="O99" s="507">
        <v>26.974925167999999</v>
      </c>
      <c r="P99" s="507">
        <v>37.599026347799999</v>
      </c>
      <c r="Q99" s="507">
        <v>19.078467679399999</v>
      </c>
      <c r="R99" s="507">
        <v>5.9919721325999999</v>
      </c>
      <c r="S99" s="507">
        <v>6.6156819406</v>
      </c>
      <c r="T99" s="507">
        <v>36.704977837599998</v>
      </c>
      <c r="U99" s="507">
        <v>17.264258706500001</v>
      </c>
      <c r="V99" s="507">
        <v>24.424648493999999</v>
      </c>
      <c r="W99" s="507">
        <v>1.1956846818</v>
      </c>
      <c r="X99" s="507">
        <v>80.327254482599997</v>
      </c>
      <c r="Y99" s="507">
        <v>38.381348497700003</v>
      </c>
      <c r="Z99" s="507">
        <v>29.719788951599998</v>
      </c>
      <c r="AA99" s="329">
        <v>87.3708768045</v>
      </c>
      <c r="AB99" s="329">
        <v>51.342585343300001</v>
      </c>
      <c r="AC99" s="329">
        <v>56.026039516499999</v>
      </c>
      <c r="AD99" s="329">
        <v>60.455119042699998</v>
      </c>
      <c r="AE99" s="329">
        <v>5.9681477911999998</v>
      </c>
      <c r="AF99" s="329">
        <v>66.924105034299998</v>
      </c>
      <c r="AG99" s="329">
        <v>68.581626327500004</v>
      </c>
      <c r="AH99" s="329">
        <v>31.649472381199999</v>
      </c>
      <c r="AI99" s="329">
        <v>5.3082833872000004</v>
      </c>
      <c r="AJ99" s="329">
        <v>262.70577781719999</v>
      </c>
      <c r="AK99" s="329">
        <v>17.9239460097</v>
      </c>
      <c r="AL99" s="329">
        <v>39.609499668799998</v>
      </c>
      <c r="AM99" s="329">
        <v>53.032784551900001</v>
      </c>
      <c r="AN99" s="329">
        <v>33.014321225499998</v>
      </c>
      <c r="AO99" s="329">
        <v>48.584066275399998</v>
      </c>
      <c r="AP99" s="329">
        <v>85.516134575799995</v>
      </c>
    </row>
    <row r="100" spans="1:42" s="326" customFormat="1" ht="13.8" x14ac:dyDescent="0.3">
      <c r="A100" s="330"/>
      <c r="B100" s="330" t="s">
        <v>271</v>
      </c>
      <c r="C100" s="333">
        <v>11.32</v>
      </c>
      <c r="D100" s="333">
        <v>42.11</v>
      </c>
      <c r="E100" s="333">
        <v>81.069999999999993</v>
      </c>
      <c r="F100" s="333">
        <v>25.47</v>
      </c>
      <c r="G100" s="333">
        <v>2.92</v>
      </c>
      <c r="H100" s="333">
        <v>7.72</v>
      </c>
      <c r="I100" s="333">
        <v>15.15</v>
      </c>
      <c r="J100" s="333">
        <v>24.88</v>
      </c>
      <c r="K100" s="333">
        <v>8.32</v>
      </c>
      <c r="L100" s="333">
        <v>3.75</v>
      </c>
      <c r="M100" s="333">
        <v>3.6</v>
      </c>
      <c r="N100" s="333">
        <v>56.29</v>
      </c>
      <c r="O100" s="508">
        <v>4.2354285347999996</v>
      </c>
      <c r="P100" s="508">
        <v>31.236536626900001</v>
      </c>
      <c r="Q100" s="508">
        <v>66.650523350699999</v>
      </c>
      <c r="R100" s="508">
        <v>16.674396891600001</v>
      </c>
      <c r="S100" s="508">
        <v>27.983172254399999</v>
      </c>
      <c r="T100" s="508">
        <v>44.154111284000003</v>
      </c>
      <c r="U100" s="508">
        <v>21.660586452499999</v>
      </c>
      <c r="V100" s="508">
        <v>35.687617616399997</v>
      </c>
      <c r="W100" s="508">
        <v>17.760098288399998</v>
      </c>
      <c r="X100" s="508">
        <v>83.579131210699998</v>
      </c>
      <c r="Y100" s="508">
        <v>29.8624446048</v>
      </c>
      <c r="Z100" s="508">
        <v>13.4372755643</v>
      </c>
      <c r="AA100" s="331">
        <v>40.828642530099998</v>
      </c>
      <c r="AB100" s="331">
        <v>30.7538091059</v>
      </c>
      <c r="AC100" s="331">
        <v>65.826773245799998</v>
      </c>
      <c r="AD100" s="331">
        <v>33.775044823800002</v>
      </c>
      <c r="AE100" s="331">
        <v>122.3923321859</v>
      </c>
      <c r="AF100" s="331">
        <v>131.41176456369999</v>
      </c>
      <c r="AG100" s="331">
        <v>19.2712628819</v>
      </c>
      <c r="AH100" s="331">
        <v>20.576088096300001</v>
      </c>
      <c r="AI100" s="331">
        <v>15.319324574299999</v>
      </c>
      <c r="AJ100" s="331">
        <v>14.6506168906</v>
      </c>
      <c r="AK100" s="331">
        <v>9.7784471417999992</v>
      </c>
      <c r="AL100" s="331">
        <v>21.488400952500001</v>
      </c>
      <c r="AM100" s="331">
        <v>12.1125354197</v>
      </c>
      <c r="AN100" s="331">
        <v>63.057726235899999</v>
      </c>
      <c r="AO100" s="331">
        <v>50.004112139500002</v>
      </c>
      <c r="AP100" s="331">
        <v>30.614586860799999</v>
      </c>
    </row>
    <row r="101" spans="1:42" s="326" customFormat="1" ht="13.8" x14ac:dyDescent="0.3">
      <c r="A101" s="328"/>
      <c r="B101" s="328" t="s">
        <v>272</v>
      </c>
      <c r="C101" s="332">
        <v>37.92</v>
      </c>
      <c r="D101" s="332">
        <v>33.630000000000003</v>
      </c>
      <c r="E101" s="332">
        <v>80.64</v>
      </c>
      <c r="F101" s="332">
        <v>33.56</v>
      </c>
      <c r="G101" s="332">
        <v>8.67</v>
      </c>
      <c r="H101" s="332">
        <v>102.04</v>
      </c>
      <c r="I101" s="332">
        <v>65.77</v>
      </c>
      <c r="J101" s="332">
        <v>40.14</v>
      </c>
      <c r="K101" s="332">
        <v>78.180000000000007</v>
      </c>
      <c r="L101" s="332">
        <v>2.54</v>
      </c>
      <c r="M101" s="332">
        <v>139.28</v>
      </c>
      <c r="N101" s="332">
        <v>104.09</v>
      </c>
      <c r="O101" s="507">
        <v>0.58305071080000004</v>
      </c>
      <c r="P101" s="507">
        <v>200.42382393619999</v>
      </c>
      <c r="Q101" s="507">
        <v>161.4934860505</v>
      </c>
      <c r="R101" s="507">
        <v>2.5929415308000001</v>
      </c>
      <c r="S101" s="507">
        <v>37.599659739499998</v>
      </c>
      <c r="T101" s="507">
        <v>9.4441828238000003</v>
      </c>
      <c r="U101" s="507">
        <v>11.9072341829</v>
      </c>
      <c r="V101" s="507">
        <v>40.118530663000001</v>
      </c>
      <c r="W101" s="507">
        <v>2.8738443955999999</v>
      </c>
      <c r="X101" s="507">
        <v>82.346718926999998</v>
      </c>
      <c r="Y101" s="507">
        <v>216.2032823806</v>
      </c>
      <c r="Z101" s="507">
        <v>18.152276072599999</v>
      </c>
      <c r="AA101" s="329">
        <v>123.99987305880001</v>
      </c>
      <c r="AB101" s="329">
        <v>215.15653349710001</v>
      </c>
      <c r="AC101" s="329">
        <v>12.798693046</v>
      </c>
      <c r="AD101" s="329">
        <v>31.707251078700001</v>
      </c>
      <c r="AE101" s="329">
        <v>111.7067148232</v>
      </c>
      <c r="AF101" s="329">
        <v>189.1314979288</v>
      </c>
      <c r="AG101" s="329">
        <v>2.4485064651999999</v>
      </c>
      <c r="AH101" s="329">
        <v>161.10540715069999</v>
      </c>
      <c r="AI101" s="329">
        <v>61.289670154200003</v>
      </c>
      <c r="AJ101" s="329">
        <v>18.533507580399998</v>
      </c>
      <c r="AK101" s="329">
        <v>142.61967278169999</v>
      </c>
      <c r="AL101" s="329">
        <v>89.323169356600005</v>
      </c>
      <c r="AM101" s="329">
        <v>103.3301878195</v>
      </c>
      <c r="AN101" s="329">
        <v>8.3888115883999994</v>
      </c>
      <c r="AO101" s="329">
        <v>358.42159625739998</v>
      </c>
      <c r="AP101" s="329">
        <v>23.750614493099999</v>
      </c>
    </row>
    <row r="102" spans="1:42" s="326" customFormat="1" ht="13.8" x14ac:dyDescent="0.3">
      <c r="A102" s="330"/>
      <c r="B102" s="330" t="s">
        <v>273</v>
      </c>
      <c r="C102" s="333">
        <v>95.81</v>
      </c>
      <c r="D102" s="333">
        <v>0.83</v>
      </c>
      <c r="E102" s="333">
        <v>21.57</v>
      </c>
      <c r="F102" s="333">
        <v>1.1399999999999999</v>
      </c>
      <c r="G102" s="333">
        <v>25.06</v>
      </c>
      <c r="H102" s="333">
        <v>19.36</v>
      </c>
      <c r="I102" s="333">
        <v>15.65</v>
      </c>
      <c r="J102" s="333">
        <v>19</v>
      </c>
      <c r="K102" s="333">
        <v>17.28</v>
      </c>
      <c r="L102" s="333">
        <v>55.27</v>
      </c>
      <c r="M102" s="333">
        <v>5.59</v>
      </c>
      <c r="N102" s="333">
        <v>16.12</v>
      </c>
      <c r="O102" s="508">
        <v>61.888104371300003</v>
      </c>
      <c r="P102" s="508">
        <v>8.6240548662999998</v>
      </c>
      <c r="Q102" s="508">
        <v>3.1815359982000002</v>
      </c>
      <c r="R102" s="508">
        <v>7.4708893149</v>
      </c>
      <c r="S102" s="508">
        <v>4.4159785978999997</v>
      </c>
      <c r="T102" s="508">
        <v>4.6473401972000001</v>
      </c>
      <c r="U102" s="508">
        <v>8.7393021343000008</v>
      </c>
      <c r="V102" s="508">
        <v>3.3259289978000002</v>
      </c>
      <c r="W102" s="508">
        <v>2.0775189054999998</v>
      </c>
      <c r="X102" s="508">
        <v>4.3763634501000004</v>
      </c>
      <c r="Y102" s="508">
        <v>2.4318846921000001</v>
      </c>
      <c r="Z102" s="508">
        <v>1.9837108386</v>
      </c>
      <c r="AA102" s="331">
        <v>10.324930011599999</v>
      </c>
      <c r="AB102" s="331">
        <v>8.4468184694000001</v>
      </c>
      <c r="AC102" s="331">
        <v>10.339756491899999</v>
      </c>
      <c r="AD102" s="331">
        <v>3.8508944264</v>
      </c>
      <c r="AE102" s="331">
        <v>4.591970603</v>
      </c>
      <c r="AF102" s="331">
        <v>13.700926195399999</v>
      </c>
      <c r="AG102" s="331">
        <v>12.654526351099999</v>
      </c>
      <c r="AH102" s="331">
        <v>14.6521797705</v>
      </c>
      <c r="AI102" s="331">
        <v>8.5230191927999996</v>
      </c>
      <c r="AJ102" s="331">
        <v>12.338287363399999</v>
      </c>
      <c r="AK102" s="331">
        <v>13.295676414700001</v>
      </c>
      <c r="AL102" s="331">
        <v>12.8245842561</v>
      </c>
      <c r="AM102" s="331">
        <v>15.775426212199999</v>
      </c>
      <c r="AN102" s="331">
        <v>3.7873404956000001</v>
      </c>
      <c r="AO102" s="331">
        <v>22.3340763454</v>
      </c>
      <c r="AP102" s="331">
        <v>11.789840547500001</v>
      </c>
    </row>
    <row r="103" spans="1:42" s="326" customFormat="1" ht="13.8" x14ac:dyDescent="0.3">
      <c r="A103" s="328"/>
      <c r="B103" s="328" t="s">
        <v>274</v>
      </c>
      <c r="C103" s="332">
        <v>0.91</v>
      </c>
      <c r="D103" s="332">
        <v>0.28000000000000003</v>
      </c>
      <c r="E103" s="332">
        <v>0.87</v>
      </c>
      <c r="F103" s="332">
        <v>0.25</v>
      </c>
      <c r="G103" s="332">
        <v>0.22</v>
      </c>
      <c r="H103" s="332">
        <v>0.34</v>
      </c>
      <c r="I103" s="332">
        <v>0.34</v>
      </c>
      <c r="J103" s="332">
        <v>1.1100000000000001</v>
      </c>
      <c r="K103" s="332">
        <v>1.08</v>
      </c>
      <c r="L103" s="332">
        <v>0.2</v>
      </c>
      <c r="M103" s="332">
        <v>0.55000000000000004</v>
      </c>
      <c r="N103" s="332">
        <v>0.28999999999999998</v>
      </c>
      <c r="O103" s="507">
        <v>0.2278583592</v>
      </c>
      <c r="P103" s="507">
        <v>0.795353317</v>
      </c>
      <c r="Q103" s="507">
        <v>0.29479710460000003</v>
      </c>
      <c r="R103" s="507">
        <v>1.8305538587000001</v>
      </c>
      <c r="S103" s="507">
        <v>1.1593971312</v>
      </c>
      <c r="T103" s="507">
        <v>0.53286163389999996</v>
      </c>
      <c r="U103" s="507">
        <v>0.75964827700000004</v>
      </c>
      <c r="V103" s="507">
        <v>1.3978626956</v>
      </c>
      <c r="W103" s="507">
        <v>0.19135463029999999</v>
      </c>
      <c r="X103" s="507">
        <v>0.77162201590000001</v>
      </c>
      <c r="Y103" s="507">
        <v>0.70101607730000004</v>
      </c>
      <c r="Z103" s="507">
        <v>1.0188100505</v>
      </c>
      <c r="AA103" s="329">
        <v>7.5261590556</v>
      </c>
      <c r="AB103" s="329">
        <v>6.9402895275000001</v>
      </c>
      <c r="AC103" s="329">
        <v>8.0339776260000004</v>
      </c>
      <c r="AD103" s="329">
        <v>2.6181210861999999</v>
      </c>
      <c r="AE103" s="329">
        <v>1.248121445</v>
      </c>
      <c r="AF103" s="329">
        <v>13.1808231319</v>
      </c>
      <c r="AG103" s="329">
        <v>9.5357083933000002</v>
      </c>
      <c r="AH103" s="329">
        <v>11.1253089642</v>
      </c>
      <c r="AI103" s="329">
        <v>5.8597582095999998</v>
      </c>
      <c r="AJ103" s="329">
        <v>10.481580661900001</v>
      </c>
      <c r="AK103" s="329">
        <v>11.873226951099999</v>
      </c>
      <c r="AL103" s="329">
        <v>9.6950903803999999</v>
      </c>
      <c r="AM103" s="329">
        <v>13.544329922999999</v>
      </c>
      <c r="AN103" s="329">
        <v>1.7898781564999999</v>
      </c>
      <c r="AO103" s="329">
        <v>18.837983060199999</v>
      </c>
      <c r="AP103" s="329">
        <v>8.2599436521000005</v>
      </c>
    </row>
    <row r="104" spans="1:42" s="326" customFormat="1" ht="13.8" x14ac:dyDescent="0.3">
      <c r="A104" s="330"/>
      <c r="B104" s="330" t="s">
        <v>275</v>
      </c>
      <c r="C104" s="333">
        <v>94.89</v>
      </c>
      <c r="D104" s="333">
        <v>0.55000000000000004</v>
      </c>
      <c r="E104" s="333">
        <v>20.7</v>
      </c>
      <c r="F104" s="333">
        <v>0.89</v>
      </c>
      <c r="G104" s="333">
        <v>24.84</v>
      </c>
      <c r="H104" s="333">
        <v>19.010000000000002</v>
      </c>
      <c r="I104" s="333">
        <v>15.31</v>
      </c>
      <c r="J104" s="333">
        <v>17.899999999999999</v>
      </c>
      <c r="K104" s="333">
        <v>16.21</v>
      </c>
      <c r="L104" s="333">
        <v>55.07</v>
      </c>
      <c r="M104" s="333">
        <v>5.05</v>
      </c>
      <c r="N104" s="333">
        <v>15.82</v>
      </c>
      <c r="O104" s="508">
        <v>61.660246012100004</v>
      </c>
      <c r="P104" s="508">
        <v>7.8287015492999998</v>
      </c>
      <c r="Q104" s="508">
        <v>2.8867388936</v>
      </c>
      <c r="R104" s="508">
        <v>5.6403354561999999</v>
      </c>
      <c r="S104" s="508">
        <v>3.2565814667000001</v>
      </c>
      <c r="T104" s="508">
        <v>4.1144785632999996</v>
      </c>
      <c r="U104" s="508">
        <v>7.9796538572999998</v>
      </c>
      <c r="V104" s="508">
        <v>1.9280663022</v>
      </c>
      <c r="W104" s="508">
        <v>1.8861642752000001</v>
      </c>
      <c r="X104" s="508">
        <v>3.6047414342000001</v>
      </c>
      <c r="Y104" s="508">
        <v>1.7308686148000001</v>
      </c>
      <c r="Z104" s="508">
        <v>0.96490078810000002</v>
      </c>
      <c r="AA104" s="331">
        <v>2.7987709559999998</v>
      </c>
      <c r="AB104" s="331">
        <v>1.5065289419000001</v>
      </c>
      <c r="AC104" s="331">
        <v>2.3057788658999998</v>
      </c>
      <c r="AD104" s="331">
        <v>1.2327733402000001</v>
      </c>
      <c r="AE104" s="331">
        <v>3.3438491579999998</v>
      </c>
      <c r="AF104" s="331">
        <v>0.52010306350000002</v>
      </c>
      <c r="AG104" s="331">
        <v>3.1188179578000002</v>
      </c>
      <c r="AH104" s="331">
        <v>3.5268708062999998</v>
      </c>
      <c r="AI104" s="331">
        <v>2.6632609831999998</v>
      </c>
      <c r="AJ104" s="331">
        <v>1.8567067015000001</v>
      </c>
      <c r="AK104" s="331">
        <v>1.4224494636</v>
      </c>
      <c r="AL104" s="331">
        <v>3.1294938757000001</v>
      </c>
      <c r="AM104" s="331">
        <v>2.2310962891999999</v>
      </c>
      <c r="AN104" s="331">
        <v>1.9974623390999999</v>
      </c>
      <c r="AO104" s="331">
        <v>3.4960932852000002</v>
      </c>
      <c r="AP104" s="331">
        <v>3.5298968953999998</v>
      </c>
    </row>
    <row r="105" spans="1:42" s="326" customFormat="1" ht="13.8" x14ac:dyDescent="0.3">
      <c r="A105" s="328"/>
      <c r="B105" s="328" t="s">
        <v>276</v>
      </c>
      <c r="C105" s="332">
        <v>141.75</v>
      </c>
      <c r="D105" s="332">
        <v>128.72</v>
      </c>
      <c r="E105" s="332">
        <v>147.38999999999999</v>
      </c>
      <c r="F105" s="332">
        <v>127.79</v>
      </c>
      <c r="G105" s="332">
        <v>141.32</v>
      </c>
      <c r="H105" s="332">
        <v>139.82</v>
      </c>
      <c r="I105" s="332">
        <v>179.18</v>
      </c>
      <c r="J105" s="332">
        <v>154.1</v>
      </c>
      <c r="K105" s="332">
        <v>129.34</v>
      </c>
      <c r="L105" s="332">
        <v>123.2</v>
      </c>
      <c r="M105" s="332">
        <v>186.7</v>
      </c>
      <c r="N105" s="332">
        <v>127.19</v>
      </c>
      <c r="O105" s="507">
        <v>128.64121667169999</v>
      </c>
      <c r="P105" s="507">
        <v>139.54693970950001</v>
      </c>
      <c r="Q105" s="507">
        <v>145.9546361514</v>
      </c>
      <c r="R105" s="507">
        <v>139.47211830820001</v>
      </c>
      <c r="S105" s="507">
        <v>139.4648496165</v>
      </c>
      <c r="T105" s="507">
        <v>136.476786473</v>
      </c>
      <c r="U105" s="507">
        <v>123.42013968179999</v>
      </c>
      <c r="V105" s="507">
        <v>139.3525339832</v>
      </c>
      <c r="W105" s="507">
        <v>129.93052721480001</v>
      </c>
      <c r="X105" s="507">
        <v>123.59472444950001</v>
      </c>
      <c r="Y105" s="507">
        <v>133.63578412659999</v>
      </c>
      <c r="Z105" s="507">
        <v>124.4554015523</v>
      </c>
      <c r="AA105" s="329">
        <v>139.77078408689999</v>
      </c>
      <c r="AB105" s="329">
        <v>122.5177846027</v>
      </c>
      <c r="AC105" s="329">
        <v>135.8336187882</v>
      </c>
      <c r="AD105" s="329">
        <v>134.9791510618</v>
      </c>
      <c r="AE105" s="329">
        <v>147.4772823099</v>
      </c>
      <c r="AF105" s="329">
        <v>131.31014500570001</v>
      </c>
      <c r="AG105" s="329">
        <v>150.0039096683</v>
      </c>
      <c r="AH105" s="329">
        <v>146.5102971508</v>
      </c>
      <c r="AI105" s="329">
        <v>133.69545137310001</v>
      </c>
      <c r="AJ105" s="329">
        <v>152.34910592759999</v>
      </c>
      <c r="AK105" s="329">
        <v>148.56828349649999</v>
      </c>
      <c r="AL105" s="329">
        <v>133.05500438359999</v>
      </c>
      <c r="AM105" s="329">
        <v>154.90585397839999</v>
      </c>
      <c r="AN105" s="329">
        <v>128.81524103620001</v>
      </c>
      <c r="AO105" s="329">
        <v>137.54836990589999</v>
      </c>
      <c r="AP105" s="329">
        <v>150.3551803204</v>
      </c>
    </row>
    <row r="106" spans="1:42" s="326" customFormat="1" ht="13.8" x14ac:dyDescent="0.3">
      <c r="A106" s="330"/>
      <c r="B106" s="330" t="s">
        <v>277</v>
      </c>
      <c r="C106" s="331">
        <v>10206.69</v>
      </c>
      <c r="D106" s="331">
        <v>9621.2800000000007</v>
      </c>
      <c r="E106" s="331">
        <v>10418.15</v>
      </c>
      <c r="F106" s="331">
        <v>10101.75</v>
      </c>
      <c r="G106" s="331">
        <v>12164.83</v>
      </c>
      <c r="H106" s="331">
        <v>11627.46</v>
      </c>
      <c r="I106" s="331">
        <v>12437.09</v>
      </c>
      <c r="J106" s="331">
        <v>11570.55</v>
      </c>
      <c r="K106" s="331">
        <v>10370.719999999999</v>
      </c>
      <c r="L106" s="331">
        <v>9205.26</v>
      </c>
      <c r="M106" s="331">
        <v>9453.92</v>
      </c>
      <c r="N106" s="331">
        <v>8684.51</v>
      </c>
      <c r="O106" s="508">
        <v>9553.2753139220004</v>
      </c>
      <c r="P106" s="508">
        <v>8612.9394434344995</v>
      </c>
      <c r="Q106" s="508">
        <v>10570.206174847301</v>
      </c>
      <c r="R106" s="508">
        <v>9019.0569346074008</v>
      </c>
      <c r="S106" s="508">
        <v>10711.118572597999</v>
      </c>
      <c r="T106" s="508">
        <v>9931.6303634595006</v>
      </c>
      <c r="U106" s="508">
        <v>9420.6465951720002</v>
      </c>
      <c r="V106" s="508">
        <v>9907.3127357069006</v>
      </c>
      <c r="W106" s="508">
        <v>8752.4933591722001</v>
      </c>
      <c r="X106" s="508">
        <v>9513.9248269444997</v>
      </c>
      <c r="Y106" s="508">
        <v>9462.7773278846998</v>
      </c>
      <c r="Z106" s="508">
        <v>8172.4025552607</v>
      </c>
      <c r="AA106" s="331">
        <v>10558.4896485517</v>
      </c>
      <c r="AB106" s="331">
        <v>9174.0174183957006</v>
      </c>
      <c r="AC106" s="331">
        <v>10438.540185195399</v>
      </c>
      <c r="AD106" s="331">
        <v>10814.063799760999</v>
      </c>
      <c r="AE106" s="331">
        <v>10968.8780297494</v>
      </c>
      <c r="AF106" s="331">
        <v>10548.4302868744</v>
      </c>
      <c r="AG106" s="331">
        <v>11100.881400059799</v>
      </c>
      <c r="AH106" s="331">
        <v>11511.5227949579</v>
      </c>
      <c r="AI106" s="331">
        <v>10998.334165519</v>
      </c>
      <c r="AJ106" s="331">
        <v>10839.636347175299</v>
      </c>
      <c r="AK106" s="331">
        <v>10788.9896716156</v>
      </c>
      <c r="AL106" s="331">
        <v>9840.0593613316996</v>
      </c>
      <c r="AM106" s="331">
        <v>10998.5518031474</v>
      </c>
      <c r="AN106" s="331">
        <v>10346.7740131266</v>
      </c>
      <c r="AO106" s="331">
        <v>11434.7150151514</v>
      </c>
      <c r="AP106" s="331">
        <v>12696.823627976601</v>
      </c>
    </row>
    <row r="107" spans="1:42" s="326" customFormat="1" ht="27.6" x14ac:dyDescent="0.3">
      <c r="A107" s="328"/>
      <c r="B107" s="328" t="s">
        <v>278</v>
      </c>
      <c r="C107" s="332">
        <v>257.83999999999997</v>
      </c>
      <c r="D107" s="332">
        <v>252.12</v>
      </c>
      <c r="E107" s="332">
        <v>307.19</v>
      </c>
      <c r="F107" s="332">
        <v>251.48</v>
      </c>
      <c r="G107" s="332">
        <v>334.41</v>
      </c>
      <c r="H107" s="332">
        <v>304.99</v>
      </c>
      <c r="I107" s="332">
        <v>231.02</v>
      </c>
      <c r="J107" s="332">
        <v>302.24</v>
      </c>
      <c r="K107" s="332">
        <v>290.70999999999998</v>
      </c>
      <c r="L107" s="332">
        <v>291.24</v>
      </c>
      <c r="M107" s="332">
        <v>277.70999999999998</v>
      </c>
      <c r="N107" s="332">
        <v>292.08</v>
      </c>
      <c r="O107" s="507">
        <v>281.74812717190002</v>
      </c>
      <c r="P107" s="507">
        <v>244.43601768170001</v>
      </c>
      <c r="Q107" s="507">
        <v>279.64643720700002</v>
      </c>
      <c r="R107" s="507">
        <v>267.6977684181</v>
      </c>
      <c r="S107" s="507">
        <v>297.22560440680002</v>
      </c>
      <c r="T107" s="507">
        <v>217.4291761568</v>
      </c>
      <c r="U107" s="507">
        <v>204.0723947733</v>
      </c>
      <c r="V107" s="507">
        <v>257.46237333879998</v>
      </c>
      <c r="W107" s="507">
        <v>258.2268215245</v>
      </c>
      <c r="X107" s="507">
        <v>274.68337703719999</v>
      </c>
      <c r="Y107" s="507">
        <v>260.11176171070002</v>
      </c>
      <c r="Z107" s="507">
        <v>243.4716967688</v>
      </c>
      <c r="AA107" s="329">
        <v>266.06671534819998</v>
      </c>
      <c r="AB107" s="329">
        <v>233.88082873089999</v>
      </c>
      <c r="AC107" s="329">
        <v>253.5919992119</v>
      </c>
      <c r="AD107" s="329">
        <v>197.53856724209999</v>
      </c>
      <c r="AE107" s="329">
        <v>194.83302760449999</v>
      </c>
      <c r="AF107" s="329">
        <v>247.90293180750001</v>
      </c>
      <c r="AG107" s="329">
        <v>218.9702759644</v>
      </c>
      <c r="AH107" s="329">
        <v>260.15189118109998</v>
      </c>
      <c r="AI107" s="329">
        <v>245.6165178997</v>
      </c>
      <c r="AJ107" s="329">
        <v>286.77511406010001</v>
      </c>
      <c r="AK107" s="329">
        <v>306.68335920200002</v>
      </c>
      <c r="AL107" s="329">
        <v>253.62786958730001</v>
      </c>
      <c r="AM107" s="329">
        <v>328.99559517329999</v>
      </c>
      <c r="AN107" s="329">
        <v>238.73629212820001</v>
      </c>
      <c r="AO107" s="329">
        <v>286.01022630519998</v>
      </c>
      <c r="AP107" s="329">
        <v>261.66796878449998</v>
      </c>
    </row>
    <row r="108" spans="1:42" s="326" customFormat="1" ht="13.8" x14ac:dyDescent="0.3">
      <c r="A108" s="330"/>
      <c r="B108" s="330" t="s">
        <v>279</v>
      </c>
      <c r="C108" s="333">
        <v>66.45</v>
      </c>
      <c r="D108" s="333">
        <v>105.53</v>
      </c>
      <c r="E108" s="333">
        <v>122.31</v>
      </c>
      <c r="F108" s="333">
        <v>84.87</v>
      </c>
      <c r="G108" s="333">
        <v>158.56</v>
      </c>
      <c r="H108" s="333">
        <v>146.63</v>
      </c>
      <c r="I108" s="333">
        <v>82.91</v>
      </c>
      <c r="J108" s="333">
        <v>130.16</v>
      </c>
      <c r="K108" s="333">
        <v>110.33</v>
      </c>
      <c r="L108" s="333">
        <v>80.319999999999993</v>
      </c>
      <c r="M108" s="333">
        <v>86.1</v>
      </c>
      <c r="N108" s="333">
        <v>112.21</v>
      </c>
      <c r="O108" s="508">
        <v>121.78540199</v>
      </c>
      <c r="P108" s="508">
        <v>100.5566070556</v>
      </c>
      <c r="Q108" s="508">
        <v>85.790571652200001</v>
      </c>
      <c r="R108" s="508">
        <v>103.7785816096</v>
      </c>
      <c r="S108" s="508">
        <v>114.3598704633</v>
      </c>
      <c r="T108" s="508">
        <v>94.701676106799994</v>
      </c>
      <c r="U108" s="508">
        <v>85.353141234600002</v>
      </c>
      <c r="V108" s="508">
        <v>135.39743122729999</v>
      </c>
      <c r="W108" s="508">
        <v>129.4642146505</v>
      </c>
      <c r="X108" s="508">
        <v>115.16523933809999</v>
      </c>
      <c r="Y108" s="508">
        <v>96.559262247600003</v>
      </c>
      <c r="Z108" s="508">
        <v>120.9587602316</v>
      </c>
      <c r="AA108" s="331">
        <v>136.85095910370001</v>
      </c>
      <c r="AB108" s="331">
        <v>121.8263199073</v>
      </c>
      <c r="AC108" s="331">
        <v>136.03496028410001</v>
      </c>
      <c r="AD108" s="331">
        <v>78.543542808300003</v>
      </c>
      <c r="AE108" s="331">
        <v>82.187126696500002</v>
      </c>
      <c r="AF108" s="331">
        <v>141.90416595529999</v>
      </c>
      <c r="AG108" s="331">
        <v>100.0691091259</v>
      </c>
      <c r="AH108" s="331">
        <v>155.71826180689999</v>
      </c>
      <c r="AI108" s="331">
        <v>145.59740479920001</v>
      </c>
      <c r="AJ108" s="331">
        <v>105.7846548241</v>
      </c>
      <c r="AK108" s="331">
        <v>95.993901696400002</v>
      </c>
      <c r="AL108" s="331">
        <v>69.637894283099996</v>
      </c>
      <c r="AM108" s="331">
        <v>138.031267783</v>
      </c>
      <c r="AN108" s="331">
        <v>110.7404534189</v>
      </c>
      <c r="AO108" s="331">
        <v>109.9818235059</v>
      </c>
      <c r="AP108" s="331">
        <v>81.152173926299994</v>
      </c>
    </row>
    <row r="109" spans="1:42" s="326" customFormat="1" ht="27.6" x14ac:dyDescent="0.3">
      <c r="A109" s="328"/>
      <c r="B109" s="328" t="s">
        <v>280</v>
      </c>
      <c r="C109" s="332">
        <v>37.770000000000003</v>
      </c>
      <c r="D109" s="332">
        <v>23.76</v>
      </c>
      <c r="E109" s="332">
        <v>40.24</v>
      </c>
      <c r="F109" s="332">
        <v>28.62</v>
      </c>
      <c r="G109" s="332">
        <v>30.48</v>
      </c>
      <c r="H109" s="332">
        <v>22.39</v>
      </c>
      <c r="I109" s="332">
        <v>19.59</v>
      </c>
      <c r="J109" s="332">
        <v>25.88</v>
      </c>
      <c r="K109" s="332">
        <v>34.21</v>
      </c>
      <c r="L109" s="332">
        <v>43.82</v>
      </c>
      <c r="M109" s="332">
        <v>39.85</v>
      </c>
      <c r="N109" s="332">
        <v>38.53</v>
      </c>
      <c r="O109" s="507">
        <v>31.4497213862</v>
      </c>
      <c r="P109" s="507">
        <v>24.136965985700002</v>
      </c>
      <c r="Q109" s="507">
        <v>34.007908948199997</v>
      </c>
      <c r="R109" s="507">
        <v>23.830358291300001</v>
      </c>
      <c r="S109" s="507">
        <v>26.851179041799998</v>
      </c>
      <c r="T109" s="507">
        <v>19.489439179400001</v>
      </c>
      <c r="U109" s="507">
        <v>19.363715067800001</v>
      </c>
      <c r="V109" s="507">
        <v>14.7088629898</v>
      </c>
      <c r="W109" s="507">
        <v>16.1483973142</v>
      </c>
      <c r="X109" s="507">
        <v>29.3237136531</v>
      </c>
      <c r="Y109" s="507">
        <v>35.522290733600002</v>
      </c>
      <c r="Z109" s="507">
        <v>21.574699392799999</v>
      </c>
      <c r="AA109" s="329">
        <v>25.113032801900001</v>
      </c>
      <c r="AB109" s="329">
        <v>17.007627490899999</v>
      </c>
      <c r="AC109" s="329">
        <v>20.175753843900001</v>
      </c>
      <c r="AD109" s="329">
        <v>15.822981820300001</v>
      </c>
      <c r="AE109" s="329">
        <v>11.7670171</v>
      </c>
      <c r="AF109" s="329">
        <v>13.137241895500001</v>
      </c>
      <c r="AG109" s="329">
        <v>17.0401942011</v>
      </c>
      <c r="AH109" s="329">
        <v>14.7620938956</v>
      </c>
      <c r="AI109" s="329">
        <v>11.407805318899999</v>
      </c>
      <c r="AJ109" s="329">
        <v>31.8367078705</v>
      </c>
      <c r="AK109" s="329">
        <v>34.5582506553</v>
      </c>
      <c r="AL109" s="329">
        <v>30.5295352875</v>
      </c>
      <c r="AM109" s="329">
        <v>32.235229506499998</v>
      </c>
      <c r="AN109" s="329">
        <v>21.659691051999999</v>
      </c>
      <c r="AO109" s="329">
        <v>28.956694407800001</v>
      </c>
      <c r="AP109" s="329">
        <v>22.858355407099999</v>
      </c>
    </row>
    <row r="110" spans="1:42" s="326" customFormat="1" ht="13.8" x14ac:dyDescent="0.3">
      <c r="A110" s="330"/>
      <c r="B110" s="330" t="s">
        <v>281</v>
      </c>
      <c r="C110" s="333">
        <v>6.16</v>
      </c>
      <c r="D110" s="333">
        <v>8.77</v>
      </c>
      <c r="E110" s="333">
        <v>14.19</v>
      </c>
      <c r="F110" s="333">
        <v>12.18</v>
      </c>
      <c r="G110" s="333">
        <v>8.77</v>
      </c>
      <c r="H110" s="333">
        <v>8.6999999999999993</v>
      </c>
      <c r="I110" s="333">
        <v>18.97</v>
      </c>
      <c r="J110" s="333">
        <v>27.34</v>
      </c>
      <c r="K110" s="333">
        <v>18</v>
      </c>
      <c r="L110" s="333">
        <v>20.85</v>
      </c>
      <c r="M110" s="333">
        <v>17.52</v>
      </c>
      <c r="N110" s="333">
        <v>16.239999999999998</v>
      </c>
      <c r="O110" s="508">
        <v>13.631092964600001</v>
      </c>
      <c r="P110" s="508">
        <v>13.335828298699999</v>
      </c>
      <c r="Q110" s="508">
        <v>30.9255919955</v>
      </c>
      <c r="R110" s="508">
        <v>20.610121388500001</v>
      </c>
      <c r="S110" s="508">
        <v>24.0504560181</v>
      </c>
      <c r="T110" s="508">
        <v>17.0179640104</v>
      </c>
      <c r="U110" s="508">
        <v>15.4644139348</v>
      </c>
      <c r="V110" s="508">
        <v>12.646600018399999</v>
      </c>
      <c r="W110" s="508">
        <v>10.799179108500001</v>
      </c>
      <c r="X110" s="508">
        <v>8.9969122186000003</v>
      </c>
      <c r="Y110" s="508">
        <v>7.1009966863000002</v>
      </c>
      <c r="Z110" s="508">
        <v>9.9242637953999999</v>
      </c>
      <c r="AA110" s="331">
        <v>7.4737678336000002</v>
      </c>
      <c r="AB110" s="331">
        <v>9.5921093123999999</v>
      </c>
      <c r="AC110" s="331">
        <v>8.9041715052000008</v>
      </c>
      <c r="AD110" s="331">
        <v>6.7795527462000003</v>
      </c>
      <c r="AE110" s="331">
        <v>9.9605192282000008</v>
      </c>
      <c r="AF110" s="331">
        <v>8.1907243807000008</v>
      </c>
      <c r="AG110" s="331">
        <v>8.3157772588000007</v>
      </c>
      <c r="AH110" s="331">
        <v>7.2931881856</v>
      </c>
      <c r="AI110" s="331">
        <v>7.2024127400999998</v>
      </c>
      <c r="AJ110" s="331">
        <v>7.1115449339000003</v>
      </c>
      <c r="AK110" s="331">
        <v>6.8125905901000001</v>
      </c>
      <c r="AL110" s="331">
        <v>7.2584142612000004</v>
      </c>
      <c r="AM110" s="331">
        <v>9.8739296782999997</v>
      </c>
      <c r="AN110" s="331">
        <v>9.7258578432</v>
      </c>
      <c r="AO110" s="331">
        <v>15.819946869600001</v>
      </c>
      <c r="AP110" s="331">
        <v>16.879102878299999</v>
      </c>
    </row>
    <row r="111" spans="1:42" s="326" customFormat="1" ht="13.8" x14ac:dyDescent="0.3">
      <c r="A111" s="328"/>
      <c r="B111" s="328" t="s">
        <v>282</v>
      </c>
      <c r="C111" s="332">
        <v>47.69</v>
      </c>
      <c r="D111" s="332">
        <v>37.43</v>
      </c>
      <c r="E111" s="332">
        <v>33.909999999999997</v>
      </c>
      <c r="F111" s="332">
        <v>36.01</v>
      </c>
      <c r="G111" s="332">
        <v>37.53</v>
      </c>
      <c r="H111" s="332">
        <v>48.21</v>
      </c>
      <c r="I111" s="332">
        <v>35.07</v>
      </c>
      <c r="J111" s="332">
        <v>41.34</v>
      </c>
      <c r="K111" s="332">
        <v>49.42</v>
      </c>
      <c r="L111" s="332">
        <v>47.73</v>
      </c>
      <c r="M111" s="332">
        <v>38.090000000000003</v>
      </c>
      <c r="N111" s="332">
        <v>34.53</v>
      </c>
      <c r="O111" s="507">
        <v>34.687490116399999</v>
      </c>
      <c r="P111" s="507">
        <v>38.776540404400002</v>
      </c>
      <c r="Q111" s="507">
        <v>52.5642938043</v>
      </c>
      <c r="R111" s="507">
        <v>44.409281028800002</v>
      </c>
      <c r="S111" s="507">
        <v>51.320567717499998</v>
      </c>
      <c r="T111" s="507">
        <v>31.8250023965</v>
      </c>
      <c r="U111" s="507">
        <v>38.871677504600001</v>
      </c>
      <c r="V111" s="507">
        <v>38.821038538300002</v>
      </c>
      <c r="W111" s="507">
        <v>44.369413112899998</v>
      </c>
      <c r="X111" s="507">
        <v>40.783294593000001</v>
      </c>
      <c r="Y111" s="507">
        <v>32.250536381800003</v>
      </c>
      <c r="Z111" s="507">
        <v>29.508438482999999</v>
      </c>
      <c r="AA111" s="329">
        <v>27.801127979</v>
      </c>
      <c r="AB111" s="329">
        <v>22.3883500361</v>
      </c>
      <c r="AC111" s="329">
        <v>25.990833153800001</v>
      </c>
      <c r="AD111" s="329">
        <v>36.159451318000002</v>
      </c>
      <c r="AE111" s="329">
        <v>29.4821477381</v>
      </c>
      <c r="AF111" s="329">
        <v>26.382191615299998</v>
      </c>
      <c r="AG111" s="329">
        <v>32.350394909400002</v>
      </c>
      <c r="AH111" s="329">
        <v>24.485039360399998</v>
      </c>
      <c r="AI111" s="329">
        <v>23.825779304299999</v>
      </c>
      <c r="AJ111" s="329">
        <v>37.965923760000003</v>
      </c>
      <c r="AK111" s="329">
        <v>41.8910353184</v>
      </c>
      <c r="AL111" s="329">
        <v>33.062058823400001</v>
      </c>
      <c r="AM111" s="329">
        <v>38.810355630799997</v>
      </c>
      <c r="AN111" s="329">
        <v>29.882587108900001</v>
      </c>
      <c r="AO111" s="329">
        <v>41.757477917099997</v>
      </c>
      <c r="AP111" s="329">
        <v>60.519053817600003</v>
      </c>
    </row>
    <row r="112" spans="1:42" s="326" customFormat="1" ht="13.8" x14ac:dyDescent="0.3">
      <c r="A112" s="330"/>
      <c r="B112" s="330" t="s">
        <v>283</v>
      </c>
      <c r="C112" s="333">
        <v>6.79</v>
      </c>
      <c r="D112" s="333">
        <v>6.45</v>
      </c>
      <c r="E112" s="333">
        <v>6.24</v>
      </c>
      <c r="F112" s="333">
        <v>4.58</v>
      </c>
      <c r="G112" s="333">
        <v>3.17</v>
      </c>
      <c r="H112" s="333">
        <v>4.38</v>
      </c>
      <c r="I112" s="333">
        <v>7.37</v>
      </c>
      <c r="J112" s="333">
        <v>7.51</v>
      </c>
      <c r="K112" s="333">
        <v>6.94</v>
      </c>
      <c r="L112" s="333">
        <v>7.18</v>
      </c>
      <c r="M112" s="333">
        <v>6.25</v>
      </c>
      <c r="N112" s="333">
        <v>6.91</v>
      </c>
      <c r="O112" s="508">
        <v>4.4452382944000002</v>
      </c>
      <c r="P112" s="508">
        <v>5.3722650582</v>
      </c>
      <c r="Q112" s="508">
        <v>4.4250451163999998</v>
      </c>
      <c r="R112" s="508">
        <v>4.0227708349000002</v>
      </c>
      <c r="S112" s="508">
        <v>3.4493873169999998</v>
      </c>
      <c r="T112" s="508">
        <v>3.6984447654000001</v>
      </c>
      <c r="U112" s="508">
        <v>4.2797503319999999</v>
      </c>
      <c r="V112" s="508">
        <v>4.7287347937000002</v>
      </c>
      <c r="W112" s="508">
        <v>4.3539668823</v>
      </c>
      <c r="X112" s="508">
        <v>3.7044026904999998</v>
      </c>
      <c r="Y112" s="508">
        <v>4.1581816163000003</v>
      </c>
      <c r="Z112" s="508">
        <v>3.3361360263000002</v>
      </c>
      <c r="AA112" s="331">
        <v>4.7955849395000003</v>
      </c>
      <c r="AB112" s="331">
        <v>4.1995927519</v>
      </c>
      <c r="AC112" s="331">
        <v>4.3957692458000004</v>
      </c>
      <c r="AD112" s="331">
        <v>3.7866332541999999</v>
      </c>
      <c r="AE112" s="331">
        <v>2.9388859923999999</v>
      </c>
      <c r="AF112" s="331">
        <v>2.9630837123</v>
      </c>
      <c r="AG112" s="331">
        <v>5.8154281741</v>
      </c>
      <c r="AH112" s="331">
        <v>4.9754677386999999</v>
      </c>
      <c r="AI112" s="331">
        <v>5.1701635531000001</v>
      </c>
      <c r="AJ112" s="331">
        <v>5.2554728089999996</v>
      </c>
      <c r="AK112" s="331">
        <v>4.3142637574</v>
      </c>
      <c r="AL112" s="331">
        <v>4.1131595212000001</v>
      </c>
      <c r="AM112" s="331">
        <v>4.4861739553</v>
      </c>
      <c r="AN112" s="331">
        <v>4.1197377028000002</v>
      </c>
      <c r="AO112" s="331">
        <v>3.8383890937</v>
      </c>
      <c r="AP112" s="331">
        <v>2.6917765934000002</v>
      </c>
    </row>
    <row r="113" spans="1:42" s="326" customFormat="1" ht="13.8" x14ac:dyDescent="0.3">
      <c r="A113" s="328"/>
      <c r="B113" s="328" t="s">
        <v>284</v>
      </c>
      <c r="C113" s="332">
        <v>93</v>
      </c>
      <c r="D113" s="332">
        <v>70.17</v>
      </c>
      <c r="E113" s="332">
        <v>90.29</v>
      </c>
      <c r="F113" s="332">
        <v>85.23</v>
      </c>
      <c r="G113" s="332">
        <v>95.9</v>
      </c>
      <c r="H113" s="332">
        <v>74.69</v>
      </c>
      <c r="I113" s="332">
        <v>67.099999999999994</v>
      </c>
      <c r="J113" s="332">
        <v>70.010000000000005</v>
      </c>
      <c r="K113" s="332">
        <v>71.81</v>
      </c>
      <c r="L113" s="332">
        <v>91.34</v>
      </c>
      <c r="M113" s="332">
        <v>89.89</v>
      </c>
      <c r="N113" s="332">
        <v>83.66</v>
      </c>
      <c r="O113" s="507">
        <v>75.749182420300002</v>
      </c>
      <c r="P113" s="507">
        <v>62.257810879099999</v>
      </c>
      <c r="Q113" s="507">
        <v>71.933025690400001</v>
      </c>
      <c r="R113" s="507">
        <v>71.046655264999998</v>
      </c>
      <c r="S113" s="507">
        <v>77.194143849100001</v>
      </c>
      <c r="T113" s="507">
        <v>50.6966496983</v>
      </c>
      <c r="U113" s="507">
        <v>40.739696699500001</v>
      </c>
      <c r="V113" s="507">
        <v>51.159705771299997</v>
      </c>
      <c r="W113" s="507">
        <v>53.091650456099998</v>
      </c>
      <c r="X113" s="507">
        <v>76.709814543899995</v>
      </c>
      <c r="Y113" s="507">
        <v>84.520494045099994</v>
      </c>
      <c r="Z113" s="507">
        <v>58.169398839700001</v>
      </c>
      <c r="AA113" s="329">
        <v>64.032242690499999</v>
      </c>
      <c r="AB113" s="329">
        <v>58.866829232299999</v>
      </c>
      <c r="AC113" s="329">
        <v>58.090511179099998</v>
      </c>
      <c r="AD113" s="329">
        <v>56.4464052951</v>
      </c>
      <c r="AE113" s="329">
        <v>58.497330849299999</v>
      </c>
      <c r="AF113" s="329">
        <v>55.325524248400001</v>
      </c>
      <c r="AG113" s="329">
        <v>55.379372295099998</v>
      </c>
      <c r="AH113" s="329">
        <v>52.917840193899998</v>
      </c>
      <c r="AI113" s="329">
        <v>52.4129521841</v>
      </c>
      <c r="AJ113" s="329">
        <v>98.820809862600001</v>
      </c>
      <c r="AK113" s="329">
        <v>123.1133171844</v>
      </c>
      <c r="AL113" s="329">
        <v>109.02680741090001</v>
      </c>
      <c r="AM113" s="329">
        <v>105.5586386194</v>
      </c>
      <c r="AN113" s="329">
        <v>62.6079650024</v>
      </c>
      <c r="AO113" s="329">
        <v>85.655894511100001</v>
      </c>
      <c r="AP113" s="329">
        <v>77.567506161799997</v>
      </c>
    </row>
    <row r="114" spans="1:42" s="326" customFormat="1" ht="13.8" x14ac:dyDescent="0.3">
      <c r="A114" s="330"/>
      <c r="B114" s="330" t="s">
        <v>285</v>
      </c>
      <c r="C114" s="333">
        <v>537.30999999999995</v>
      </c>
      <c r="D114" s="333">
        <v>636.20000000000005</v>
      </c>
      <c r="E114" s="333">
        <v>770.51</v>
      </c>
      <c r="F114" s="333">
        <v>718.39</v>
      </c>
      <c r="G114" s="331">
        <v>1023.49</v>
      </c>
      <c r="H114" s="333">
        <v>873.54</v>
      </c>
      <c r="I114" s="333">
        <v>947.75</v>
      </c>
      <c r="J114" s="333">
        <v>823.23</v>
      </c>
      <c r="K114" s="333">
        <v>660.96</v>
      </c>
      <c r="L114" s="333">
        <v>609.66999999999996</v>
      </c>
      <c r="M114" s="333">
        <v>653.09</v>
      </c>
      <c r="N114" s="333">
        <v>528.1</v>
      </c>
      <c r="O114" s="508">
        <v>713.44738930120002</v>
      </c>
      <c r="P114" s="508">
        <v>774.2115026509</v>
      </c>
      <c r="Q114" s="508">
        <v>1064.9033208875001</v>
      </c>
      <c r="R114" s="508">
        <v>817.00755552550004</v>
      </c>
      <c r="S114" s="508">
        <v>1114.3911489387001</v>
      </c>
      <c r="T114" s="508">
        <v>1121.2707791370001</v>
      </c>
      <c r="U114" s="508">
        <v>961.98584701710001</v>
      </c>
      <c r="V114" s="508">
        <v>643.1072908356</v>
      </c>
      <c r="W114" s="508">
        <v>888.61016692639998</v>
      </c>
      <c r="X114" s="508">
        <v>608.97885688199995</v>
      </c>
      <c r="Y114" s="508">
        <v>547.34491900809996</v>
      </c>
      <c r="Z114" s="508">
        <v>512.45949119509999</v>
      </c>
      <c r="AA114" s="331">
        <v>770.83501142360001</v>
      </c>
      <c r="AB114" s="331">
        <v>638.87075282110004</v>
      </c>
      <c r="AC114" s="331">
        <v>752.71031255989999</v>
      </c>
      <c r="AD114" s="331">
        <v>767.53268614809997</v>
      </c>
      <c r="AE114" s="331">
        <v>871.77088915349998</v>
      </c>
      <c r="AF114" s="331">
        <v>824.27751300980003</v>
      </c>
      <c r="AG114" s="331">
        <v>835.98844944120003</v>
      </c>
      <c r="AH114" s="331">
        <v>830.37528760320004</v>
      </c>
      <c r="AI114" s="331">
        <v>844.94012810649997</v>
      </c>
      <c r="AJ114" s="331">
        <v>776.93831053270003</v>
      </c>
      <c r="AK114" s="331">
        <v>786.82767106300003</v>
      </c>
      <c r="AL114" s="331">
        <v>687.43437748639997</v>
      </c>
      <c r="AM114" s="331">
        <v>878.00803687220002</v>
      </c>
      <c r="AN114" s="331">
        <v>752.73079337629997</v>
      </c>
      <c r="AO114" s="331">
        <v>809.02010385580002</v>
      </c>
      <c r="AP114" s="331">
        <v>762.87120068410002</v>
      </c>
    </row>
    <row r="115" spans="1:42" s="326" customFormat="1" ht="13.8" x14ac:dyDescent="0.3">
      <c r="A115" s="328"/>
      <c r="B115" s="328" t="s">
        <v>286</v>
      </c>
      <c r="C115" s="332">
        <v>35.049999999999997</v>
      </c>
      <c r="D115" s="332">
        <v>162.56</v>
      </c>
      <c r="E115" s="332">
        <v>151.4</v>
      </c>
      <c r="F115" s="332">
        <v>127.02</v>
      </c>
      <c r="G115" s="332">
        <v>210.11</v>
      </c>
      <c r="H115" s="332">
        <v>164.92</v>
      </c>
      <c r="I115" s="332">
        <v>149.27000000000001</v>
      </c>
      <c r="J115" s="332">
        <v>78.27</v>
      </c>
      <c r="K115" s="332">
        <v>46.46</v>
      </c>
      <c r="L115" s="332">
        <v>95.5</v>
      </c>
      <c r="M115" s="332">
        <v>40.270000000000003</v>
      </c>
      <c r="N115" s="332">
        <v>35.380000000000003</v>
      </c>
      <c r="O115" s="507">
        <v>98.540189380200005</v>
      </c>
      <c r="P115" s="507">
        <v>152.3945401025</v>
      </c>
      <c r="Q115" s="507">
        <v>396.2758837929</v>
      </c>
      <c r="R115" s="507">
        <v>189.57422791350001</v>
      </c>
      <c r="S115" s="507">
        <v>306.44889496389999</v>
      </c>
      <c r="T115" s="507">
        <v>296.61224550959997</v>
      </c>
      <c r="U115" s="507">
        <v>206.2854916803</v>
      </c>
      <c r="V115" s="507">
        <v>152.04464576199999</v>
      </c>
      <c r="W115" s="507">
        <v>121.42967326359999</v>
      </c>
      <c r="X115" s="507">
        <v>131.25999118979999</v>
      </c>
      <c r="Y115" s="507">
        <v>49.3683163424</v>
      </c>
      <c r="Z115" s="507">
        <v>76.384211060699997</v>
      </c>
      <c r="AA115" s="329">
        <v>72.909374310199993</v>
      </c>
      <c r="AB115" s="329">
        <v>152.7919787861</v>
      </c>
      <c r="AC115" s="329">
        <v>208.4719442992</v>
      </c>
      <c r="AD115" s="329">
        <v>136.0815485622</v>
      </c>
      <c r="AE115" s="329">
        <v>153.751581321</v>
      </c>
      <c r="AF115" s="329">
        <v>194.14364385409999</v>
      </c>
      <c r="AG115" s="329">
        <v>158.042174378</v>
      </c>
      <c r="AH115" s="329">
        <v>240.5895299455</v>
      </c>
      <c r="AI115" s="329">
        <v>169.72997251629999</v>
      </c>
      <c r="AJ115" s="329">
        <v>135.2771528605</v>
      </c>
      <c r="AK115" s="329">
        <v>123.8120036924</v>
      </c>
      <c r="AL115" s="329">
        <v>125.4836213065</v>
      </c>
      <c r="AM115" s="329">
        <v>159.90015730810001</v>
      </c>
      <c r="AN115" s="329">
        <v>178.16410596</v>
      </c>
      <c r="AO115" s="329">
        <v>213.3438291654</v>
      </c>
      <c r="AP115" s="329">
        <v>176.3276193614</v>
      </c>
    </row>
    <row r="116" spans="1:42" s="326" customFormat="1" ht="13.8" x14ac:dyDescent="0.3">
      <c r="A116" s="330"/>
      <c r="B116" s="330" t="s">
        <v>287</v>
      </c>
      <c r="C116" s="333">
        <v>32.04</v>
      </c>
      <c r="D116" s="333">
        <v>17.52</v>
      </c>
      <c r="E116" s="333">
        <v>26.3</v>
      </c>
      <c r="F116" s="333">
        <v>22.82</v>
      </c>
      <c r="G116" s="333">
        <v>27.39</v>
      </c>
      <c r="H116" s="333">
        <v>26.93</v>
      </c>
      <c r="I116" s="333">
        <v>24.26</v>
      </c>
      <c r="J116" s="333">
        <v>26.67</v>
      </c>
      <c r="K116" s="333">
        <v>23.08</v>
      </c>
      <c r="L116" s="333">
        <v>23.9</v>
      </c>
      <c r="M116" s="333">
        <v>27.19</v>
      </c>
      <c r="N116" s="333">
        <v>31.89</v>
      </c>
      <c r="O116" s="508">
        <v>37.171512126899998</v>
      </c>
      <c r="P116" s="508">
        <v>32.078503896400001</v>
      </c>
      <c r="Q116" s="508">
        <v>35.148843771700001</v>
      </c>
      <c r="R116" s="508">
        <v>22.310423307899999</v>
      </c>
      <c r="S116" s="508">
        <v>23.904602758599999</v>
      </c>
      <c r="T116" s="508">
        <v>22.301043683</v>
      </c>
      <c r="U116" s="508">
        <v>18.206967631400001</v>
      </c>
      <c r="V116" s="508">
        <v>22.2005502403</v>
      </c>
      <c r="W116" s="508">
        <v>17.362626132900001</v>
      </c>
      <c r="X116" s="508">
        <v>17.5319998228</v>
      </c>
      <c r="Y116" s="508">
        <v>16.681175069199998</v>
      </c>
      <c r="Z116" s="508">
        <v>14.2294048707</v>
      </c>
      <c r="AA116" s="331">
        <v>17.093857088899998</v>
      </c>
      <c r="AB116" s="331">
        <v>16.461924649</v>
      </c>
      <c r="AC116" s="331">
        <v>20.421436848700001</v>
      </c>
      <c r="AD116" s="331">
        <v>18.292916318500001</v>
      </c>
      <c r="AE116" s="331">
        <v>19.8598625443</v>
      </c>
      <c r="AF116" s="331">
        <v>18.2639228753</v>
      </c>
      <c r="AG116" s="331">
        <v>20.326333520799999</v>
      </c>
      <c r="AH116" s="331">
        <v>20.664858408099999</v>
      </c>
      <c r="AI116" s="331">
        <v>19.652640931699999</v>
      </c>
      <c r="AJ116" s="331">
        <v>18.588701089499999</v>
      </c>
      <c r="AK116" s="331">
        <v>17.341332967</v>
      </c>
      <c r="AL116" s="331">
        <v>16.271137806599999</v>
      </c>
      <c r="AM116" s="331">
        <v>22.028095516499999</v>
      </c>
      <c r="AN116" s="331">
        <v>16.652844074600001</v>
      </c>
      <c r="AO116" s="331">
        <v>24.455365973300001</v>
      </c>
      <c r="AP116" s="331">
        <v>21.6677402929</v>
      </c>
    </row>
    <row r="117" spans="1:42" s="326" customFormat="1" ht="13.8" x14ac:dyDescent="0.3">
      <c r="A117" s="328"/>
      <c r="B117" s="328" t="s">
        <v>288</v>
      </c>
      <c r="C117" s="332">
        <v>202.92</v>
      </c>
      <c r="D117" s="332">
        <v>206.32</v>
      </c>
      <c r="E117" s="332">
        <v>324.04000000000002</v>
      </c>
      <c r="F117" s="332">
        <v>333.56</v>
      </c>
      <c r="G117" s="332">
        <v>512.71</v>
      </c>
      <c r="H117" s="332">
        <v>392.03</v>
      </c>
      <c r="I117" s="332">
        <v>547.19000000000005</v>
      </c>
      <c r="J117" s="332">
        <v>448.77</v>
      </c>
      <c r="K117" s="332">
        <v>383.66</v>
      </c>
      <c r="L117" s="332">
        <v>287.52999999999997</v>
      </c>
      <c r="M117" s="332">
        <v>377.55</v>
      </c>
      <c r="N117" s="332">
        <v>261.08999999999997</v>
      </c>
      <c r="O117" s="507">
        <v>342.17184842850003</v>
      </c>
      <c r="P117" s="507">
        <v>378.007741839</v>
      </c>
      <c r="Q117" s="507">
        <v>367.27050367560003</v>
      </c>
      <c r="R117" s="507">
        <v>383.8669370531</v>
      </c>
      <c r="S117" s="507">
        <v>514.65478120060004</v>
      </c>
      <c r="T117" s="507">
        <v>566.74220098039996</v>
      </c>
      <c r="U117" s="507">
        <v>514.40023667599996</v>
      </c>
      <c r="V117" s="507">
        <v>209.07155172989999</v>
      </c>
      <c r="W117" s="507">
        <v>527.13402581000003</v>
      </c>
      <c r="X117" s="507">
        <v>214.29800641130001</v>
      </c>
      <c r="Y117" s="507">
        <v>228.54040691879999</v>
      </c>
      <c r="Z117" s="507">
        <v>207.82726820479999</v>
      </c>
      <c r="AA117" s="329">
        <v>427.36322361359998</v>
      </c>
      <c r="AB117" s="329">
        <v>232.84164415129999</v>
      </c>
      <c r="AC117" s="329">
        <v>279.0979043506</v>
      </c>
      <c r="AD117" s="329">
        <v>344.3801571587</v>
      </c>
      <c r="AE117" s="329">
        <v>421.42654794729998</v>
      </c>
      <c r="AF117" s="329">
        <v>339.80594169239998</v>
      </c>
      <c r="AG117" s="329">
        <v>335.36610173050002</v>
      </c>
      <c r="AH117" s="329">
        <v>281.23835112429998</v>
      </c>
      <c r="AI117" s="329">
        <v>376.58304116160002</v>
      </c>
      <c r="AJ117" s="329">
        <v>289.17103786809997</v>
      </c>
      <c r="AK117" s="329">
        <v>363.77092739649999</v>
      </c>
      <c r="AL117" s="329">
        <v>245.09439641060001</v>
      </c>
      <c r="AM117" s="329">
        <v>354.0274165253</v>
      </c>
      <c r="AN117" s="329">
        <v>264.69851708329998</v>
      </c>
      <c r="AO117" s="329">
        <v>286.62722043010001</v>
      </c>
      <c r="AP117" s="329">
        <v>283.88483920269999</v>
      </c>
    </row>
    <row r="118" spans="1:42" s="326" customFormat="1" ht="13.8" x14ac:dyDescent="0.3">
      <c r="A118" s="330"/>
      <c r="B118" s="330" t="s">
        <v>289</v>
      </c>
      <c r="C118" s="333">
        <v>111.8</v>
      </c>
      <c r="D118" s="333">
        <v>66.72</v>
      </c>
      <c r="E118" s="333">
        <v>184.97</v>
      </c>
      <c r="F118" s="333">
        <v>163.81</v>
      </c>
      <c r="G118" s="333">
        <v>243.15</v>
      </c>
      <c r="H118" s="333">
        <v>184.49</v>
      </c>
      <c r="I118" s="333">
        <v>299.24</v>
      </c>
      <c r="J118" s="333">
        <v>224.36</v>
      </c>
      <c r="K118" s="333">
        <v>166.85</v>
      </c>
      <c r="L118" s="333">
        <v>138.69999999999999</v>
      </c>
      <c r="M118" s="333">
        <v>232.66</v>
      </c>
      <c r="N118" s="333">
        <v>86.35</v>
      </c>
      <c r="O118" s="508">
        <v>197.35775801170001</v>
      </c>
      <c r="P118" s="508">
        <v>195.11797851470001</v>
      </c>
      <c r="Q118" s="508">
        <v>128.26165208090001</v>
      </c>
      <c r="R118" s="508">
        <v>206.67932353169999</v>
      </c>
      <c r="S118" s="508">
        <v>261.8993152516</v>
      </c>
      <c r="T118" s="508">
        <v>321.75854369799998</v>
      </c>
      <c r="U118" s="508">
        <v>214.43735878699999</v>
      </c>
      <c r="V118" s="508">
        <v>60.180409655600002</v>
      </c>
      <c r="W118" s="508">
        <v>235.193957216</v>
      </c>
      <c r="X118" s="508">
        <v>96.651407665999997</v>
      </c>
      <c r="Y118" s="508">
        <v>107.19939399099999</v>
      </c>
      <c r="Z118" s="508">
        <v>104.4320351619</v>
      </c>
      <c r="AA118" s="331">
        <v>258.1263441895</v>
      </c>
      <c r="AB118" s="331">
        <v>111.76575569640001</v>
      </c>
      <c r="AC118" s="331">
        <v>140.01266859840001</v>
      </c>
      <c r="AD118" s="331">
        <v>181.3231172095</v>
      </c>
      <c r="AE118" s="331">
        <v>208.81360856219999</v>
      </c>
      <c r="AF118" s="331">
        <v>208.22698201430001</v>
      </c>
      <c r="AG118" s="331">
        <v>128.9715079785</v>
      </c>
      <c r="AH118" s="331">
        <v>124.1802395859</v>
      </c>
      <c r="AI118" s="331">
        <v>161.801280437</v>
      </c>
      <c r="AJ118" s="331">
        <v>136.58159456959999</v>
      </c>
      <c r="AK118" s="331">
        <v>236.38623773130001</v>
      </c>
      <c r="AL118" s="331">
        <v>135.7604228978</v>
      </c>
      <c r="AM118" s="331">
        <v>220.63725299390001</v>
      </c>
      <c r="AN118" s="331">
        <v>166.5705319587</v>
      </c>
      <c r="AO118" s="331">
        <v>107.42365962149999</v>
      </c>
      <c r="AP118" s="331">
        <v>130.24743331249999</v>
      </c>
    </row>
    <row r="119" spans="1:42" s="326" customFormat="1" ht="13.8" x14ac:dyDescent="0.3">
      <c r="A119" s="328"/>
      <c r="B119" s="328" t="s">
        <v>290</v>
      </c>
      <c r="C119" s="332">
        <v>30.58</v>
      </c>
      <c r="D119" s="332">
        <v>28.1</v>
      </c>
      <c r="E119" s="332">
        <v>41.92</v>
      </c>
      <c r="F119" s="332">
        <v>34.78</v>
      </c>
      <c r="G119" s="332">
        <v>36.909999999999997</v>
      </c>
      <c r="H119" s="332">
        <v>32.76</v>
      </c>
      <c r="I119" s="332">
        <v>37.01</v>
      </c>
      <c r="J119" s="332">
        <v>43.67</v>
      </c>
      <c r="K119" s="332">
        <v>35.26</v>
      </c>
      <c r="L119" s="332">
        <v>27.43</v>
      </c>
      <c r="M119" s="332">
        <v>27.92</v>
      </c>
      <c r="N119" s="332">
        <v>28.49</v>
      </c>
      <c r="O119" s="507">
        <v>29.5834225573</v>
      </c>
      <c r="P119" s="507">
        <v>29.934834859599999</v>
      </c>
      <c r="Q119" s="507">
        <v>32.185543663899999</v>
      </c>
      <c r="R119" s="507">
        <v>23.581234779599999</v>
      </c>
      <c r="S119" s="507">
        <v>33.575674905200003</v>
      </c>
      <c r="T119" s="507">
        <v>25.636601353100001</v>
      </c>
      <c r="U119" s="507">
        <v>19.9422287328</v>
      </c>
      <c r="V119" s="507">
        <v>29.6407786579</v>
      </c>
      <c r="W119" s="507">
        <v>22.0344012238</v>
      </c>
      <c r="X119" s="507">
        <v>22.1259972806</v>
      </c>
      <c r="Y119" s="507">
        <v>21.941534770400001</v>
      </c>
      <c r="Z119" s="507">
        <v>24.425987336199999</v>
      </c>
      <c r="AA119" s="329">
        <v>27.2142513776</v>
      </c>
      <c r="AB119" s="329">
        <v>24.471407362499999</v>
      </c>
      <c r="AC119" s="329">
        <v>26.8925935868</v>
      </c>
      <c r="AD119" s="329">
        <v>28.277667320500001</v>
      </c>
      <c r="AE119" s="329">
        <v>30.182968430999999</v>
      </c>
      <c r="AF119" s="329">
        <v>28.743386530599999</v>
      </c>
      <c r="AG119" s="329">
        <v>35.541500176600003</v>
      </c>
      <c r="AH119" s="329">
        <v>28.064656139099998</v>
      </c>
      <c r="AI119" s="329">
        <v>25.693536435799999</v>
      </c>
      <c r="AJ119" s="329">
        <v>32.799591038199999</v>
      </c>
      <c r="AK119" s="329">
        <v>27.817419772499999</v>
      </c>
      <c r="AL119" s="329">
        <v>33.835160272300001</v>
      </c>
      <c r="AM119" s="329">
        <v>31.9465786335</v>
      </c>
      <c r="AN119" s="329">
        <v>33.274730059200003</v>
      </c>
      <c r="AO119" s="329">
        <v>48.450358960800003</v>
      </c>
      <c r="AP119" s="329">
        <v>36.636378211699999</v>
      </c>
    </row>
    <row r="120" spans="1:42" s="326" customFormat="1" ht="13.8" x14ac:dyDescent="0.3">
      <c r="A120" s="330"/>
      <c r="B120" s="330" t="s">
        <v>291</v>
      </c>
      <c r="C120" s="333">
        <v>60.53</v>
      </c>
      <c r="D120" s="333">
        <v>111.51</v>
      </c>
      <c r="E120" s="333">
        <v>97.15</v>
      </c>
      <c r="F120" s="333">
        <v>134.97</v>
      </c>
      <c r="G120" s="333">
        <v>232.65</v>
      </c>
      <c r="H120" s="333">
        <v>174.77</v>
      </c>
      <c r="I120" s="333">
        <v>210.94</v>
      </c>
      <c r="J120" s="333">
        <v>180.74</v>
      </c>
      <c r="K120" s="333">
        <v>181.56</v>
      </c>
      <c r="L120" s="333">
        <v>121.4</v>
      </c>
      <c r="M120" s="333">
        <v>116.98</v>
      </c>
      <c r="N120" s="333">
        <v>146.25</v>
      </c>
      <c r="O120" s="508">
        <v>115.2306678595</v>
      </c>
      <c r="P120" s="508">
        <v>152.9549284647</v>
      </c>
      <c r="Q120" s="508">
        <v>206.82330793080001</v>
      </c>
      <c r="R120" s="508">
        <v>153.6063787418</v>
      </c>
      <c r="S120" s="508">
        <v>219.17979104380001</v>
      </c>
      <c r="T120" s="508">
        <v>219.34705592930001</v>
      </c>
      <c r="U120" s="508">
        <v>280.02064915620002</v>
      </c>
      <c r="V120" s="508">
        <v>119.25036341640001</v>
      </c>
      <c r="W120" s="508">
        <v>269.90566737019998</v>
      </c>
      <c r="X120" s="508">
        <v>95.520601464699993</v>
      </c>
      <c r="Y120" s="508">
        <v>99.399478157399997</v>
      </c>
      <c r="Z120" s="508">
        <v>78.969245706699994</v>
      </c>
      <c r="AA120" s="331">
        <v>142.02262804649999</v>
      </c>
      <c r="AB120" s="331">
        <v>96.604481092399993</v>
      </c>
      <c r="AC120" s="331">
        <v>112.1926421654</v>
      </c>
      <c r="AD120" s="331">
        <v>134.7793726287</v>
      </c>
      <c r="AE120" s="331">
        <v>182.42997095410001</v>
      </c>
      <c r="AF120" s="331">
        <v>102.8355731475</v>
      </c>
      <c r="AG120" s="331">
        <v>170.85309357540001</v>
      </c>
      <c r="AH120" s="331">
        <v>128.99345539929999</v>
      </c>
      <c r="AI120" s="331">
        <v>189.08822428880001</v>
      </c>
      <c r="AJ120" s="331">
        <v>119.78985226029999</v>
      </c>
      <c r="AK120" s="331">
        <v>99.567269892699997</v>
      </c>
      <c r="AL120" s="331">
        <v>75.498813240499999</v>
      </c>
      <c r="AM120" s="331">
        <v>101.4435848979</v>
      </c>
      <c r="AN120" s="331">
        <v>64.853255065400006</v>
      </c>
      <c r="AO120" s="331">
        <v>130.7532018478</v>
      </c>
      <c r="AP120" s="331">
        <v>117.00102767849999</v>
      </c>
    </row>
    <row r="121" spans="1:42" s="326" customFormat="1" ht="13.8" x14ac:dyDescent="0.3">
      <c r="A121" s="328"/>
      <c r="B121" s="328" t="s">
        <v>292</v>
      </c>
      <c r="C121" s="332">
        <v>133.86000000000001</v>
      </c>
      <c r="D121" s="332">
        <v>123.92</v>
      </c>
      <c r="E121" s="332">
        <v>122.36</v>
      </c>
      <c r="F121" s="332">
        <v>114.05</v>
      </c>
      <c r="G121" s="332">
        <v>139.65</v>
      </c>
      <c r="H121" s="332">
        <v>128.99</v>
      </c>
      <c r="I121" s="332">
        <v>118.62</v>
      </c>
      <c r="J121" s="332">
        <v>123.48</v>
      </c>
      <c r="K121" s="332">
        <v>97.7</v>
      </c>
      <c r="L121" s="332">
        <v>97.17</v>
      </c>
      <c r="M121" s="332">
        <v>86.53</v>
      </c>
      <c r="N121" s="332">
        <v>86.06</v>
      </c>
      <c r="O121" s="507">
        <v>115.04879525459999</v>
      </c>
      <c r="P121" s="507">
        <v>98.222780065699993</v>
      </c>
      <c r="Q121" s="507">
        <v>112.73003256619999</v>
      </c>
      <c r="R121" s="507">
        <v>91.779877911100002</v>
      </c>
      <c r="S121" s="507">
        <v>113.75707526879999</v>
      </c>
      <c r="T121" s="507">
        <v>96.107535525900005</v>
      </c>
      <c r="U121" s="507">
        <v>89.663988916799994</v>
      </c>
      <c r="V121" s="507">
        <v>93.087527608499997</v>
      </c>
      <c r="W121" s="507">
        <v>93.682610688400004</v>
      </c>
      <c r="X121" s="507">
        <v>95.700907183200002</v>
      </c>
      <c r="Y121" s="507">
        <v>107.2303382843</v>
      </c>
      <c r="Z121" s="507">
        <v>91.7677854911</v>
      </c>
      <c r="AA121" s="329">
        <v>108.4140410282</v>
      </c>
      <c r="AB121" s="329">
        <v>107.94847830099999</v>
      </c>
      <c r="AC121" s="329">
        <v>105.35760247349999</v>
      </c>
      <c r="AD121" s="329">
        <v>102.7856697349</v>
      </c>
      <c r="AE121" s="329">
        <v>116.40780116409999</v>
      </c>
      <c r="AF121" s="329">
        <v>118.5286592499</v>
      </c>
      <c r="AG121" s="329">
        <v>133.3597070987</v>
      </c>
      <c r="AH121" s="329">
        <v>122.36095848399999</v>
      </c>
      <c r="AI121" s="329">
        <v>112.3440949709</v>
      </c>
      <c r="AJ121" s="329">
        <v>131.24501858389999</v>
      </c>
      <c r="AK121" s="329">
        <v>116.8892141752</v>
      </c>
      <c r="AL121" s="329">
        <v>117.3094650844</v>
      </c>
      <c r="AM121" s="329">
        <v>151.7655074425</v>
      </c>
      <c r="AN121" s="329">
        <v>124.7273389825</v>
      </c>
      <c r="AO121" s="329">
        <v>124.45816999340001</v>
      </c>
      <c r="AP121" s="329">
        <v>122.5644694408</v>
      </c>
    </row>
    <row r="122" spans="1:42" s="326" customFormat="1" ht="13.8" x14ac:dyDescent="0.3">
      <c r="A122" s="330"/>
      <c r="B122" s="330" t="s">
        <v>293</v>
      </c>
      <c r="C122" s="333">
        <v>0.31</v>
      </c>
      <c r="D122" s="333">
        <v>0.15</v>
      </c>
      <c r="E122" s="333">
        <v>0.18</v>
      </c>
      <c r="F122" s="333">
        <v>0.25</v>
      </c>
      <c r="G122" s="333">
        <v>0.16</v>
      </c>
      <c r="H122" s="333">
        <v>0.24</v>
      </c>
      <c r="I122" s="333">
        <v>0.18</v>
      </c>
      <c r="J122" s="333">
        <v>0.14000000000000001</v>
      </c>
      <c r="K122" s="333">
        <v>0.15</v>
      </c>
      <c r="L122" s="333">
        <v>0.26</v>
      </c>
      <c r="M122" s="333">
        <v>0.17</v>
      </c>
      <c r="N122" s="333">
        <v>0.17</v>
      </c>
      <c r="O122" s="508">
        <v>0.38035235890000002</v>
      </c>
      <c r="P122" s="508">
        <v>0.36259563929999999</v>
      </c>
      <c r="Q122" s="508">
        <v>0.57701771059999996</v>
      </c>
      <c r="R122" s="508">
        <v>0.1737790672</v>
      </c>
      <c r="S122" s="508">
        <v>0.33803692730000001</v>
      </c>
      <c r="T122" s="508">
        <v>0.28355667140000002</v>
      </c>
      <c r="U122" s="508">
        <v>0.1620517253</v>
      </c>
      <c r="V122" s="508">
        <v>0.3219400375</v>
      </c>
      <c r="W122" s="508">
        <v>0.20295459639999999</v>
      </c>
      <c r="X122" s="508">
        <v>0.26729673199999998</v>
      </c>
      <c r="Y122" s="508">
        <v>0.25171518170000001</v>
      </c>
      <c r="Z122" s="508">
        <v>8.9692720000000001E-4</v>
      </c>
      <c r="AA122" s="331">
        <v>0.3224193212</v>
      </c>
      <c r="AB122" s="331">
        <v>0.6222460662</v>
      </c>
      <c r="AC122" s="331">
        <v>0.18100917129999999</v>
      </c>
      <c r="AD122" s="331">
        <v>0.33818683710000003</v>
      </c>
      <c r="AE122" s="331">
        <v>0.46832257620000001</v>
      </c>
      <c r="AF122" s="331">
        <v>1.9205931755000001</v>
      </c>
      <c r="AG122" s="331">
        <v>3.0708717414</v>
      </c>
      <c r="AH122" s="331">
        <v>2.9837514457999998</v>
      </c>
      <c r="AI122" s="331">
        <v>2.6404724084</v>
      </c>
      <c r="AJ122" s="331">
        <v>1.7108324589999999</v>
      </c>
      <c r="AK122" s="331">
        <v>0.59186637900000005</v>
      </c>
      <c r="AL122" s="331">
        <v>0.27237845189999998</v>
      </c>
      <c r="AM122" s="331">
        <v>0.25196223340000001</v>
      </c>
      <c r="AN122" s="331">
        <v>0.19865075099999999</v>
      </c>
      <c r="AO122" s="331">
        <v>0.38098813720000002</v>
      </c>
      <c r="AP122" s="331">
        <v>0.192157251</v>
      </c>
    </row>
    <row r="123" spans="1:42" s="326" customFormat="1" ht="13.8" x14ac:dyDescent="0.3">
      <c r="A123" s="328"/>
      <c r="B123" s="328" t="s">
        <v>294</v>
      </c>
      <c r="C123" s="332">
        <v>131.79</v>
      </c>
      <c r="D123" s="332">
        <v>121.79</v>
      </c>
      <c r="E123" s="332">
        <v>120.6</v>
      </c>
      <c r="F123" s="332">
        <v>112.42</v>
      </c>
      <c r="G123" s="332">
        <v>137.55000000000001</v>
      </c>
      <c r="H123" s="332">
        <v>126.97</v>
      </c>
      <c r="I123" s="332">
        <v>117.13</v>
      </c>
      <c r="J123" s="332">
        <v>121.39</v>
      </c>
      <c r="K123" s="332">
        <v>95.96</v>
      </c>
      <c r="L123" s="332">
        <v>95.48</v>
      </c>
      <c r="M123" s="332">
        <v>84.34</v>
      </c>
      <c r="N123" s="332">
        <v>84.39</v>
      </c>
      <c r="O123" s="507">
        <v>113.0327502928</v>
      </c>
      <c r="P123" s="507">
        <v>96.358699820599995</v>
      </c>
      <c r="Q123" s="507">
        <v>110.3841790843</v>
      </c>
      <c r="R123" s="507">
        <v>89.921031619199994</v>
      </c>
      <c r="S123" s="507">
        <v>111.32582977840001</v>
      </c>
      <c r="T123" s="507">
        <v>94.332510877999994</v>
      </c>
      <c r="U123" s="507">
        <v>87.8365261</v>
      </c>
      <c r="V123" s="507">
        <v>90.894827034399995</v>
      </c>
      <c r="W123" s="507">
        <v>91.944515801099996</v>
      </c>
      <c r="X123" s="507">
        <v>93.743197819700001</v>
      </c>
      <c r="Y123" s="507">
        <v>105.236572323</v>
      </c>
      <c r="Z123" s="507">
        <v>90.034512288599998</v>
      </c>
      <c r="AA123" s="329">
        <v>106.3959900128</v>
      </c>
      <c r="AB123" s="329">
        <v>105.2857902449</v>
      </c>
      <c r="AC123" s="329">
        <v>103.6403664341</v>
      </c>
      <c r="AD123" s="329">
        <v>100.4916002388</v>
      </c>
      <c r="AE123" s="329">
        <v>113.6833249397</v>
      </c>
      <c r="AF123" s="329">
        <v>114.78251176009999</v>
      </c>
      <c r="AG123" s="329">
        <v>127.96116830210001</v>
      </c>
      <c r="AH123" s="329">
        <v>117.4095908668</v>
      </c>
      <c r="AI123" s="329">
        <v>107.9868618644</v>
      </c>
      <c r="AJ123" s="329">
        <v>127.1685085706</v>
      </c>
      <c r="AK123" s="329">
        <v>114.4399268008</v>
      </c>
      <c r="AL123" s="329">
        <v>115.2241587804</v>
      </c>
      <c r="AM123" s="329">
        <v>149.12892307589999</v>
      </c>
      <c r="AN123" s="329">
        <v>122.6420501132</v>
      </c>
      <c r="AO123" s="329">
        <v>122.22548081959999</v>
      </c>
      <c r="AP123" s="329">
        <v>120.29300463920001</v>
      </c>
    </row>
    <row r="124" spans="1:42" s="326" customFormat="1" ht="13.8" x14ac:dyDescent="0.3">
      <c r="A124" s="330"/>
      <c r="B124" s="330" t="s">
        <v>295</v>
      </c>
      <c r="C124" s="333">
        <v>1.76</v>
      </c>
      <c r="D124" s="333">
        <v>1.99</v>
      </c>
      <c r="E124" s="333">
        <v>1.58</v>
      </c>
      <c r="F124" s="333">
        <v>1.38</v>
      </c>
      <c r="G124" s="333">
        <v>1.94</v>
      </c>
      <c r="H124" s="333">
        <v>1.77</v>
      </c>
      <c r="I124" s="333">
        <v>1.31</v>
      </c>
      <c r="J124" s="333">
        <v>1.95</v>
      </c>
      <c r="K124" s="333">
        <v>1.58</v>
      </c>
      <c r="L124" s="333">
        <v>1.42</v>
      </c>
      <c r="M124" s="333">
        <v>2.02</v>
      </c>
      <c r="N124" s="333">
        <v>1.51</v>
      </c>
      <c r="O124" s="508">
        <v>1.6356926029000001</v>
      </c>
      <c r="P124" s="508">
        <v>1.5014846058</v>
      </c>
      <c r="Q124" s="508">
        <v>1.7688357713</v>
      </c>
      <c r="R124" s="508">
        <v>1.6850672247</v>
      </c>
      <c r="S124" s="508">
        <v>2.0932085631000001</v>
      </c>
      <c r="T124" s="508">
        <v>1.4914679765000001</v>
      </c>
      <c r="U124" s="508">
        <v>1.6654110915</v>
      </c>
      <c r="V124" s="508">
        <v>1.8707605366</v>
      </c>
      <c r="W124" s="508">
        <v>1.5351402909</v>
      </c>
      <c r="X124" s="508">
        <v>1.6904126315000001</v>
      </c>
      <c r="Y124" s="508">
        <v>1.7420507796</v>
      </c>
      <c r="Z124" s="508">
        <v>1.7323762753</v>
      </c>
      <c r="AA124" s="331">
        <v>1.6956316942</v>
      </c>
      <c r="AB124" s="331">
        <v>2.0404419899000001</v>
      </c>
      <c r="AC124" s="331">
        <v>1.5362268681</v>
      </c>
      <c r="AD124" s="331">
        <v>1.955882659</v>
      </c>
      <c r="AE124" s="331">
        <v>2.2561536482000002</v>
      </c>
      <c r="AF124" s="331">
        <v>1.8255543142999999</v>
      </c>
      <c r="AG124" s="331">
        <v>2.3276670552000001</v>
      </c>
      <c r="AH124" s="331">
        <v>1.9676161714</v>
      </c>
      <c r="AI124" s="331">
        <v>1.7167606981000001</v>
      </c>
      <c r="AJ124" s="331">
        <v>2.3656775542999999</v>
      </c>
      <c r="AK124" s="331">
        <v>1.8574209954000001</v>
      </c>
      <c r="AL124" s="331">
        <v>1.8129278521000001</v>
      </c>
      <c r="AM124" s="331">
        <v>2.3846221332000002</v>
      </c>
      <c r="AN124" s="331">
        <v>1.8866381183000001</v>
      </c>
      <c r="AO124" s="331">
        <v>1.8517010366</v>
      </c>
      <c r="AP124" s="331">
        <v>2.0793075505999998</v>
      </c>
    </row>
    <row r="125" spans="1:42" s="326" customFormat="1" ht="13.8" x14ac:dyDescent="0.3">
      <c r="A125" s="328"/>
      <c r="B125" s="328" t="s">
        <v>296</v>
      </c>
      <c r="C125" s="332">
        <v>8.7899999999999991</v>
      </c>
      <c r="D125" s="332">
        <v>7.08</v>
      </c>
      <c r="E125" s="332">
        <v>9.36</v>
      </c>
      <c r="F125" s="332">
        <v>6.37</v>
      </c>
      <c r="G125" s="332">
        <v>7.52</v>
      </c>
      <c r="H125" s="332">
        <v>6.38</v>
      </c>
      <c r="I125" s="332">
        <v>6.61</v>
      </c>
      <c r="J125" s="332">
        <v>7.09</v>
      </c>
      <c r="K125" s="332">
        <v>6.78</v>
      </c>
      <c r="L125" s="332">
        <v>6.63</v>
      </c>
      <c r="M125" s="332">
        <v>5.31</v>
      </c>
      <c r="N125" s="332">
        <v>5.87</v>
      </c>
      <c r="O125" s="507">
        <v>6.0589001788000001</v>
      </c>
      <c r="P125" s="507">
        <v>6.7844122179999999</v>
      </c>
      <c r="Q125" s="507">
        <v>6.8673257625000002</v>
      </c>
      <c r="R125" s="507">
        <v>6.0502847257000001</v>
      </c>
      <c r="S125" s="507">
        <v>6.7230695871000004</v>
      </c>
      <c r="T125" s="507">
        <v>7.0877047627999996</v>
      </c>
      <c r="U125" s="507">
        <v>5.6506144983000004</v>
      </c>
      <c r="V125" s="507">
        <v>7.2640339222000003</v>
      </c>
      <c r="W125" s="507">
        <v>5.4959736503999999</v>
      </c>
      <c r="X125" s="507">
        <v>5.8699149751000004</v>
      </c>
      <c r="Y125" s="507">
        <v>6.8257361067</v>
      </c>
      <c r="Z125" s="507">
        <v>6.0789660439000004</v>
      </c>
      <c r="AA125" s="329">
        <v>6.9897198460999999</v>
      </c>
      <c r="AB125" s="329">
        <v>6.2621273367999999</v>
      </c>
      <c r="AC125" s="329">
        <v>7.7040392010999996</v>
      </c>
      <c r="AD125" s="329">
        <v>5.3206152590000002</v>
      </c>
      <c r="AE125" s="329">
        <v>7.3594346134000004</v>
      </c>
      <c r="AF125" s="329">
        <v>5.9763199022000002</v>
      </c>
      <c r="AG125" s="329">
        <v>7.0127582613000001</v>
      </c>
      <c r="AH125" s="329">
        <v>14.678196725499999</v>
      </c>
      <c r="AI125" s="329">
        <v>10.169843608600001</v>
      </c>
      <c r="AJ125" s="329">
        <v>13.964455407499999</v>
      </c>
      <c r="AK125" s="329">
        <v>15.311683888999999</v>
      </c>
      <c r="AL125" s="329">
        <v>9.8335640069999997</v>
      </c>
      <c r="AM125" s="329">
        <v>18.784995078200001</v>
      </c>
      <c r="AN125" s="329">
        <v>14.4453449568</v>
      </c>
      <c r="AO125" s="329">
        <v>16.130580802800001</v>
      </c>
      <c r="AP125" s="329">
        <v>21.022008158199998</v>
      </c>
    </row>
    <row r="126" spans="1:42" s="326" customFormat="1" ht="13.8" x14ac:dyDescent="0.3">
      <c r="A126" s="330"/>
      <c r="B126" s="330" t="s">
        <v>297</v>
      </c>
      <c r="C126" s="333">
        <v>68.38</v>
      </c>
      <c r="D126" s="333">
        <v>62.64</v>
      </c>
      <c r="E126" s="333">
        <v>80.12</v>
      </c>
      <c r="F126" s="333">
        <v>61.93</v>
      </c>
      <c r="G126" s="333">
        <v>58.64</v>
      </c>
      <c r="H126" s="333">
        <v>65.59</v>
      </c>
      <c r="I126" s="333">
        <v>50.92</v>
      </c>
      <c r="J126" s="333">
        <v>68.62</v>
      </c>
      <c r="K126" s="333">
        <v>55.96</v>
      </c>
      <c r="L126" s="333">
        <v>55.96</v>
      </c>
      <c r="M126" s="333">
        <v>57.25</v>
      </c>
      <c r="N126" s="333">
        <v>58.45</v>
      </c>
      <c r="O126" s="508">
        <v>59.190638280599998</v>
      </c>
      <c r="P126" s="508">
        <v>57.905439730700003</v>
      </c>
      <c r="Q126" s="508">
        <v>78.553789469199998</v>
      </c>
      <c r="R126" s="508">
        <v>48.096744254000001</v>
      </c>
      <c r="S126" s="508">
        <v>70.916847349899996</v>
      </c>
      <c r="T126" s="508">
        <v>63.7576106689</v>
      </c>
      <c r="U126" s="508">
        <v>61.347295175200003</v>
      </c>
      <c r="V126" s="508">
        <v>68.485469393100004</v>
      </c>
      <c r="W126" s="508">
        <v>57.527428792099997</v>
      </c>
      <c r="X126" s="508">
        <v>64.512051378300001</v>
      </c>
      <c r="Y126" s="508">
        <v>61.513481191700002</v>
      </c>
      <c r="Z126" s="508">
        <v>55.0843402936</v>
      </c>
      <c r="AA126" s="331">
        <v>66.514572123400001</v>
      </c>
      <c r="AB126" s="331">
        <v>63.383189298799998</v>
      </c>
      <c r="AC126" s="331">
        <v>69.611999608999994</v>
      </c>
      <c r="AD126" s="331">
        <v>73.394552149600003</v>
      </c>
      <c r="AE126" s="331">
        <v>70.347062677899999</v>
      </c>
      <c r="AF126" s="331">
        <v>69.956305739900003</v>
      </c>
      <c r="AG126" s="331">
        <v>79.829062536400002</v>
      </c>
      <c r="AH126" s="331">
        <v>68.566550695700002</v>
      </c>
      <c r="AI126" s="331">
        <v>72.154988081200003</v>
      </c>
      <c r="AJ126" s="331">
        <v>76.590555469500003</v>
      </c>
      <c r="AK126" s="331">
        <v>69.2836226979</v>
      </c>
      <c r="AL126" s="331">
        <v>61.027379271599997</v>
      </c>
      <c r="AM126" s="331">
        <v>73.427641231099997</v>
      </c>
      <c r="AN126" s="331">
        <v>64.199225833599996</v>
      </c>
      <c r="AO126" s="331">
        <v>75.802542779700005</v>
      </c>
      <c r="AP126" s="331">
        <v>71.072115605600004</v>
      </c>
    </row>
    <row r="127" spans="1:42" s="326" customFormat="1" ht="13.8" x14ac:dyDescent="0.3">
      <c r="A127" s="328"/>
      <c r="B127" s="328" t="s">
        <v>298</v>
      </c>
      <c r="C127" s="332">
        <v>0.05</v>
      </c>
      <c r="D127" s="332">
        <v>0</v>
      </c>
      <c r="E127" s="332">
        <v>0</v>
      </c>
      <c r="F127" s="332">
        <v>0.48</v>
      </c>
      <c r="G127" s="332">
        <v>0</v>
      </c>
      <c r="H127" s="332">
        <v>4.08</v>
      </c>
      <c r="I127" s="332">
        <v>0.8</v>
      </c>
      <c r="J127" s="332">
        <v>3.44</v>
      </c>
      <c r="K127" s="332">
        <v>0.18</v>
      </c>
      <c r="L127" s="332">
        <v>0.4</v>
      </c>
      <c r="M127" s="332">
        <v>1.07</v>
      </c>
      <c r="N127" s="332">
        <v>0.18</v>
      </c>
      <c r="O127" s="507">
        <v>0.89104187619999997</v>
      </c>
      <c r="P127" s="507">
        <v>0.47519999149999997</v>
      </c>
      <c r="Q127" s="507">
        <v>0.71280002549999999</v>
      </c>
      <c r="R127" s="507">
        <v>0</v>
      </c>
      <c r="S127" s="507">
        <v>0.4157999839</v>
      </c>
      <c r="T127" s="507">
        <v>2.1485310706999998</v>
      </c>
      <c r="U127" s="507">
        <v>1.0506659836000001</v>
      </c>
      <c r="V127" s="507">
        <v>1.1314887057</v>
      </c>
      <c r="W127" s="507">
        <v>0.5346000367</v>
      </c>
      <c r="X127" s="507">
        <v>0.89100004980000003</v>
      </c>
      <c r="Y127" s="507">
        <v>0.59399999999999997</v>
      </c>
      <c r="Z127" s="507">
        <v>0.83161578229999999</v>
      </c>
      <c r="AA127" s="329"/>
      <c r="AB127" s="329"/>
      <c r="AC127" s="329">
        <v>1.248918E-4</v>
      </c>
      <c r="AD127" s="329">
        <v>0.88989873990000001</v>
      </c>
      <c r="AE127" s="329">
        <v>1.2444300386</v>
      </c>
      <c r="AF127" s="329">
        <v>3.5630999362</v>
      </c>
      <c r="AG127" s="329">
        <v>1.0434851232</v>
      </c>
      <c r="AH127" s="329">
        <v>0.71280001319999997</v>
      </c>
      <c r="AI127" s="329">
        <v>1.0256365663</v>
      </c>
      <c r="AJ127" s="329">
        <v>0.99732415939999997</v>
      </c>
      <c r="AK127" s="329">
        <v>1.706394848</v>
      </c>
      <c r="AL127" s="329">
        <v>1.3155736775</v>
      </c>
      <c r="AM127" s="329">
        <v>0.79380001619999996</v>
      </c>
      <c r="AN127" s="329">
        <v>0.74791802939999996</v>
      </c>
      <c r="AO127" s="329">
        <v>0.25325819440000003</v>
      </c>
      <c r="AP127" s="329">
        <v>0.32076001450000002</v>
      </c>
    </row>
    <row r="128" spans="1:42" s="326" customFormat="1" ht="13.8" x14ac:dyDescent="0.3">
      <c r="A128" s="330"/>
      <c r="B128" s="330" t="s">
        <v>299</v>
      </c>
      <c r="C128" s="333">
        <v>56.22</v>
      </c>
      <c r="D128" s="333">
        <v>56.16</v>
      </c>
      <c r="E128" s="333">
        <v>56.93</v>
      </c>
      <c r="F128" s="333">
        <v>52.15</v>
      </c>
      <c r="G128" s="333">
        <v>67.459999999999994</v>
      </c>
      <c r="H128" s="333">
        <v>84.62</v>
      </c>
      <c r="I128" s="333">
        <v>50.07</v>
      </c>
      <c r="J128" s="333">
        <v>66.88</v>
      </c>
      <c r="K128" s="333">
        <v>47.13</v>
      </c>
      <c r="L128" s="333">
        <v>42.59</v>
      </c>
      <c r="M128" s="333">
        <v>57.93</v>
      </c>
      <c r="N128" s="333">
        <v>49.17</v>
      </c>
      <c r="O128" s="508">
        <v>54.374463775400002</v>
      </c>
      <c r="P128" s="508">
        <v>48.342884807099999</v>
      </c>
      <c r="Q128" s="508">
        <v>67.344141823900003</v>
      </c>
      <c r="R128" s="508">
        <v>75.329060360200003</v>
      </c>
      <c r="S128" s="508">
        <v>77.5700778259</v>
      </c>
      <c r="T128" s="508">
        <v>66.513906935700007</v>
      </c>
      <c r="U128" s="508">
        <v>65.380586455499994</v>
      </c>
      <c r="V128" s="508">
        <v>89.822023473900003</v>
      </c>
      <c r="W128" s="508">
        <v>65.443228552299999</v>
      </c>
      <c r="X128" s="508">
        <v>78.914985871699997</v>
      </c>
      <c r="Y128" s="508">
        <v>76.591465095000004</v>
      </c>
      <c r="Z128" s="508">
        <v>60.255899448000001</v>
      </c>
      <c r="AA128" s="331">
        <v>71.550223413200001</v>
      </c>
      <c r="AB128" s="331">
        <v>59.181410298099998</v>
      </c>
      <c r="AC128" s="331">
        <v>62.045260886000001</v>
      </c>
      <c r="AD128" s="331">
        <v>86.387328225299996</v>
      </c>
      <c r="AE128" s="331">
        <v>81.374168846900005</v>
      </c>
      <c r="AF128" s="331">
        <v>74.039619759800004</v>
      </c>
      <c r="AG128" s="331">
        <v>101.0088267923</v>
      </c>
      <c r="AH128" s="331">
        <v>81.564042206899998</v>
      </c>
      <c r="AI128" s="331">
        <v>83.2799102699</v>
      </c>
      <c r="AJ128" s="331">
        <v>111.1040650943</v>
      </c>
      <c r="AK128" s="331">
        <v>78.712491396999994</v>
      </c>
      <c r="AL128" s="331">
        <v>111.0992399222</v>
      </c>
      <c r="AM128" s="331">
        <v>97.280423754300003</v>
      </c>
      <c r="AN128" s="331">
        <v>89.095498456100003</v>
      </c>
      <c r="AO128" s="331">
        <v>67.949136516699994</v>
      </c>
      <c r="AP128" s="331">
        <v>66.011648608000002</v>
      </c>
    </row>
    <row r="129" spans="1:42" s="326" customFormat="1" ht="13.8" x14ac:dyDescent="0.3">
      <c r="A129" s="328"/>
      <c r="B129" s="328" t="s">
        <v>300</v>
      </c>
      <c r="C129" s="332">
        <v>97.04</v>
      </c>
      <c r="D129" s="332">
        <v>75.75</v>
      </c>
      <c r="E129" s="332">
        <v>97.12</v>
      </c>
      <c r="F129" s="332">
        <v>77.459999999999994</v>
      </c>
      <c r="G129" s="332">
        <v>86.21</v>
      </c>
      <c r="H129" s="332">
        <v>101.6</v>
      </c>
      <c r="I129" s="332">
        <v>105.89</v>
      </c>
      <c r="J129" s="332">
        <v>96.13</v>
      </c>
      <c r="K129" s="332">
        <v>115.08</v>
      </c>
      <c r="L129" s="332">
        <v>131</v>
      </c>
      <c r="M129" s="332">
        <v>94.66</v>
      </c>
      <c r="N129" s="332">
        <v>76.790000000000006</v>
      </c>
      <c r="O129" s="507">
        <v>92.762077864999995</v>
      </c>
      <c r="P129" s="507">
        <v>73.745028605900004</v>
      </c>
      <c r="Q129" s="507">
        <v>131.02619856600001</v>
      </c>
      <c r="R129" s="507">
        <v>80.642924074099994</v>
      </c>
      <c r="S129" s="507">
        <v>119.2544779082</v>
      </c>
      <c r="T129" s="507">
        <v>119.2775932023</v>
      </c>
      <c r="U129" s="507">
        <v>133.2167474378</v>
      </c>
      <c r="V129" s="507">
        <v>79.333799139099995</v>
      </c>
      <c r="W129" s="507">
        <v>96.875278956200006</v>
      </c>
      <c r="X129" s="507">
        <v>105.50866791190001</v>
      </c>
      <c r="Y129" s="507">
        <v>69.075280437100005</v>
      </c>
      <c r="Z129" s="507">
        <v>60.081945322800003</v>
      </c>
      <c r="AA129" s="329">
        <v>74.131395068299994</v>
      </c>
      <c r="AB129" s="329">
        <v>70.543269710999994</v>
      </c>
      <c r="AC129" s="329">
        <v>127.13855645930001</v>
      </c>
      <c r="AD129" s="329">
        <v>104.0960380261</v>
      </c>
      <c r="AE129" s="329">
        <v>81.980905456299993</v>
      </c>
      <c r="AF129" s="329">
        <v>163.85568650600001</v>
      </c>
      <c r="AG129" s="329">
        <v>137.21634489760001</v>
      </c>
      <c r="AH129" s="329">
        <v>91.376980864800004</v>
      </c>
      <c r="AI129" s="329">
        <v>111.6582222112</v>
      </c>
      <c r="AJ129" s="329">
        <v>89.464939033799993</v>
      </c>
      <c r="AK129" s="329">
        <v>75.531187727499997</v>
      </c>
      <c r="AL129" s="329">
        <v>62.626044181300003</v>
      </c>
      <c r="AM129" s="329">
        <v>85.856409634599999</v>
      </c>
      <c r="AN129" s="329">
        <v>67.686396407900006</v>
      </c>
      <c r="AO129" s="329">
        <v>88.458800237600002</v>
      </c>
      <c r="AP129" s="329">
        <v>91.774045392800005</v>
      </c>
    </row>
    <row r="130" spans="1:42" s="326" customFormat="1" ht="13.8" x14ac:dyDescent="0.3">
      <c r="A130" s="330"/>
      <c r="B130" s="330" t="s">
        <v>301</v>
      </c>
      <c r="C130" s="333">
        <v>2.56</v>
      </c>
      <c r="D130" s="333">
        <v>1.39</v>
      </c>
      <c r="E130" s="333">
        <v>2.41</v>
      </c>
      <c r="F130" s="333">
        <v>2.91</v>
      </c>
      <c r="G130" s="333">
        <v>3.23</v>
      </c>
      <c r="H130" s="333">
        <v>3.71</v>
      </c>
      <c r="I130" s="333">
        <v>2.38</v>
      </c>
      <c r="J130" s="333">
        <v>2.15</v>
      </c>
      <c r="K130" s="333">
        <v>1.42</v>
      </c>
      <c r="L130" s="333">
        <v>1.47</v>
      </c>
      <c r="M130" s="333">
        <v>1.48</v>
      </c>
      <c r="N130" s="333">
        <v>1.23</v>
      </c>
      <c r="O130" s="508">
        <v>1.4848676795</v>
      </c>
      <c r="P130" s="508">
        <v>1.6025469306</v>
      </c>
      <c r="Q130" s="508">
        <v>2.4806822007</v>
      </c>
      <c r="R130" s="508">
        <v>1.2374519298</v>
      </c>
      <c r="S130" s="508">
        <v>2.2545704462999998</v>
      </c>
      <c r="T130" s="508">
        <v>1.7731240858999999</v>
      </c>
      <c r="U130" s="508">
        <v>2.1612113686000001</v>
      </c>
      <c r="V130" s="508">
        <v>2.6730740237999999</v>
      </c>
      <c r="W130" s="508">
        <v>1.5782056983999999</v>
      </c>
      <c r="X130" s="508">
        <v>2.1497333439999999</v>
      </c>
      <c r="Y130" s="508">
        <v>1.8329324039999999</v>
      </c>
      <c r="Z130" s="508">
        <v>1.470841023</v>
      </c>
      <c r="AA130" s="331">
        <v>2.0896389748000002</v>
      </c>
      <c r="AB130" s="331">
        <v>1.9275670366</v>
      </c>
      <c r="AC130" s="331">
        <v>2.9220700465</v>
      </c>
      <c r="AD130" s="331">
        <v>2.2907498496000001</v>
      </c>
      <c r="AE130" s="331">
        <v>1.9195752521</v>
      </c>
      <c r="AF130" s="331">
        <v>2.1446524159</v>
      </c>
      <c r="AG130" s="331">
        <v>1.7356828642</v>
      </c>
      <c r="AH130" s="331">
        <v>3.5191763614</v>
      </c>
      <c r="AI130" s="331">
        <v>1.6878417545</v>
      </c>
      <c r="AJ130" s="331">
        <v>1.4221325381000001</v>
      </c>
      <c r="AK130" s="331">
        <v>2.5836795709000002</v>
      </c>
      <c r="AL130" s="331">
        <v>1.4085525211000001</v>
      </c>
      <c r="AM130" s="331">
        <v>2.1907696898000002</v>
      </c>
      <c r="AN130" s="331">
        <v>1.4859609018</v>
      </c>
      <c r="AO130" s="331">
        <v>1.5151176401999999</v>
      </c>
      <c r="AP130" s="331">
        <v>2.2986066305000001</v>
      </c>
    </row>
    <row r="131" spans="1:42" s="326" customFormat="1" ht="13.8" x14ac:dyDescent="0.3">
      <c r="A131" s="328"/>
      <c r="B131" s="328" t="s">
        <v>302</v>
      </c>
      <c r="C131" s="332">
        <v>63.94</v>
      </c>
      <c r="D131" s="332">
        <v>44.35</v>
      </c>
      <c r="E131" s="332">
        <v>63.21</v>
      </c>
      <c r="F131" s="332">
        <v>48.48</v>
      </c>
      <c r="G131" s="332">
        <v>59.74</v>
      </c>
      <c r="H131" s="332">
        <v>69.63</v>
      </c>
      <c r="I131" s="332">
        <v>76.19</v>
      </c>
      <c r="J131" s="332">
        <v>61.43</v>
      </c>
      <c r="K131" s="332">
        <v>84.6</v>
      </c>
      <c r="L131" s="332">
        <v>102.06</v>
      </c>
      <c r="M131" s="332">
        <v>63.04</v>
      </c>
      <c r="N131" s="332">
        <v>43.68</v>
      </c>
      <c r="O131" s="507">
        <v>55.5499835711</v>
      </c>
      <c r="P131" s="507">
        <v>42.4001305464</v>
      </c>
      <c r="Q131" s="507">
        <v>93.693516387800003</v>
      </c>
      <c r="R131" s="507">
        <v>46.953151146300002</v>
      </c>
      <c r="S131" s="507">
        <v>79.791940514800004</v>
      </c>
      <c r="T131" s="507">
        <v>85.263199213600004</v>
      </c>
      <c r="U131" s="507">
        <v>103.4128953723</v>
      </c>
      <c r="V131" s="507">
        <v>48.465828546399997</v>
      </c>
      <c r="W131" s="507">
        <v>73.380642425999994</v>
      </c>
      <c r="X131" s="507">
        <v>78.677294044600004</v>
      </c>
      <c r="Y131" s="507">
        <v>40.112399689</v>
      </c>
      <c r="Z131" s="507">
        <v>38.566151116999997</v>
      </c>
      <c r="AA131" s="329">
        <v>48.808123245399997</v>
      </c>
      <c r="AB131" s="329">
        <v>40.549036837000003</v>
      </c>
      <c r="AC131" s="329">
        <v>95.6997104302</v>
      </c>
      <c r="AD131" s="329">
        <v>70.608362014199997</v>
      </c>
      <c r="AE131" s="329">
        <v>47.909655586</v>
      </c>
      <c r="AF131" s="329">
        <v>131.67476486850001</v>
      </c>
      <c r="AG131" s="329">
        <v>95.260230891999996</v>
      </c>
      <c r="AH131" s="329">
        <v>49.061769481699997</v>
      </c>
      <c r="AI131" s="329">
        <v>79.695992049500006</v>
      </c>
      <c r="AJ131" s="329">
        <v>62.405532361299997</v>
      </c>
      <c r="AK131" s="329">
        <v>51.924690111499999</v>
      </c>
      <c r="AL131" s="329">
        <v>37.483886843900002</v>
      </c>
      <c r="AM131" s="329">
        <v>58.366197786199997</v>
      </c>
      <c r="AN131" s="329">
        <v>47.694845755599999</v>
      </c>
      <c r="AO131" s="329">
        <v>60.9031755651</v>
      </c>
      <c r="AP131" s="329">
        <v>63.0005125104</v>
      </c>
    </row>
    <row r="132" spans="1:42" s="326" customFormat="1" ht="13.8" x14ac:dyDescent="0.3">
      <c r="A132" s="330"/>
      <c r="B132" s="330" t="s">
        <v>303</v>
      </c>
      <c r="C132" s="333">
        <v>30.54</v>
      </c>
      <c r="D132" s="333">
        <v>30.02</v>
      </c>
      <c r="E132" s="333">
        <v>31.5</v>
      </c>
      <c r="F132" s="333">
        <v>26.07</v>
      </c>
      <c r="G132" s="333">
        <v>23.24</v>
      </c>
      <c r="H132" s="333">
        <v>28.26</v>
      </c>
      <c r="I132" s="333">
        <v>27.32</v>
      </c>
      <c r="J132" s="333">
        <v>32.56</v>
      </c>
      <c r="K132" s="333">
        <v>29.07</v>
      </c>
      <c r="L132" s="333">
        <v>27.47</v>
      </c>
      <c r="M132" s="333">
        <v>30.14</v>
      </c>
      <c r="N132" s="333">
        <v>31.88</v>
      </c>
      <c r="O132" s="508">
        <v>35.727226614400003</v>
      </c>
      <c r="P132" s="508">
        <v>29.742351128900001</v>
      </c>
      <c r="Q132" s="508">
        <v>34.8519999775</v>
      </c>
      <c r="R132" s="508">
        <v>32.452320997999998</v>
      </c>
      <c r="S132" s="508">
        <v>37.207966947099997</v>
      </c>
      <c r="T132" s="508">
        <v>32.241269902799999</v>
      </c>
      <c r="U132" s="508">
        <v>27.642640696899999</v>
      </c>
      <c r="V132" s="508">
        <v>28.194896568899999</v>
      </c>
      <c r="W132" s="508">
        <v>21.9164308318</v>
      </c>
      <c r="X132" s="508">
        <v>24.6816405233</v>
      </c>
      <c r="Y132" s="508">
        <v>27.129948344100001</v>
      </c>
      <c r="Z132" s="508">
        <v>20.0449531828</v>
      </c>
      <c r="AA132" s="331">
        <v>23.233632848100001</v>
      </c>
      <c r="AB132" s="331">
        <v>28.066665837399999</v>
      </c>
      <c r="AC132" s="331">
        <v>28.516775982599999</v>
      </c>
      <c r="AD132" s="331">
        <v>31.196926162299999</v>
      </c>
      <c r="AE132" s="331">
        <v>32.151674618199998</v>
      </c>
      <c r="AF132" s="331">
        <v>30.036269221600001</v>
      </c>
      <c r="AG132" s="331">
        <v>40.220431141399999</v>
      </c>
      <c r="AH132" s="331">
        <v>38.7960350217</v>
      </c>
      <c r="AI132" s="331">
        <v>30.2743884072</v>
      </c>
      <c r="AJ132" s="331">
        <v>25.637274134399998</v>
      </c>
      <c r="AK132" s="331">
        <v>21.022818045099999</v>
      </c>
      <c r="AL132" s="331">
        <v>23.733604816300002</v>
      </c>
      <c r="AM132" s="331">
        <v>25.299442158600002</v>
      </c>
      <c r="AN132" s="331">
        <v>18.5055897505</v>
      </c>
      <c r="AO132" s="331">
        <v>26.040507032299999</v>
      </c>
      <c r="AP132" s="331">
        <v>26.474926251900001</v>
      </c>
    </row>
    <row r="133" spans="1:42" s="326" customFormat="1" ht="13.8" x14ac:dyDescent="0.3">
      <c r="A133" s="328"/>
      <c r="B133" s="328" t="s">
        <v>304</v>
      </c>
      <c r="C133" s="332">
        <v>93.66</v>
      </c>
      <c r="D133" s="332">
        <v>95.44</v>
      </c>
      <c r="E133" s="332">
        <v>113.32</v>
      </c>
      <c r="F133" s="332">
        <v>89.87</v>
      </c>
      <c r="G133" s="332">
        <v>115.62</v>
      </c>
      <c r="H133" s="332">
        <v>104.48</v>
      </c>
      <c r="I133" s="332">
        <v>123.31</v>
      </c>
      <c r="J133" s="332">
        <v>143.16</v>
      </c>
      <c r="K133" s="332">
        <v>106.75</v>
      </c>
      <c r="L133" s="332">
        <v>97.64</v>
      </c>
      <c r="M133" s="332">
        <v>94.13</v>
      </c>
      <c r="N133" s="332">
        <v>95.51</v>
      </c>
      <c r="O133" s="507">
        <v>101.3167170765</v>
      </c>
      <c r="P133" s="507">
        <v>83.870773129900002</v>
      </c>
      <c r="Q133" s="507">
        <v>117.0846319651</v>
      </c>
      <c r="R133" s="507">
        <v>120.5988662492</v>
      </c>
      <c r="S133" s="507">
        <v>127.2701560072</v>
      </c>
      <c r="T133" s="507">
        <v>84.295654612000007</v>
      </c>
      <c r="U133" s="507">
        <v>90.850777883500001</v>
      </c>
      <c r="V133" s="507">
        <v>94.749290155099999</v>
      </c>
      <c r="W133" s="507">
        <v>97.834455992100004</v>
      </c>
      <c r="X133" s="507">
        <v>97.026616422000004</v>
      </c>
      <c r="Y133" s="507">
        <v>100.41555501089999</v>
      </c>
      <c r="Z133" s="507">
        <v>93.428014231099993</v>
      </c>
      <c r="AA133" s="329">
        <v>104.9929811974</v>
      </c>
      <c r="AB133" s="329">
        <v>115.81434288050001</v>
      </c>
      <c r="AC133" s="329">
        <v>101.9571962508</v>
      </c>
      <c r="AD133" s="329">
        <v>119.24883873509999</v>
      </c>
      <c r="AE133" s="329">
        <v>102.4137199116</v>
      </c>
      <c r="AF133" s="329">
        <v>95.853130355499999</v>
      </c>
      <c r="AG133" s="329">
        <v>102.68984360109999</v>
      </c>
      <c r="AH133" s="329">
        <v>113.505248124</v>
      </c>
      <c r="AI133" s="329">
        <v>100.6963791731</v>
      </c>
      <c r="AJ133" s="329">
        <v>104.2628080225</v>
      </c>
      <c r="AK133" s="329">
        <v>81.931984661599998</v>
      </c>
      <c r="AL133" s="329">
        <v>78.342517429400004</v>
      </c>
      <c r="AM133" s="329">
        <v>98.764616543000002</v>
      </c>
      <c r="AN133" s="329">
        <v>88.124306664599999</v>
      </c>
      <c r="AO133" s="329">
        <v>113.5011746612</v>
      </c>
      <c r="AP133" s="329">
        <v>108.9927172549</v>
      </c>
    </row>
    <row r="134" spans="1:42" s="326" customFormat="1" ht="13.8" x14ac:dyDescent="0.3">
      <c r="A134" s="330"/>
      <c r="B134" s="330" t="s">
        <v>305</v>
      </c>
      <c r="C134" s="333">
        <v>42.92</v>
      </c>
      <c r="D134" s="333">
        <v>53.5</v>
      </c>
      <c r="E134" s="333">
        <v>55.98</v>
      </c>
      <c r="F134" s="333">
        <v>41.45</v>
      </c>
      <c r="G134" s="333">
        <v>59.18</v>
      </c>
      <c r="H134" s="333">
        <v>51.64</v>
      </c>
      <c r="I134" s="333">
        <v>65.72</v>
      </c>
      <c r="J134" s="333">
        <v>81.93</v>
      </c>
      <c r="K134" s="333">
        <v>52.48</v>
      </c>
      <c r="L134" s="333">
        <v>55.51</v>
      </c>
      <c r="M134" s="333">
        <v>56.87</v>
      </c>
      <c r="N134" s="333">
        <v>49.41</v>
      </c>
      <c r="O134" s="508">
        <v>52.496720307399997</v>
      </c>
      <c r="P134" s="508">
        <v>29.398923002099998</v>
      </c>
      <c r="Q134" s="508">
        <v>46.341027110900001</v>
      </c>
      <c r="R134" s="508">
        <v>54.029461326000003</v>
      </c>
      <c r="S134" s="508">
        <v>63.386546201199998</v>
      </c>
      <c r="T134" s="508">
        <v>52.232839384899997</v>
      </c>
      <c r="U134" s="508">
        <v>54.953553429400003</v>
      </c>
      <c r="V134" s="508">
        <v>45.394363776699997</v>
      </c>
      <c r="W134" s="508">
        <v>51.657245520099998</v>
      </c>
      <c r="X134" s="508">
        <v>45.746658808799999</v>
      </c>
      <c r="Y134" s="508">
        <v>40.079379172599999</v>
      </c>
      <c r="Z134" s="508">
        <v>38.701980078699997</v>
      </c>
      <c r="AA134" s="331">
        <v>42.764259335799998</v>
      </c>
      <c r="AB134" s="331">
        <v>55.153898654899997</v>
      </c>
      <c r="AC134" s="331">
        <v>51.078655497900002</v>
      </c>
      <c r="AD134" s="331">
        <v>55.922510726500001</v>
      </c>
      <c r="AE134" s="331">
        <v>48.206225183000001</v>
      </c>
      <c r="AF134" s="331">
        <v>52.1146879693</v>
      </c>
      <c r="AG134" s="331">
        <v>58.619816312399998</v>
      </c>
      <c r="AH134" s="331">
        <v>61.437622203099998</v>
      </c>
      <c r="AI134" s="331">
        <v>54.299235681200003</v>
      </c>
      <c r="AJ134" s="331">
        <v>62.315383933100001</v>
      </c>
      <c r="AK134" s="331">
        <v>49.533042584599997</v>
      </c>
      <c r="AL134" s="331">
        <v>43.691868571000001</v>
      </c>
      <c r="AM134" s="331">
        <v>52.819434455900002</v>
      </c>
      <c r="AN134" s="331">
        <v>45.976552967400004</v>
      </c>
      <c r="AO134" s="331">
        <v>50.038078537600001</v>
      </c>
      <c r="AP134" s="331">
        <v>63.169336270099997</v>
      </c>
    </row>
    <row r="135" spans="1:42" s="326" customFormat="1" ht="13.8" x14ac:dyDescent="0.3">
      <c r="A135" s="328"/>
      <c r="B135" s="328" t="s">
        <v>306</v>
      </c>
      <c r="C135" s="332">
        <v>50.75</v>
      </c>
      <c r="D135" s="332">
        <v>41.94</v>
      </c>
      <c r="E135" s="332">
        <v>57.33</v>
      </c>
      <c r="F135" s="332">
        <v>48.42</v>
      </c>
      <c r="G135" s="332">
        <v>56.44</v>
      </c>
      <c r="H135" s="332">
        <v>52.85</v>
      </c>
      <c r="I135" s="332">
        <v>57.59</v>
      </c>
      <c r="J135" s="332">
        <v>61.23</v>
      </c>
      <c r="K135" s="332">
        <v>54.27</v>
      </c>
      <c r="L135" s="332">
        <v>42.12</v>
      </c>
      <c r="M135" s="332">
        <v>37.26</v>
      </c>
      <c r="N135" s="332">
        <v>46.1</v>
      </c>
      <c r="O135" s="507">
        <v>48.819996769100001</v>
      </c>
      <c r="P135" s="507">
        <v>54.471850127800003</v>
      </c>
      <c r="Q135" s="507">
        <v>70.743604854200001</v>
      </c>
      <c r="R135" s="507">
        <v>66.569404923199997</v>
      </c>
      <c r="S135" s="507">
        <v>63.883609806000003</v>
      </c>
      <c r="T135" s="507">
        <v>32.062815227100003</v>
      </c>
      <c r="U135" s="507">
        <v>35.897224454099998</v>
      </c>
      <c r="V135" s="507">
        <v>49.354926378400002</v>
      </c>
      <c r="W135" s="507">
        <v>46.177210471999999</v>
      </c>
      <c r="X135" s="507">
        <v>51.279957613199997</v>
      </c>
      <c r="Y135" s="507">
        <v>60.336175838300001</v>
      </c>
      <c r="Z135" s="507">
        <v>54.726034152399997</v>
      </c>
      <c r="AA135" s="329">
        <v>62.2287218616</v>
      </c>
      <c r="AB135" s="329">
        <v>60.660444225600003</v>
      </c>
      <c r="AC135" s="329">
        <v>50.878540752900001</v>
      </c>
      <c r="AD135" s="329">
        <v>63.326328008600001</v>
      </c>
      <c r="AE135" s="329">
        <v>54.207494728599997</v>
      </c>
      <c r="AF135" s="329">
        <v>43.738442386199999</v>
      </c>
      <c r="AG135" s="329">
        <v>44.070027288699997</v>
      </c>
      <c r="AH135" s="329">
        <v>52.067625920899999</v>
      </c>
      <c r="AI135" s="329">
        <v>46.397143491900003</v>
      </c>
      <c r="AJ135" s="329">
        <v>41.947424089400002</v>
      </c>
      <c r="AK135" s="329">
        <v>32.398942077000001</v>
      </c>
      <c r="AL135" s="329">
        <v>34.650648858399997</v>
      </c>
      <c r="AM135" s="329">
        <v>45.945182087100001</v>
      </c>
      <c r="AN135" s="329">
        <v>42.147753697200002</v>
      </c>
      <c r="AO135" s="329">
        <v>63.463096123600003</v>
      </c>
      <c r="AP135" s="329">
        <v>45.823380984800004</v>
      </c>
    </row>
    <row r="136" spans="1:42" s="326" customFormat="1" ht="13.8" x14ac:dyDescent="0.3">
      <c r="A136" s="330"/>
      <c r="B136" s="330" t="s">
        <v>307</v>
      </c>
      <c r="C136" s="333">
        <v>131.97999999999999</v>
      </c>
      <c r="D136" s="333">
        <v>118.73</v>
      </c>
      <c r="E136" s="333">
        <v>150.46</v>
      </c>
      <c r="F136" s="333">
        <v>127.68</v>
      </c>
      <c r="G136" s="333">
        <v>161.79</v>
      </c>
      <c r="H136" s="333">
        <v>150.93</v>
      </c>
      <c r="I136" s="333">
        <v>140.29</v>
      </c>
      <c r="J136" s="333">
        <v>161.78</v>
      </c>
      <c r="K136" s="333">
        <v>131.31</v>
      </c>
      <c r="L136" s="333">
        <v>126.35</v>
      </c>
      <c r="M136" s="333">
        <v>133.18</v>
      </c>
      <c r="N136" s="333">
        <v>118.28</v>
      </c>
      <c r="O136" s="508">
        <v>133.6101380369</v>
      </c>
      <c r="P136" s="508">
        <v>121.5944375639</v>
      </c>
      <c r="Q136" s="508">
        <v>140.2910080218</v>
      </c>
      <c r="R136" s="508">
        <v>119.4270631724</v>
      </c>
      <c r="S136" s="508">
        <v>136.54632489810001</v>
      </c>
      <c r="T136" s="508">
        <v>126.3749202397</v>
      </c>
      <c r="U136" s="508">
        <v>117.4474307025</v>
      </c>
      <c r="V136" s="508">
        <v>122.4331175658</v>
      </c>
      <c r="W136" s="508">
        <v>118.7504877455</v>
      </c>
      <c r="X136" s="508">
        <v>119.1171884223</v>
      </c>
      <c r="Y136" s="508">
        <v>125.4444105197</v>
      </c>
      <c r="Z136" s="508">
        <v>100.3615311132</v>
      </c>
      <c r="AA136" s="331">
        <v>123.8528271702</v>
      </c>
      <c r="AB136" s="331">
        <v>119.5870685558</v>
      </c>
      <c r="AC136" s="331">
        <v>184.21715015309999</v>
      </c>
      <c r="AD136" s="331">
        <v>125.36364225680001</v>
      </c>
      <c r="AE136" s="331">
        <v>146.04233823179999</v>
      </c>
      <c r="AF136" s="331">
        <v>133.30123577489999</v>
      </c>
      <c r="AG136" s="331">
        <v>168.5396644356</v>
      </c>
      <c r="AH136" s="331">
        <v>153.16103606909999</v>
      </c>
      <c r="AI136" s="331">
        <v>131.1341807023</v>
      </c>
      <c r="AJ136" s="331">
        <v>143.1628799293</v>
      </c>
      <c r="AK136" s="331">
        <v>128.22135788950001</v>
      </c>
      <c r="AL136" s="331">
        <v>121.5106108714</v>
      </c>
      <c r="AM136" s="331">
        <v>138.2074358317</v>
      </c>
      <c r="AN136" s="331">
        <v>127.917587445</v>
      </c>
      <c r="AO136" s="331">
        <v>147.80340880829999</v>
      </c>
      <c r="AP136" s="331">
        <v>140.50985103069999</v>
      </c>
    </row>
    <row r="137" spans="1:42" s="326" customFormat="1" ht="13.8" x14ac:dyDescent="0.3">
      <c r="A137" s="328"/>
      <c r="B137" s="328" t="s">
        <v>308</v>
      </c>
      <c r="C137" s="332">
        <v>0.76</v>
      </c>
      <c r="D137" s="332">
        <v>1.05</v>
      </c>
      <c r="E137" s="332">
        <v>1.95</v>
      </c>
      <c r="F137" s="332">
        <v>0.87</v>
      </c>
      <c r="G137" s="332">
        <v>0.95</v>
      </c>
      <c r="H137" s="332">
        <v>1.88</v>
      </c>
      <c r="I137" s="332">
        <v>1.88</v>
      </c>
      <c r="J137" s="332">
        <v>2.94</v>
      </c>
      <c r="K137" s="332">
        <v>1.55</v>
      </c>
      <c r="L137" s="332">
        <v>2.99</v>
      </c>
      <c r="M137" s="332">
        <v>1.45</v>
      </c>
      <c r="N137" s="332">
        <v>1.67</v>
      </c>
      <c r="O137" s="507">
        <v>2.0407776071999999</v>
      </c>
      <c r="P137" s="507">
        <v>1.2317500809999999</v>
      </c>
      <c r="Q137" s="507">
        <v>1.1084032930000001</v>
      </c>
      <c r="R137" s="507">
        <v>2.355746662</v>
      </c>
      <c r="S137" s="507">
        <v>2.6730182231000001</v>
      </c>
      <c r="T137" s="507">
        <v>1.9096224596</v>
      </c>
      <c r="U137" s="507">
        <v>1.8324225651999999</v>
      </c>
      <c r="V137" s="507">
        <v>1.4126637853999999</v>
      </c>
      <c r="W137" s="507">
        <v>1.0867032536000001</v>
      </c>
      <c r="X137" s="507">
        <v>2.2476548681000001</v>
      </c>
      <c r="Y137" s="507">
        <v>1.2411546383000001</v>
      </c>
      <c r="Z137" s="507">
        <v>1.0928435764</v>
      </c>
      <c r="AA137" s="329">
        <v>1.3425819481000001</v>
      </c>
      <c r="AB137" s="329">
        <v>1.4672531096000001</v>
      </c>
      <c r="AC137" s="329">
        <v>2.1415262130000001</v>
      </c>
      <c r="AD137" s="329">
        <v>0.46616974719999998</v>
      </c>
      <c r="AE137" s="329">
        <v>1.4414453578999999</v>
      </c>
      <c r="AF137" s="329">
        <v>1.2882897409</v>
      </c>
      <c r="AG137" s="329">
        <v>2.2613284662000002</v>
      </c>
      <c r="AH137" s="329">
        <v>2.6426843929000001</v>
      </c>
      <c r="AI137" s="329">
        <v>2.9645338563000001</v>
      </c>
      <c r="AJ137" s="329">
        <v>3.2502456942000002</v>
      </c>
      <c r="AK137" s="329">
        <v>1.8577393982999999</v>
      </c>
      <c r="AL137" s="329">
        <v>1.6314861951999999</v>
      </c>
      <c r="AM137" s="329">
        <v>2.6548572539999999</v>
      </c>
      <c r="AN137" s="329">
        <v>0.74719139400000001</v>
      </c>
      <c r="AO137" s="329">
        <v>1.1437557179</v>
      </c>
      <c r="AP137" s="329">
        <v>1.8240817277000001</v>
      </c>
    </row>
    <row r="138" spans="1:42" s="326" customFormat="1" ht="13.8" x14ac:dyDescent="0.3">
      <c r="A138" s="330"/>
      <c r="B138" s="330" t="s">
        <v>309</v>
      </c>
      <c r="C138" s="333">
        <v>21.08</v>
      </c>
      <c r="D138" s="333">
        <v>21.25</v>
      </c>
      <c r="E138" s="333">
        <v>24.59</v>
      </c>
      <c r="F138" s="333">
        <v>18.36</v>
      </c>
      <c r="G138" s="333">
        <v>30.3</v>
      </c>
      <c r="H138" s="333">
        <v>21.96</v>
      </c>
      <c r="I138" s="333">
        <v>22.98</v>
      </c>
      <c r="J138" s="333">
        <v>28.24</v>
      </c>
      <c r="K138" s="333">
        <v>20.21</v>
      </c>
      <c r="L138" s="333">
        <v>19.04</v>
      </c>
      <c r="M138" s="333">
        <v>19.170000000000002</v>
      </c>
      <c r="N138" s="333">
        <v>18.079999999999998</v>
      </c>
      <c r="O138" s="508">
        <v>20.6013390892</v>
      </c>
      <c r="P138" s="508">
        <v>19.620761848499999</v>
      </c>
      <c r="Q138" s="508">
        <v>18.7071169287</v>
      </c>
      <c r="R138" s="508">
        <v>18.769763154700001</v>
      </c>
      <c r="S138" s="508">
        <v>21.179602787</v>
      </c>
      <c r="T138" s="508">
        <v>18.7096418157</v>
      </c>
      <c r="U138" s="508">
        <v>18.092225296799999</v>
      </c>
      <c r="V138" s="508">
        <v>17.097696084399999</v>
      </c>
      <c r="W138" s="508">
        <v>16.678128970900001</v>
      </c>
      <c r="X138" s="508">
        <v>16.7601602419</v>
      </c>
      <c r="Y138" s="508">
        <v>20.009943578800002</v>
      </c>
      <c r="Z138" s="508">
        <v>14.8460815122</v>
      </c>
      <c r="AA138" s="331">
        <v>21.814658785599999</v>
      </c>
      <c r="AB138" s="331">
        <v>20.851499653299999</v>
      </c>
      <c r="AC138" s="331">
        <v>81.241109398899994</v>
      </c>
      <c r="AD138" s="331">
        <v>16.707249533599999</v>
      </c>
      <c r="AE138" s="331">
        <v>23.390928424599998</v>
      </c>
      <c r="AF138" s="331">
        <v>15.6137636128</v>
      </c>
      <c r="AG138" s="331">
        <v>20.2632728984</v>
      </c>
      <c r="AH138" s="331">
        <v>20.1165440784</v>
      </c>
      <c r="AI138" s="331">
        <v>18.431212305100001</v>
      </c>
      <c r="AJ138" s="331">
        <v>17.049874351300002</v>
      </c>
      <c r="AK138" s="331">
        <v>15.3519024182</v>
      </c>
      <c r="AL138" s="331">
        <v>14.7149248187</v>
      </c>
      <c r="AM138" s="331">
        <v>19.2401446501</v>
      </c>
      <c r="AN138" s="331">
        <v>19.541370565600001</v>
      </c>
      <c r="AO138" s="331">
        <v>20.523028171299998</v>
      </c>
      <c r="AP138" s="331">
        <v>18.109185866899999</v>
      </c>
    </row>
    <row r="139" spans="1:42" s="326" customFormat="1" ht="13.8" x14ac:dyDescent="0.3">
      <c r="A139" s="328"/>
      <c r="B139" s="328" t="s">
        <v>310</v>
      </c>
      <c r="C139" s="332">
        <v>13.84</v>
      </c>
      <c r="D139" s="332">
        <v>9.61</v>
      </c>
      <c r="E139" s="332">
        <v>13.02</v>
      </c>
      <c r="F139" s="332">
        <v>8.83</v>
      </c>
      <c r="G139" s="332">
        <v>13.17</v>
      </c>
      <c r="H139" s="332">
        <v>12.13</v>
      </c>
      <c r="I139" s="332">
        <v>12.43</v>
      </c>
      <c r="J139" s="332">
        <v>15.48</v>
      </c>
      <c r="K139" s="332">
        <v>13.51</v>
      </c>
      <c r="L139" s="332">
        <v>11.78</v>
      </c>
      <c r="M139" s="332">
        <v>12.62</v>
      </c>
      <c r="N139" s="332">
        <v>11.61</v>
      </c>
      <c r="O139" s="507">
        <v>10.825822066100001</v>
      </c>
      <c r="P139" s="507">
        <v>9.5548793033999999</v>
      </c>
      <c r="Q139" s="507">
        <v>10.5404760007</v>
      </c>
      <c r="R139" s="507">
        <v>9.2213926748000006</v>
      </c>
      <c r="S139" s="507">
        <v>10.261298793</v>
      </c>
      <c r="T139" s="507">
        <v>9.8978078597000003</v>
      </c>
      <c r="U139" s="507">
        <v>7.6583851664000004</v>
      </c>
      <c r="V139" s="507">
        <v>10.216539236899999</v>
      </c>
      <c r="W139" s="507">
        <v>6.6852020842000002</v>
      </c>
      <c r="X139" s="507">
        <v>7.4203002054000002</v>
      </c>
      <c r="Y139" s="507">
        <v>8.2171598422999992</v>
      </c>
      <c r="Z139" s="507">
        <v>6.5512384380000004</v>
      </c>
      <c r="AA139" s="329">
        <v>8.0794226037999994</v>
      </c>
      <c r="AB139" s="329">
        <v>9.7701508967000006</v>
      </c>
      <c r="AC139" s="329">
        <v>10.749792103700001</v>
      </c>
      <c r="AD139" s="329">
        <v>10.1009301032</v>
      </c>
      <c r="AE139" s="329">
        <v>12.7386607825</v>
      </c>
      <c r="AF139" s="329">
        <v>13.2216237777</v>
      </c>
      <c r="AG139" s="329">
        <v>16.0419674955</v>
      </c>
      <c r="AH139" s="329">
        <v>11.1926875056</v>
      </c>
      <c r="AI139" s="329">
        <v>13.328842928</v>
      </c>
      <c r="AJ139" s="329">
        <v>12.962091302999999</v>
      </c>
      <c r="AK139" s="329">
        <v>10.9227508458</v>
      </c>
      <c r="AL139" s="329">
        <v>9.4462765803999993</v>
      </c>
      <c r="AM139" s="329">
        <v>11.185745606599999</v>
      </c>
      <c r="AN139" s="329">
        <v>11.2901977892</v>
      </c>
      <c r="AO139" s="329">
        <v>10.0605445942</v>
      </c>
      <c r="AP139" s="329">
        <v>11.104057167200001</v>
      </c>
    </row>
    <row r="140" spans="1:42" s="326" customFormat="1" ht="13.8" x14ac:dyDescent="0.3">
      <c r="A140" s="330"/>
      <c r="B140" s="330" t="s">
        <v>311</v>
      </c>
      <c r="C140" s="333">
        <v>72.23</v>
      </c>
      <c r="D140" s="333">
        <v>63.94</v>
      </c>
      <c r="E140" s="333">
        <v>84.36</v>
      </c>
      <c r="F140" s="333">
        <v>75.73</v>
      </c>
      <c r="G140" s="333">
        <v>89.37</v>
      </c>
      <c r="H140" s="333">
        <v>87.49</v>
      </c>
      <c r="I140" s="333">
        <v>78.84</v>
      </c>
      <c r="J140" s="333">
        <v>86.8</v>
      </c>
      <c r="K140" s="333">
        <v>66.81</v>
      </c>
      <c r="L140" s="333">
        <v>70.2</v>
      </c>
      <c r="M140" s="333">
        <v>73.819999999999993</v>
      </c>
      <c r="N140" s="333">
        <v>61.88</v>
      </c>
      <c r="O140" s="508">
        <v>74.138565705900007</v>
      </c>
      <c r="P140" s="508">
        <v>67.793238523100001</v>
      </c>
      <c r="Q140" s="508">
        <v>82.386657009399997</v>
      </c>
      <c r="R140" s="508">
        <v>66.575360880299996</v>
      </c>
      <c r="S140" s="508">
        <v>77.622439937999999</v>
      </c>
      <c r="T140" s="508">
        <v>72.625458937600001</v>
      </c>
      <c r="U140" s="508">
        <v>69.801754062000001</v>
      </c>
      <c r="V140" s="508">
        <v>71.009864389900002</v>
      </c>
      <c r="W140" s="508">
        <v>71.988498921200005</v>
      </c>
      <c r="X140" s="508">
        <v>69.094833880899998</v>
      </c>
      <c r="Y140" s="508">
        <v>68.477414149099999</v>
      </c>
      <c r="Z140" s="508">
        <v>55.455202702900003</v>
      </c>
      <c r="AA140" s="331">
        <v>66.900193319699994</v>
      </c>
      <c r="AB140" s="331">
        <v>64.157329547000003</v>
      </c>
      <c r="AC140" s="331">
        <v>63.667175094299999</v>
      </c>
      <c r="AD140" s="331">
        <v>70.744574524599997</v>
      </c>
      <c r="AE140" s="331">
        <v>82.797178852499997</v>
      </c>
      <c r="AF140" s="331">
        <v>77.030265788799994</v>
      </c>
      <c r="AG140" s="331">
        <v>100.76843816909999</v>
      </c>
      <c r="AH140" s="331">
        <v>89.459419333400007</v>
      </c>
      <c r="AI140" s="331">
        <v>71.949926640100003</v>
      </c>
      <c r="AJ140" s="331">
        <v>81.829691792099993</v>
      </c>
      <c r="AK140" s="331">
        <v>72.635188326600002</v>
      </c>
      <c r="AL140" s="331">
        <v>71.813488542399995</v>
      </c>
      <c r="AM140" s="331">
        <v>75.455582074899993</v>
      </c>
      <c r="AN140" s="331">
        <v>74.252550154299996</v>
      </c>
      <c r="AO140" s="331">
        <v>86.128614602400006</v>
      </c>
      <c r="AP140" s="331">
        <v>80.835769505800002</v>
      </c>
    </row>
    <row r="141" spans="1:42" s="326" customFormat="1" ht="12.75" customHeight="1" x14ac:dyDescent="0.3">
      <c r="A141" s="328"/>
      <c r="B141" s="328" t="s">
        <v>312</v>
      </c>
      <c r="C141" s="332">
        <v>24.07</v>
      </c>
      <c r="D141" s="332">
        <v>22.87</v>
      </c>
      <c r="E141" s="332">
        <v>26.54</v>
      </c>
      <c r="F141" s="332">
        <v>23.88</v>
      </c>
      <c r="G141" s="332">
        <v>28</v>
      </c>
      <c r="H141" s="332">
        <v>27.47</v>
      </c>
      <c r="I141" s="332">
        <v>24.16</v>
      </c>
      <c r="J141" s="332">
        <v>28.32</v>
      </c>
      <c r="K141" s="332">
        <v>29.23</v>
      </c>
      <c r="L141" s="332">
        <v>22.35</v>
      </c>
      <c r="M141" s="332">
        <v>26.13</v>
      </c>
      <c r="N141" s="332">
        <v>25.04</v>
      </c>
      <c r="O141" s="507">
        <v>26.0036335685</v>
      </c>
      <c r="P141" s="507">
        <v>23.3938078079</v>
      </c>
      <c r="Q141" s="507">
        <v>27.548354790000001</v>
      </c>
      <c r="R141" s="507">
        <v>22.504799800600001</v>
      </c>
      <c r="S141" s="507">
        <v>24.809965157000001</v>
      </c>
      <c r="T141" s="507">
        <v>23.232389167099999</v>
      </c>
      <c r="U141" s="507">
        <v>20.0626436121</v>
      </c>
      <c r="V141" s="507">
        <v>22.696354069200002</v>
      </c>
      <c r="W141" s="507">
        <v>22.3119545156</v>
      </c>
      <c r="X141" s="507">
        <v>23.594239225999999</v>
      </c>
      <c r="Y141" s="507">
        <v>27.4987383112</v>
      </c>
      <c r="Z141" s="507">
        <v>22.416164883699999</v>
      </c>
      <c r="AA141" s="329">
        <v>25.715970512999998</v>
      </c>
      <c r="AB141" s="329">
        <v>23.340835349199999</v>
      </c>
      <c r="AC141" s="329">
        <v>26.417547343199999</v>
      </c>
      <c r="AD141" s="329">
        <v>27.344718348200001</v>
      </c>
      <c r="AE141" s="329">
        <v>25.674124814300001</v>
      </c>
      <c r="AF141" s="329">
        <v>26.147292854700002</v>
      </c>
      <c r="AG141" s="329">
        <v>29.204657406399999</v>
      </c>
      <c r="AH141" s="329">
        <v>29.7497007588</v>
      </c>
      <c r="AI141" s="329">
        <v>24.459664972799999</v>
      </c>
      <c r="AJ141" s="329">
        <v>28.070976788700001</v>
      </c>
      <c r="AK141" s="329">
        <v>27.453776900600001</v>
      </c>
      <c r="AL141" s="329">
        <v>23.904434734700001</v>
      </c>
      <c r="AM141" s="329">
        <v>29.671106246099999</v>
      </c>
      <c r="AN141" s="329">
        <v>22.086277541899999</v>
      </c>
      <c r="AO141" s="329">
        <v>29.947465722499999</v>
      </c>
      <c r="AP141" s="329">
        <v>28.636756763099999</v>
      </c>
    </row>
    <row r="142" spans="1:42" s="326" customFormat="1" ht="13.8" x14ac:dyDescent="0.3">
      <c r="A142" s="330"/>
      <c r="B142" s="330" t="s">
        <v>313</v>
      </c>
      <c r="C142" s="333">
        <v>52.43</v>
      </c>
      <c r="D142" s="333">
        <v>42.96</v>
      </c>
      <c r="E142" s="333">
        <v>45.76</v>
      </c>
      <c r="F142" s="333">
        <v>46.32</v>
      </c>
      <c r="G142" s="333">
        <v>53.52</v>
      </c>
      <c r="H142" s="333">
        <v>51.37</v>
      </c>
      <c r="I142" s="333">
        <v>46.98</v>
      </c>
      <c r="J142" s="333">
        <v>58.09</v>
      </c>
      <c r="K142" s="333">
        <v>39.26</v>
      </c>
      <c r="L142" s="333">
        <v>44.22</v>
      </c>
      <c r="M142" s="333">
        <v>46.07</v>
      </c>
      <c r="N142" s="333">
        <v>44.76</v>
      </c>
      <c r="O142" s="508">
        <v>46.854332022199998</v>
      </c>
      <c r="P142" s="508">
        <v>26.5796798911</v>
      </c>
      <c r="Q142" s="508">
        <v>36.043516795999999</v>
      </c>
      <c r="R142" s="508">
        <v>34.715124212600003</v>
      </c>
      <c r="S142" s="508">
        <v>44.241241125800002</v>
      </c>
      <c r="T142" s="508">
        <v>41.473257116600003</v>
      </c>
      <c r="U142" s="508">
        <v>34.926491525499998</v>
      </c>
      <c r="V142" s="508">
        <v>44.936297162300001</v>
      </c>
      <c r="W142" s="508">
        <v>38.129183849100002</v>
      </c>
      <c r="X142" s="508">
        <v>41.275656297499999</v>
      </c>
      <c r="Y142" s="508">
        <v>44.493202707000002</v>
      </c>
      <c r="Z142" s="508">
        <v>43.216530184</v>
      </c>
      <c r="AA142" s="331">
        <v>51.099330211100003</v>
      </c>
      <c r="AB142" s="331">
        <v>34.180257721099998</v>
      </c>
      <c r="AC142" s="331">
        <v>30.698979563399998</v>
      </c>
      <c r="AD142" s="331">
        <v>40.876634610499998</v>
      </c>
      <c r="AE142" s="331">
        <v>43.279595794400002</v>
      </c>
      <c r="AF142" s="331">
        <v>41.155189833000001</v>
      </c>
      <c r="AG142" s="331">
        <v>46.524546624499997</v>
      </c>
      <c r="AH142" s="331">
        <v>49.861334590699997</v>
      </c>
      <c r="AI142" s="331">
        <v>40.711776283699997</v>
      </c>
      <c r="AJ142" s="331">
        <v>45.490921508</v>
      </c>
      <c r="AK142" s="331">
        <v>48.282517950200003</v>
      </c>
      <c r="AL142" s="331">
        <v>43.636190566499998</v>
      </c>
      <c r="AM142" s="331">
        <v>53.470517460000003</v>
      </c>
      <c r="AN142" s="331">
        <v>37.412028792999998</v>
      </c>
      <c r="AO142" s="331">
        <v>42.866450242200003</v>
      </c>
      <c r="AP142" s="331">
        <v>45.166044658499999</v>
      </c>
    </row>
    <row r="143" spans="1:42" s="326" customFormat="1" ht="13.8" x14ac:dyDescent="0.3">
      <c r="A143" s="328"/>
      <c r="B143" s="328" t="s">
        <v>314</v>
      </c>
      <c r="C143" s="332">
        <v>0.21</v>
      </c>
      <c r="D143" s="332">
        <v>0.28999999999999998</v>
      </c>
      <c r="E143" s="332">
        <v>0.23</v>
      </c>
      <c r="F143" s="332">
        <v>0.42</v>
      </c>
      <c r="G143" s="332">
        <v>0.22</v>
      </c>
      <c r="H143" s="332">
        <v>0.31</v>
      </c>
      <c r="I143" s="332">
        <v>0.25</v>
      </c>
      <c r="J143" s="332">
        <v>0.36</v>
      </c>
      <c r="K143" s="332">
        <v>0.54</v>
      </c>
      <c r="L143" s="332">
        <v>0.02</v>
      </c>
      <c r="M143" s="332">
        <v>0.43</v>
      </c>
      <c r="N143" s="332">
        <v>0.34</v>
      </c>
      <c r="O143" s="507">
        <v>0.24245891250000001</v>
      </c>
      <c r="P143" s="507">
        <v>0.21494353159999999</v>
      </c>
      <c r="Q143" s="507">
        <v>0.25976143429999998</v>
      </c>
      <c r="R143" s="507">
        <v>0.20103714689999999</v>
      </c>
      <c r="S143" s="507">
        <v>0.2252880001</v>
      </c>
      <c r="T143" s="507">
        <v>0.70736389089999996</v>
      </c>
      <c r="U143" s="507">
        <v>0.33729107720000001</v>
      </c>
      <c r="V143" s="507">
        <v>0.51958726070000005</v>
      </c>
      <c r="W143" s="507">
        <v>0.48355981809999998</v>
      </c>
      <c r="X143" s="507">
        <v>0.53474799969999998</v>
      </c>
      <c r="Y143" s="507">
        <v>0.28655602409999997</v>
      </c>
      <c r="Z143" s="507">
        <v>0.4657353856</v>
      </c>
      <c r="AA143" s="329">
        <v>0.32601328750000003</v>
      </c>
      <c r="AB143" s="329">
        <v>0.71639911720000005</v>
      </c>
      <c r="AC143" s="329">
        <v>0.55034373589999996</v>
      </c>
      <c r="AD143" s="329">
        <v>0.4506725935</v>
      </c>
      <c r="AE143" s="329">
        <v>0.70510909560000001</v>
      </c>
      <c r="AF143" s="329">
        <v>0.89057165149999995</v>
      </c>
      <c r="AG143" s="329">
        <v>0.60977839909999998</v>
      </c>
      <c r="AH143" s="329">
        <v>0.78633982749999998</v>
      </c>
      <c r="AI143" s="329">
        <v>0.33621905800000002</v>
      </c>
      <c r="AJ143" s="329">
        <v>0.21852886169999999</v>
      </c>
      <c r="AK143" s="329">
        <v>0.40743362119999998</v>
      </c>
      <c r="AL143" s="329">
        <v>0.23046241789999999</v>
      </c>
      <c r="AM143" s="329">
        <v>0.1712194953</v>
      </c>
      <c r="AN143" s="329">
        <v>5.4790049799999997E-2</v>
      </c>
      <c r="AO143" s="329">
        <v>0.38395877950000001</v>
      </c>
      <c r="AP143" s="329">
        <v>0.1868426987</v>
      </c>
    </row>
    <row r="144" spans="1:42" s="326" customFormat="1" ht="13.8" x14ac:dyDescent="0.3">
      <c r="A144" s="330"/>
      <c r="B144" s="330" t="s">
        <v>315</v>
      </c>
      <c r="C144" s="333">
        <v>16.170000000000002</v>
      </c>
      <c r="D144" s="333">
        <v>15.65</v>
      </c>
      <c r="E144" s="333">
        <v>16.690000000000001</v>
      </c>
      <c r="F144" s="333">
        <v>15.56</v>
      </c>
      <c r="G144" s="333">
        <v>17.079999999999998</v>
      </c>
      <c r="H144" s="333">
        <v>16.87</v>
      </c>
      <c r="I144" s="333">
        <v>14.73</v>
      </c>
      <c r="J144" s="333">
        <v>21.65</v>
      </c>
      <c r="K144" s="333">
        <v>16.73</v>
      </c>
      <c r="L144" s="333">
        <v>17.71</v>
      </c>
      <c r="M144" s="333">
        <v>15.8</v>
      </c>
      <c r="N144" s="333">
        <v>16.68</v>
      </c>
      <c r="O144" s="508">
        <v>16.401269085999999</v>
      </c>
      <c r="P144" s="508">
        <v>9.1549260750000006</v>
      </c>
      <c r="Q144" s="508">
        <v>11.5109872967</v>
      </c>
      <c r="R144" s="508">
        <v>10.741675363600001</v>
      </c>
      <c r="S144" s="508">
        <v>14.2868740995</v>
      </c>
      <c r="T144" s="508">
        <v>11.7637241466</v>
      </c>
      <c r="U144" s="508">
        <v>10.5414487009</v>
      </c>
      <c r="V144" s="508">
        <v>13.754754936699999</v>
      </c>
      <c r="W144" s="508">
        <v>10.724276076800001</v>
      </c>
      <c r="X144" s="508">
        <v>11.3082786901</v>
      </c>
      <c r="Y144" s="508">
        <v>10.255376379399999</v>
      </c>
      <c r="Z144" s="508">
        <v>9.1088926176000005</v>
      </c>
      <c r="AA144" s="331">
        <v>11.985659736800001</v>
      </c>
      <c r="AB144" s="331">
        <v>8.6402325940000004</v>
      </c>
      <c r="AC144" s="331">
        <v>9.5045233958999997</v>
      </c>
      <c r="AD144" s="331">
        <v>11.8870631542</v>
      </c>
      <c r="AE144" s="331">
        <v>10.161477830300001</v>
      </c>
      <c r="AF144" s="331">
        <v>11.0099923131</v>
      </c>
      <c r="AG144" s="331">
        <v>14.7752211269</v>
      </c>
      <c r="AH144" s="331">
        <v>15.321547025699999</v>
      </c>
      <c r="AI144" s="331">
        <v>12.07590388</v>
      </c>
      <c r="AJ144" s="331">
        <v>13.193302710999999</v>
      </c>
      <c r="AK144" s="331">
        <v>12.2807397257</v>
      </c>
      <c r="AL144" s="331">
        <v>11.889569158500001</v>
      </c>
      <c r="AM144" s="331">
        <v>12.8131873139</v>
      </c>
      <c r="AN144" s="331">
        <v>9.1276682555999997</v>
      </c>
      <c r="AO144" s="331">
        <v>11.2392340014</v>
      </c>
      <c r="AP144" s="331">
        <v>11.9663123008</v>
      </c>
    </row>
    <row r="145" spans="1:42" s="326" customFormat="1" ht="13.8" x14ac:dyDescent="0.3">
      <c r="A145" s="328"/>
      <c r="B145" s="328" t="s">
        <v>316</v>
      </c>
      <c r="C145" s="332">
        <v>30.17</v>
      </c>
      <c r="D145" s="332">
        <v>23.04</v>
      </c>
      <c r="E145" s="332">
        <v>23.01</v>
      </c>
      <c r="F145" s="332">
        <v>25.2</v>
      </c>
      <c r="G145" s="332">
        <v>31.75</v>
      </c>
      <c r="H145" s="332">
        <v>28.67</v>
      </c>
      <c r="I145" s="332">
        <v>26.35</v>
      </c>
      <c r="J145" s="332">
        <v>30.66</v>
      </c>
      <c r="K145" s="332">
        <v>17.36</v>
      </c>
      <c r="L145" s="332">
        <v>21.62</v>
      </c>
      <c r="M145" s="332">
        <v>24.79</v>
      </c>
      <c r="N145" s="332">
        <v>21.97</v>
      </c>
      <c r="O145" s="507">
        <v>24.086067361600001</v>
      </c>
      <c r="P145" s="507">
        <v>12.797473824900001</v>
      </c>
      <c r="Q145" s="507">
        <v>18.7521767641</v>
      </c>
      <c r="R145" s="507">
        <v>18.854851354800001</v>
      </c>
      <c r="S145" s="507">
        <v>23.7912064621</v>
      </c>
      <c r="T145" s="507">
        <v>23.087521539600001</v>
      </c>
      <c r="U145" s="507">
        <v>18.7999550392</v>
      </c>
      <c r="V145" s="507">
        <v>24.5162262799</v>
      </c>
      <c r="W145" s="507">
        <v>20.7249638348</v>
      </c>
      <c r="X145" s="507">
        <v>23.353596406600001</v>
      </c>
      <c r="Y145" s="507">
        <v>27.931218836999999</v>
      </c>
      <c r="Z145" s="507">
        <v>28.216147488699999</v>
      </c>
      <c r="AA145" s="329">
        <v>33.027988058600002</v>
      </c>
      <c r="AB145" s="329">
        <v>20.320376813399999</v>
      </c>
      <c r="AC145" s="329">
        <v>16.810053804300001</v>
      </c>
      <c r="AD145" s="329">
        <v>22.1488969549</v>
      </c>
      <c r="AE145" s="329">
        <v>26.6210990549</v>
      </c>
      <c r="AF145" s="329">
        <v>24.371190056500001</v>
      </c>
      <c r="AG145" s="329">
        <v>25.3937820636</v>
      </c>
      <c r="AH145" s="329">
        <v>27.529911839</v>
      </c>
      <c r="AI145" s="329">
        <v>23.046584699499999</v>
      </c>
      <c r="AJ145" s="329">
        <v>26.943030640300002</v>
      </c>
      <c r="AK145" s="329">
        <v>29.6758499102</v>
      </c>
      <c r="AL145" s="329">
        <v>25.224083265800001</v>
      </c>
      <c r="AM145" s="329">
        <v>33.7885393026</v>
      </c>
      <c r="AN145" s="329">
        <v>23.3561003648</v>
      </c>
      <c r="AO145" s="329">
        <v>25.253411820099998</v>
      </c>
      <c r="AP145" s="329">
        <v>27.673851548599998</v>
      </c>
    </row>
    <row r="146" spans="1:42" s="326" customFormat="1" ht="13.8" x14ac:dyDescent="0.3">
      <c r="A146" s="330"/>
      <c r="B146" s="330" t="s">
        <v>317</v>
      </c>
      <c r="C146" s="333">
        <v>5.87</v>
      </c>
      <c r="D146" s="333">
        <v>3.98</v>
      </c>
      <c r="E146" s="333">
        <v>5.83</v>
      </c>
      <c r="F146" s="333">
        <v>5.15</v>
      </c>
      <c r="G146" s="333">
        <v>4.47</v>
      </c>
      <c r="H146" s="333">
        <v>5.52</v>
      </c>
      <c r="I146" s="333">
        <v>5.66</v>
      </c>
      <c r="J146" s="333">
        <v>5.42</v>
      </c>
      <c r="K146" s="333">
        <v>4.62</v>
      </c>
      <c r="L146" s="333">
        <v>4.87</v>
      </c>
      <c r="M146" s="333">
        <v>5.0599999999999996</v>
      </c>
      <c r="N146" s="333">
        <v>5.77</v>
      </c>
      <c r="O146" s="508">
        <v>6.1245366620999997</v>
      </c>
      <c r="P146" s="508">
        <v>4.4123364595999996</v>
      </c>
      <c r="Q146" s="508">
        <v>5.5205913008999996</v>
      </c>
      <c r="R146" s="508">
        <v>4.9175603473000002</v>
      </c>
      <c r="S146" s="508">
        <v>5.9378725641000001</v>
      </c>
      <c r="T146" s="508">
        <v>5.9146475394999998</v>
      </c>
      <c r="U146" s="508">
        <v>5.2477967082000001</v>
      </c>
      <c r="V146" s="508">
        <v>6.1457286849999999</v>
      </c>
      <c r="W146" s="508">
        <v>6.1963841194000002</v>
      </c>
      <c r="X146" s="508">
        <v>6.0790332010999997</v>
      </c>
      <c r="Y146" s="508">
        <v>6.0200514665</v>
      </c>
      <c r="Z146" s="508">
        <v>5.4257546920999999</v>
      </c>
      <c r="AA146" s="331">
        <v>5.7596691281999997</v>
      </c>
      <c r="AB146" s="331">
        <v>4.5032491964999997</v>
      </c>
      <c r="AC146" s="331">
        <v>3.8340586273000001</v>
      </c>
      <c r="AD146" s="331">
        <v>6.3900019079000003</v>
      </c>
      <c r="AE146" s="331">
        <v>5.7919098136000002</v>
      </c>
      <c r="AF146" s="331">
        <v>4.8834358119000001</v>
      </c>
      <c r="AG146" s="331">
        <v>5.7457650348999998</v>
      </c>
      <c r="AH146" s="331">
        <v>6.2235358984999998</v>
      </c>
      <c r="AI146" s="331">
        <v>5.2530686462</v>
      </c>
      <c r="AJ146" s="331">
        <v>5.1360592949999999</v>
      </c>
      <c r="AK146" s="331">
        <v>5.9184946931000004</v>
      </c>
      <c r="AL146" s="331">
        <v>6.2920757243000001</v>
      </c>
      <c r="AM146" s="331">
        <v>6.6975713482000003</v>
      </c>
      <c r="AN146" s="331">
        <v>4.8734701227999997</v>
      </c>
      <c r="AO146" s="331">
        <v>5.9898456411999996</v>
      </c>
      <c r="AP146" s="331">
        <v>5.3390381103999998</v>
      </c>
    </row>
    <row r="147" spans="1:42" s="326" customFormat="1" ht="13.8" x14ac:dyDescent="0.3">
      <c r="A147" s="328"/>
      <c r="B147" s="328" t="s">
        <v>318</v>
      </c>
      <c r="C147" s="332">
        <v>147.69999999999999</v>
      </c>
      <c r="D147" s="332">
        <v>130.26</v>
      </c>
      <c r="E147" s="332">
        <v>167.43</v>
      </c>
      <c r="F147" s="332">
        <v>139</v>
      </c>
      <c r="G147" s="332">
        <v>164.53</v>
      </c>
      <c r="H147" s="332">
        <v>182.89</v>
      </c>
      <c r="I147" s="332">
        <v>166.23</v>
      </c>
      <c r="J147" s="332">
        <v>181.79</v>
      </c>
      <c r="K147" s="332">
        <v>196.1</v>
      </c>
      <c r="L147" s="332">
        <v>141.21</v>
      </c>
      <c r="M147" s="332">
        <v>146.88999999999999</v>
      </c>
      <c r="N147" s="332">
        <v>126.75</v>
      </c>
      <c r="O147" s="507">
        <v>138.76004107399999</v>
      </c>
      <c r="P147" s="507">
        <v>115.0967064009</v>
      </c>
      <c r="Q147" s="507">
        <v>148.02879053309999</v>
      </c>
      <c r="R147" s="507">
        <v>124.8087330475</v>
      </c>
      <c r="S147" s="507">
        <v>139.4891673557</v>
      </c>
      <c r="T147" s="507">
        <v>117.1155988335</v>
      </c>
      <c r="U147" s="507">
        <v>112.4223980129</v>
      </c>
      <c r="V147" s="507">
        <v>124.9046630653</v>
      </c>
      <c r="W147" s="507">
        <v>107.1009840877</v>
      </c>
      <c r="X147" s="507">
        <v>117.85840132520001</v>
      </c>
      <c r="Y147" s="507">
        <v>116.5560630259</v>
      </c>
      <c r="Z147" s="507">
        <v>95.825856721700006</v>
      </c>
      <c r="AA147" s="329">
        <v>113.6881447096</v>
      </c>
      <c r="AB147" s="329">
        <v>104.6977753746</v>
      </c>
      <c r="AC147" s="329">
        <v>117.4911944079</v>
      </c>
      <c r="AD147" s="329">
        <v>128.83889799779999</v>
      </c>
      <c r="AE147" s="329">
        <v>121.4964082428</v>
      </c>
      <c r="AF147" s="329">
        <v>108.8571275015</v>
      </c>
      <c r="AG147" s="329">
        <v>122.1276984534</v>
      </c>
      <c r="AH147" s="329">
        <v>124.8199524361</v>
      </c>
      <c r="AI147" s="329">
        <v>111.8561724173</v>
      </c>
      <c r="AJ147" s="329">
        <v>126.7935698321</v>
      </c>
      <c r="AK147" s="329">
        <v>105.3419519255</v>
      </c>
      <c r="AL147" s="329">
        <v>101.5956880897</v>
      </c>
      <c r="AM147" s="329">
        <v>139.4630643413</v>
      </c>
      <c r="AN147" s="329">
        <v>102.92618881360001</v>
      </c>
      <c r="AO147" s="329">
        <v>118.0034760521</v>
      </c>
      <c r="AP147" s="329">
        <v>122.678911872</v>
      </c>
    </row>
    <row r="148" spans="1:42" s="326" customFormat="1" ht="13.8" x14ac:dyDescent="0.3">
      <c r="A148" s="330"/>
      <c r="B148" s="330" t="s">
        <v>319</v>
      </c>
      <c r="C148" s="333">
        <v>47.24</v>
      </c>
      <c r="D148" s="333">
        <v>42.76</v>
      </c>
      <c r="E148" s="333">
        <v>57.65</v>
      </c>
      <c r="F148" s="333">
        <v>48.88</v>
      </c>
      <c r="G148" s="333">
        <v>57.33</v>
      </c>
      <c r="H148" s="333">
        <v>71.290000000000006</v>
      </c>
      <c r="I148" s="333">
        <v>69.709999999999994</v>
      </c>
      <c r="J148" s="333">
        <v>76.22</v>
      </c>
      <c r="K148" s="333">
        <v>98.37</v>
      </c>
      <c r="L148" s="333">
        <v>55.66</v>
      </c>
      <c r="M148" s="333">
        <v>63.26</v>
      </c>
      <c r="N148" s="333">
        <v>39.549999999999997</v>
      </c>
      <c r="O148" s="508">
        <v>44.545887526900003</v>
      </c>
      <c r="P148" s="508">
        <v>33.914608078500002</v>
      </c>
      <c r="Q148" s="508">
        <v>39.997364446900001</v>
      </c>
      <c r="R148" s="508">
        <v>39.266344445400001</v>
      </c>
      <c r="S148" s="508">
        <v>47.073723934100002</v>
      </c>
      <c r="T148" s="508">
        <v>30.700049179099999</v>
      </c>
      <c r="U148" s="508">
        <v>30.242751564799999</v>
      </c>
      <c r="V148" s="508">
        <v>37.522135151900002</v>
      </c>
      <c r="W148" s="508">
        <v>30.094494751599999</v>
      </c>
      <c r="X148" s="508">
        <v>29.516976550700001</v>
      </c>
      <c r="Y148" s="508">
        <v>29.161991289900001</v>
      </c>
      <c r="Z148" s="508">
        <v>23.728074381300001</v>
      </c>
      <c r="AA148" s="331">
        <v>25.124116620399999</v>
      </c>
      <c r="AB148" s="331">
        <v>23.377493110700001</v>
      </c>
      <c r="AC148" s="331">
        <v>31.1406151686</v>
      </c>
      <c r="AD148" s="331">
        <v>30.231470698399999</v>
      </c>
      <c r="AE148" s="331">
        <v>29.486603796699999</v>
      </c>
      <c r="AF148" s="331">
        <v>31.391812416800001</v>
      </c>
      <c r="AG148" s="331">
        <v>28.651558034299999</v>
      </c>
      <c r="AH148" s="331">
        <v>31.0355682426</v>
      </c>
      <c r="AI148" s="331">
        <v>28.974056683000001</v>
      </c>
      <c r="AJ148" s="331">
        <v>31.499692800199998</v>
      </c>
      <c r="AK148" s="331">
        <v>22.0094102451</v>
      </c>
      <c r="AL148" s="331">
        <v>23.695873342300001</v>
      </c>
      <c r="AM148" s="331">
        <v>31.745582767399998</v>
      </c>
      <c r="AN148" s="331">
        <v>23.659196339400001</v>
      </c>
      <c r="AO148" s="331">
        <v>31.565920405300002</v>
      </c>
      <c r="AP148" s="331">
        <v>31.286286324599999</v>
      </c>
    </row>
    <row r="149" spans="1:42" s="326" customFormat="1" ht="13.8" x14ac:dyDescent="0.3">
      <c r="A149" s="328"/>
      <c r="B149" s="328" t="s">
        <v>320</v>
      </c>
      <c r="C149" s="332">
        <v>77.819999999999993</v>
      </c>
      <c r="D149" s="332">
        <v>66.709999999999994</v>
      </c>
      <c r="E149" s="332">
        <v>87.22</v>
      </c>
      <c r="F149" s="332">
        <v>68.61</v>
      </c>
      <c r="G149" s="332">
        <v>83.42</v>
      </c>
      <c r="H149" s="332">
        <v>87.44</v>
      </c>
      <c r="I149" s="332">
        <v>73.400000000000006</v>
      </c>
      <c r="J149" s="332">
        <v>81.02</v>
      </c>
      <c r="K149" s="332">
        <v>74.64</v>
      </c>
      <c r="L149" s="332">
        <v>64.81</v>
      </c>
      <c r="M149" s="332">
        <v>61.12</v>
      </c>
      <c r="N149" s="332">
        <v>66.900000000000006</v>
      </c>
      <c r="O149" s="507">
        <v>74.3639172221</v>
      </c>
      <c r="P149" s="507">
        <v>63.370304603699999</v>
      </c>
      <c r="Q149" s="507">
        <v>82.809964449299997</v>
      </c>
      <c r="R149" s="507">
        <v>65.785161776999999</v>
      </c>
      <c r="S149" s="507">
        <v>70.356432417600004</v>
      </c>
      <c r="T149" s="507">
        <v>66.393838143400004</v>
      </c>
      <c r="U149" s="507">
        <v>60.834495006300003</v>
      </c>
      <c r="V149" s="507">
        <v>64.967711765800004</v>
      </c>
      <c r="W149" s="507">
        <v>57.8570438036</v>
      </c>
      <c r="X149" s="507">
        <v>68.991081422099995</v>
      </c>
      <c r="Y149" s="507">
        <v>67.684988726399993</v>
      </c>
      <c r="Z149" s="507">
        <v>54.032781622400002</v>
      </c>
      <c r="AA149" s="329">
        <v>69.340887197800001</v>
      </c>
      <c r="AB149" s="329">
        <v>62.792938286800002</v>
      </c>
      <c r="AC149" s="329">
        <v>66.728436768600005</v>
      </c>
      <c r="AD149" s="329">
        <v>74.828983713499994</v>
      </c>
      <c r="AE149" s="329">
        <v>69.679899985600002</v>
      </c>
      <c r="AF149" s="329">
        <v>58.516184960799997</v>
      </c>
      <c r="AG149" s="329">
        <v>69.767725321300006</v>
      </c>
      <c r="AH149" s="329">
        <v>70.781605604999996</v>
      </c>
      <c r="AI149" s="329">
        <v>61.489065304500002</v>
      </c>
      <c r="AJ149" s="329">
        <v>72.548094889799998</v>
      </c>
      <c r="AK149" s="329">
        <v>61.954495714399997</v>
      </c>
      <c r="AL149" s="329">
        <v>55.489672771199999</v>
      </c>
      <c r="AM149" s="329">
        <v>82.313488979799999</v>
      </c>
      <c r="AN149" s="329">
        <v>60.799886318299997</v>
      </c>
      <c r="AO149" s="329">
        <v>65.783412850700003</v>
      </c>
      <c r="AP149" s="329">
        <v>68.386863978999997</v>
      </c>
    </row>
    <row r="150" spans="1:42" s="326" customFormat="1" ht="13.8" x14ac:dyDescent="0.3">
      <c r="A150" s="330"/>
      <c r="B150" s="330" t="s">
        <v>321</v>
      </c>
      <c r="C150" s="333">
        <v>22.64</v>
      </c>
      <c r="D150" s="333">
        <v>20.8</v>
      </c>
      <c r="E150" s="333">
        <v>22.56</v>
      </c>
      <c r="F150" s="333">
        <v>21.51</v>
      </c>
      <c r="G150" s="333">
        <v>23.78</v>
      </c>
      <c r="H150" s="333">
        <v>24.17</v>
      </c>
      <c r="I150" s="333">
        <v>23.13</v>
      </c>
      <c r="J150" s="333">
        <v>24.54</v>
      </c>
      <c r="K150" s="333">
        <v>23.09</v>
      </c>
      <c r="L150" s="333">
        <v>20.74</v>
      </c>
      <c r="M150" s="333">
        <v>22.51</v>
      </c>
      <c r="N150" s="333">
        <v>20.3</v>
      </c>
      <c r="O150" s="508">
        <v>19.850236325000001</v>
      </c>
      <c r="P150" s="508">
        <v>17.811793718699999</v>
      </c>
      <c r="Q150" s="508">
        <v>25.221461636899999</v>
      </c>
      <c r="R150" s="508">
        <v>19.757226825099998</v>
      </c>
      <c r="S150" s="508">
        <v>22.059011003999998</v>
      </c>
      <c r="T150" s="508">
        <v>20.021711510999999</v>
      </c>
      <c r="U150" s="508">
        <v>21.345151441799999</v>
      </c>
      <c r="V150" s="508">
        <v>22.4148161476</v>
      </c>
      <c r="W150" s="508">
        <v>19.1494455325</v>
      </c>
      <c r="X150" s="508">
        <v>19.350343352399999</v>
      </c>
      <c r="Y150" s="508">
        <v>19.7090830096</v>
      </c>
      <c r="Z150" s="508">
        <v>18.065000718</v>
      </c>
      <c r="AA150" s="331">
        <v>19.2231408914</v>
      </c>
      <c r="AB150" s="331">
        <v>18.527343977099999</v>
      </c>
      <c r="AC150" s="331">
        <v>19.622142470699998</v>
      </c>
      <c r="AD150" s="331">
        <v>23.7784435859</v>
      </c>
      <c r="AE150" s="331">
        <v>22.3299044605</v>
      </c>
      <c r="AF150" s="331">
        <v>18.949130123900002</v>
      </c>
      <c r="AG150" s="331">
        <v>23.7084150978</v>
      </c>
      <c r="AH150" s="331">
        <v>23.0027785885</v>
      </c>
      <c r="AI150" s="331">
        <v>21.393050429799999</v>
      </c>
      <c r="AJ150" s="331">
        <v>22.745782142100001</v>
      </c>
      <c r="AK150" s="331">
        <v>21.378045965999998</v>
      </c>
      <c r="AL150" s="331">
        <v>22.410141976199998</v>
      </c>
      <c r="AM150" s="331">
        <v>25.4039925941</v>
      </c>
      <c r="AN150" s="331">
        <v>18.467106155900002</v>
      </c>
      <c r="AO150" s="331">
        <v>20.6541427961</v>
      </c>
      <c r="AP150" s="331">
        <v>23.005761568400001</v>
      </c>
    </row>
    <row r="151" spans="1:42" s="326" customFormat="1" ht="13.8" x14ac:dyDescent="0.3">
      <c r="A151" s="328"/>
      <c r="B151" s="328" t="s">
        <v>322</v>
      </c>
      <c r="C151" s="332">
        <v>199.45</v>
      </c>
      <c r="D151" s="332">
        <v>155.19999999999999</v>
      </c>
      <c r="E151" s="332">
        <v>186.13</v>
      </c>
      <c r="F151" s="332">
        <v>162.15</v>
      </c>
      <c r="G151" s="332">
        <v>200.79</v>
      </c>
      <c r="H151" s="332">
        <v>182.56</v>
      </c>
      <c r="I151" s="332">
        <v>165.36</v>
      </c>
      <c r="J151" s="332">
        <v>182.79</v>
      </c>
      <c r="K151" s="332">
        <v>153.31</v>
      </c>
      <c r="L151" s="332">
        <v>138.46</v>
      </c>
      <c r="M151" s="332">
        <v>157.41999999999999</v>
      </c>
      <c r="N151" s="332">
        <v>141.56</v>
      </c>
      <c r="O151" s="507">
        <v>168.6570954412</v>
      </c>
      <c r="P151" s="507">
        <v>122.7203375472</v>
      </c>
      <c r="Q151" s="507">
        <v>161.76081612530001</v>
      </c>
      <c r="R151" s="507">
        <v>130.60034770300001</v>
      </c>
      <c r="S151" s="507">
        <v>168.68484329890001</v>
      </c>
      <c r="T151" s="507">
        <v>138.14217687039999</v>
      </c>
      <c r="U151" s="507">
        <v>135.4618113217</v>
      </c>
      <c r="V151" s="507">
        <v>158.42262434520001</v>
      </c>
      <c r="W151" s="507">
        <v>141.31018073850001</v>
      </c>
      <c r="X151" s="507">
        <v>144.68111917760001</v>
      </c>
      <c r="Y151" s="507">
        <v>150.50656976050001</v>
      </c>
      <c r="Z151" s="507">
        <v>129.83114989469999</v>
      </c>
      <c r="AA151" s="329">
        <v>159.05784551919999</v>
      </c>
      <c r="AB151" s="329">
        <v>145.2999582182</v>
      </c>
      <c r="AC151" s="329">
        <v>135.62304151999999</v>
      </c>
      <c r="AD151" s="329">
        <v>148.55012554839999</v>
      </c>
      <c r="AE151" s="329">
        <v>163.0309543772</v>
      </c>
      <c r="AF151" s="329">
        <v>140.8595626279</v>
      </c>
      <c r="AG151" s="329">
        <v>157.1420689739</v>
      </c>
      <c r="AH151" s="329">
        <v>156.48792300150001</v>
      </c>
      <c r="AI151" s="329">
        <v>153.09784140740001</v>
      </c>
      <c r="AJ151" s="329">
        <v>163.6460363903</v>
      </c>
      <c r="AK151" s="329">
        <v>159.7552061049</v>
      </c>
      <c r="AL151" s="329">
        <v>153.5188356784</v>
      </c>
      <c r="AM151" s="329">
        <v>195.71158989840001</v>
      </c>
      <c r="AN151" s="329">
        <v>134.21226357099999</v>
      </c>
      <c r="AO151" s="329">
        <v>160.36140429349999</v>
      </c>
      <c r="AP151" s="329">
        <v>166.55078768760001</v>
      </c>
    </row>
    <row r="152" spans="1:42" s="326" customFormat="1" ht="13.8" x14ac:dyDescent="0.3">
      <c r="A152" s="330"/>
      <c r="B152" s="330" t="s">
        <v>323</v>
      </c>
      <c r="C152" s="333">
        <v>0.04</v>
      </c>
      <c r="D152" s="333">
        <v>0.06</v>
      </c>
      <c r="E152" s="333">
        <v>0.14000000000000001</v>
      </c>
      <c r="F152" s="333">
        <v>0.22</v>
      </c>
      <c r="G152" s="333">
        <v>0.27</v>
      </c>
      <c r="H152" s="333">
        <v>0.13</v>
      </c>
      <c r="I152" s="333">
        <v>0.02</v>
      </c>
      <c r="J152" s="333">
        <v>0.27</v>
      </c>
      <c r="K152" s="333">
        <v>0.3</v>
      </c>
      <c r="L152" s="333">
        <v>0.5</v>
      </c>
      <c r="M152" s="333">
        <v>0.4</v>
      </c>
      <c r="N152" s="333">
        <v>0.88</v>
      </c>
      <c r="O152" s="508">
        <v>0.497674122</v>
      </c>
      <c r="P152" s="508">
        <v>7.5499139600000001E-2</v>
      </c>
      <c r="Q152" s="508">
        <v>0.94033062450000005</v>
      </c>
      <c r="R152" s="508">
        <v>0.34637647249999998</v>
      </c>
      <c r="S152" s="508">
        <v>0.92411967070000001</v>
      </c>
      <c r="T152" s="508">
        <v>1.3583539469000001</v>
      </c>
      <c r="U152" s="508">
        <v>0.38154623389999998</v>
      </c>
      <c r="V152" s="508">
        <v>0.33484424829999998</v>
      </c>
      <c r="W152" s="508">
        <v>0.24097938769999999</v>
      </c>
      <c r="X152" s="508">
        <v>0.29900061480000001</v>
      </c>
      <c r="Y152" s="508">
        <v>0.2220970666</v>
      </c>
      <c r="Z152" s="508">
        <v>0.1025788315</v>
      </c>
      <c r="AA152" s="331">
        <v>0.40545628909999998</v>
      </c>
      <c r="AB152" s="331">
        <v>0.1499780309</v>
      </c>
      <c r="AC152" s="331">
        <v>0.22410119040000001</v>
      </c>
      <c r="AD152" s="331">
        <v>0.16176923770000001</v>
      </c>
      <c r="AE152" s="331">
        <v>0.1162401643</v>
      </c>
      <c r="AF152" s="331">
        <v>0.21524526199999999</v>
      </c>
      <c r="AG152" s="331">
        <v>0.44256839409999998</v>
      </c>
      <c r="AH152" s="331">
        <v>0.13131594869999999</v>
      </c>
      <c r="AI152" s="331">
        <v>2.6734887799999999E-2</v>
      </c>
      <c r="AJ152" s="331">
        <v>0.1196133699</v>
      </c>
      <c r="AK152" s="331">
        <v>5.9658665499999999E-2</v>
      </c>
      <c r="AL152" s="331">
        <v>0.21853451060000001</v>
      </c>
      <c r="AM152" s="331">
        <v>0.23738089039999999</v>
      </c>
      <c r="AN152" s="331">
        <v>0.16367228610000001</v>
      </c>
      <c r="AO152" s="331">
        <v>0.13288547240000001</v>
      </c>
      <c r="AP152" s="331">
        <v>0.41070909690000001</v>
      </c>
    </row>
    <row r="153" spans="1:42" s="326" customFormat="1" ht="13.8" x14ac:dyDescent="0.3">
      <c r="A153" s="328"/>
      <c r="B153" s="328" t="s">
        <v>324</v>
      </c>
      <c r="C153" s="332">
        <v>1.04</v>
      </c>
      <c r="D153" s="332">
        <v>0.94</v>
      </c>
      <c r="E153" s="332">
        <v>0.74</v>
      </c>
      <c r="F153" s="332">
        <v>1.2</v>
      </c>
      <c r="G153" s="332">
        <v>0.89</v>
      </c>
      <c r="H153" s="332">
        <v>1.1000000000000001</v>
      </c>
      <c r="I153" s="332">
        <v>0.82</v>
      </c>
      <c r="J153" s="332">
        <v>2.27</v>
      </c>
      <c r="K153" s="332">
        <v>1.32</v>
      </c>
      <c r="L153" s="332">
        <v>1.3</v>
      </c>
      <c r="M153" s="332">
        <v>1.08</v>
      </c>
      <c r="N153" s="332">
        <v>1.27</v>
      </c>
      <c r="O153" s="507">
        <v>1.2868586269</v>
      </c>
      <c r="P153" s="507">
        <v>1.2757060140000001</v>
      </c>
      <c r="Q153" s="507">
        <v>2.0189963887000002</v>
      </c>
      <c r="R153" s="507">
        <v>1.0097477687</v>
      </c>
      <c r="S153" s="507">
        <v>3.4728422441000002</v>
      </c>
      <c r="T153" s="507">
        <v>1.3760845400999999</v>
      </c>
      <c r="U153" s="507">
        <v>1.4106806351000001</v>
      </c>
      <c r="V153" s="507">
        <v>2.2239887564999998</v>
      </c>
      <c r="W153" s="507">
        <v>1.3480047615999999</v>
      </c>
      <c r="X153" s="507">
        <v>0.93816934080000003</v>
      </c>
      <c r="Y153" s="507">
        <v>1.2455044262999999</v>
      </c>
      <c r="Z153" s="507">
        <v>1.2468156762</v>
      </c>
      <c r="AA153" s="329">
        <v>1.9352199502</v>
      </c>
      <c r="AB153" s="329">
        <v>0.85579107809999999</v>
      </c>
      <c r="AC153" s="329">
        <v>1.1042019997999999</v>
      </c>
      <c r="AD153" s="329">
        <v>2.0292488544</v>
      </c>
      <c r="AE153" s="329">
        <v>1.7322733128000001</v>
      </c>
      <c r="AF153" s="329">
        <v>1.7317727193000001</v>
      </c>
      <c r="AG153" s="329">
        <v>1.9086590145</v>
      </c>
      <c r="AH153" s="329">
        <v>1.6913421399999999</v>
      </c>
      <c r="AI153" s="329">
        <v>1.2050451821999999</v>
      </c>
      <c r="AJ153" s="329">
        <v>1.4142514386</v>
      </c>
      <c r="AK153" s="329">
        <v>2.0948456224999998</v>
      </c>
      <c r="AL153" s="329">
        <v>1.9463157991</v>
      </c>
      <c r="AM153" s="329">
        <v>2.0241130092000001</v>
      </c>
      <c r="AN153" s="329">
        <v>1.2441319397999999</v>
      </c>
      <c r="AO153" s="329">
        <v>1.5720837112999999</v>
      </c>
      <c r="AP153" s="329">
        <v>1.6776781892999999</v>
      </c>
    </row>
    <row r="154" spans="1:42" s="326" customFormat="1" ht="13.8" x14ac:dyDescent="0.3">
      <c r="A154" s="330"/>
      <c r="B154" s="330" t="s">
        <v>325</v>
      </c>
      <c r="C154" s="333">
        <v>18.28</v>
      </c>
      <c r="D154" s="333">
        <v>17.32</v>
      </c>
      <c r="E154" s="333">
        <v>17.32</v>
      </c>
      <c r="F154" s="333">
        <v>16.13</v>
      </c>
      <c r="G154" s="333">
        <v>20.94</v>
      </c>
      <c r="H154" s="333">
        <v>21.64</v>
      </c>
      <c r="I154" s="333">
        <v>21.77</v>
      </c>
      <c r="J154" s="333">
        <v>22.84</v>
      </c>
      <c r="K154" s="333">
        <v>20.5</v>
      </c>
      <c r="L154" s="333">
        <v>15.06</v>
      </c>
      <c r="M154" s="333">
        <v>17.09</v>
      </c>
      <c r="N154" s="333">
        <v>17</v>
      </c>
      <c r="O154" s="508">
        <v>18.497563562700002</v>
      </c>
      <c r="P154" s="508">
        <v>15.090616822799999</v>
      </c>
      <c r="Q154" s="508">
        <v>19.725670284500001</v>
      </c>
      <c r="R154" s="508">
        <v>17.3129632546</v>
      </c>
      <c r="S154" s="508">
        <v>18.267617403100001</v>
      </c>
      <c r="T154" s="508">
        <v>16.643151362000001</v>
      </c>
      <c r="U154" s="508">
        <v>14.019686342</v>
      </c>
      <c r="V154" s="508">
        <v>18.136369713499999</v>
      </c>
      <c r="W154" s="508">
        <v>14.8712531307</v>
      </c>
      <c r="X154" s="508">
        <v>14.502368708600001</v>
      </c>
      <c r="Y154" s="508">
        <v>14.672848542300001</v>
      </c>
      <c r="Z154" s="508">
        <v>13.435317897899999</v>
      </c>
      <c r="AA154" s="331">
        <v>16.023005089600002</v>
      </c>
      <c r="AB154" s="331">
        <v>14.7274366736</v>
      </c>
      <c r="AC154" s="331">
        <v>11.2784274861</v>
      </c>
      <c r="AD154" s="331">
        <v>15.4301187328</v>
      </c>
      <c r="AE154" s="331">
        <v>15.6286704827</v>
      </c>
      <c r="AF154" s="331">
        <v>14.181510079900001</v>
      </c>
      <c r="AG154" s="331">
        <v>13.9729544292</v>
      </c>
      <c r="AH154" s="331">
        <v>15.4717657988</v>
      </c>
      <c r="AI154" s="331">
        <v>15.6583479979</v>
      </c>
      <c r="AJ154" s="331">
        <v>16.356130980300001</v>
      </c>
      <c r="AK154" s="331">
        <v>14.613128062299999</v>
      </c>
      <c r="AL154" s="331">
        <v>16.657481162300002</v>
      </c>
      <c r="AM154" s="331">
        <v>16.356668862100001</v>
      </c>
      <c r="AN154" s="331">
        <v>11.8769148647</v>
      </c>
      <c r="AO154" s="331">
        <v>13.4637419579</v>
      </c>
      <c r="AP154" s="331">
        <v>12.9723978428</v>
      </c>
    </row>
    <row r="155" spans="1:42" s="326" customFormat="1" ht="13.8" x14ac:dyDescent="0.3">
      <c r="A155" s="328"/>
      <c r="B155" s="328" t="s">
        <v>326</v>
      </c>
      <c r="C155" s="332">
        <v>48.64</v>
      </c>
      <c r="D155" s="332">
        <v>37.979999999999997</v>
      </c>
      <c r="E155" s="332">
        <v>42.12</v>
      </c>
      <c r="F155" s="332">
        <v>41.35</v>
      </c>
      <c r="G155" s="332">
        <v>55.6</v>
      </c>
      <c r="H155" s="332">
        <v>47.67</v>
      </c>
      <c r="I155" s="332">
        <v>44.33</v>
      </c>
      <c r="J155" s="332">
        <v>49.57</v>
      </c>
      <c r="K155" s="332">
        <v>41.95</v>
      </c>
      <c r="L155" s="332">
        <v>37.92</v>
      </c>
      <c r="M155" s="332">
        <v>44.98</v>
      </c>
      <c r="N155" s="332">
        <v>39.81</v>
      </c>
      <c r="O155" s="507">
        <v>44.004609264599999</v>
      </c>
      <c r="P155" s="507">
        <v>27.656712589800001</v>
      </c>
      <c r="Q155" s="507">
        <v>44.399506554299997</v>
      </c>
      <c r="R155" s="507">
        <v>33.647184265200003</v>
      </c>
      <c r="S155" s="507">
        <v>40.499830986799999</v>
      </c>
      <c r="T155" s="507">
        <v>35.889721349299997</v>
      </c>
      <c r="U155" s="507">
        <v>36.761960650699997</v>
      </c>
      <c r="V155" s="507">
        <v>41.183428870500002</v>
      </c>
      <c r="W155" s="507">
        <v>36.019310935500002</v>
      </c>
      <c r="X155" s="507">
        <v>37.264555950099997</v>
      </c>
      <c r="Y155" s="507">
        <v>38.627589746300004</v>
      </c>
      <c r="Z155" s="507">
        <v>32.747315536999999</v>
      </c>
      <c r="AA155" s="329">
        <v>37.2532280693</v>
      </c>
      <c r="AB155" s="329">
        <v>37.549248590099999</v>
      </c>
      <c r="AC155" s="329">
        <v>30.492613072000001</v>
      </c>
      <c r="AD155" s="329">
        <v>36.488627140699997</v>
      </c>
      <c r="AE155" s="329">
        <v>40.226359126699997</v>
      </c>
      <c r="AF155" s="329">
        <v>33.484802541100002</v>
      </c>
      <c r="AG155" s="329">
        <v>35.898025162000003</v>
      </c>
      <c r="AH155" s="329">
        <v>39.097332845899999</v>
      </c>
      <c r="AI155" s="329">
        <v>34.842385071199999</v>
      </c>
      <c r="AJ155" s="329">
        <v>37.482047667400003</v>
      </c>
      <c r="AK155" s="329">
        <v>43.0544110879</v>
      </c>
      <c r="AL155" s="329">
        <v>38.397944843600001</v>
      </c>
      <c r="AM155" s="329">
        <v>47.495373743800002</v>
      </c>
      <c r="AN155" s="329">
        <v>31.292644798400001</v>
      </c>
      <c r="AO155" s="329">
        <v>36.496415533899999</v>
      </c>
      <c r="AP155" s="329">
        <v>39.962070503900001</v>
      </c>
    </row>
    <row r="156" spans="1:42" s="326" customFormat="1" ht="13.8" x14ac:dyDescent="0.3">
      <c r="A156" s="330"/>
      <c r="B156" s="330" t="s">
        <v>327</v>
      </c>
      <c r="C156" s="333">
        <v>131.44999999999999</v>
      </c>
      <c r="D156" s="333">
        <v>98.91</v>
      </c>
      <c r="E156" s="333">
        <v>125.81</v>
      </c>
      <c r="F156" s="333">
        <v>103.24</v>
      </c>
      <c r="G156" s="333">
        <v>123.1</v>
      </c>
      <c r="H156" s="333">
        <v>112.01</v>
      </c>
      <c r="I156" s="333">
        <v>98.43</v>
      </c>
      <c r="J156" s="333">
        <v>107.85</v>
      </c>
      <c r="K156" s="333">
        <v>89.25</v>
      </c>
      <c r="L156" s="333">
        <v>83.67</v>
      </c>
      <c r="M156" s="333">
        <v>93.88</v>
      </c>
      <c r="N156" s="333">
        <v>82.59</v>
      </c>
      <c r="O156" s="508">
        <v>104.37038986500001</v>
      </c>
      <c r="P156" s="508">
        <v>78.621802981000002</v>
      </c>
      <c r="Q156" s="508">
        <v>94.676312273299999</v>
      </c>
      <c r="R156" s="508">
        <v>78.284075942000001</v>
      </c>
      <c r="S156" s="508">
        <v>105.52043299419999</v>
      </c>
      <c r="T156" s="508">
        <v>82.8748656721</v>
      </c>
      <c r="U156" s="508">
        <v>82.887937460000003</v>
      </c>
      <c r="V156" s="508">
        <v>96.543992756400002</v>
      </c>
      <c r="W156" s="508">
        <v>88.830632523000006</v>
      </c>
      <c r="X156" s="508">
        <v>91.677024563299994</v>
      </c>
      <c r="Y156" s="508">
        <v>95.738529979000006</v>
      </c>
      <c r="Z156" s="508">
        <v>82.299121952099995</v>
      </c>
      <c r="AA156" s="331">
        <v>103.44093612099999</v>
      </c>
      <c r="AB156" s="331">
        <v>92.017503845500002</v>
      </c>
      <c r="AC156" s="331">
        <v>92.5236977717</v>
      </c>
      <c r="AD156" s="331">
        <v>94.440361582799994</v>
      </c>
      <c r="AE156" s="331">
        <v>105.3274112907</v>
      </c>
      <c r="AF156" s="331">
        <v>91.246232025599994</v>
      </c>
      <c r="AG156" s="331">
        <v>104.9198619741</v>
      </c>
      <c r="AH156" s="331">
        <v>100.09616626810001</v>
      </c>
      <c r="AI156" s="331">
        <v>101.3653282683</v>
      </c>
      <c r="AJ156" s="331">
        <v>108.27399293409999</v>
      </c>
      <c r="AK156" s="331">
        <v>99.933162666699999</v>
      </c>
      <c r="AL156" s="331">
        <v>96.298559362800006</v>
      </c>
      <c r="AM156" s="331">
        <v>129.5980533929</v>
      </c>
      <c r="AN156" s="331">
        <v>89.634899681999997</v>
      </c>
      <c r="AO156" s="331">
        <v>108.696277618</v>
      </c>
      <c r="AP156" s="331">
        <v>111.5279320547</v>
      </c>
    </row>
    <row r="157" spans="1:42" s="326" customFormat="1" ht="13.8" x14ac:dyDescent="0.3">
      <c r="A157" s="328"/>
      <c r="B157" s="328" t="s">
        <v>328</v>
      </c>
      <c r="C157" s="329">
        <v>1795.8</v>
      </c>
      <c r="D157" s="329">
        <v>1659.04</v>
      </c>
      <c r="E157" s="329">
        <v>1928.7</v>
      </c>
      <c r="F157" s="329">
        <v>1764.49</v>
      </c>
      <c r="G157" s="329">
        <v>1927.51</v>
      </c>
      <c r="H157" s="329">
        <v>1892.66</v>
      </c>
      <c r="I157" s="329">
        <v>1885.06</v>
      </c>
      <c r="J157" s="329">
        <v>1901.03</v>
      </c>
      <c r="K157" s="329">
        <v>1636.35</v>
      </c>
      <c r="L157" s="329">
        <v>1489.39</v>
      </c>
      <c r="M157" s="329">
        <v>1638.47</v>
      </c>
      <c r="N157" s="329">
        <v>1476.64</v>
      </c>
      <c r="O157" s="507">
        <v>1737.2277105078999</v>
      </c>
      <c r="P157" s="507">
        <v>1489.3456319295001</v>
      </c>
      <c r="Q157" s="507">
        <v>1708.3824963297</v>
      </c>
      <c r="R157" s="507">
        <v>1487.6948629362</v>
      </c>
      <c r="S157" s="507">
        <v>1604.4531338608001</v>
      </c>
      <c r="T157" s="507">
        <v>1531.0688130768999</v>
      </c>
      <c r="U157" s="507">
        <v>1308.1678999380999</v>
      </c>
      <c r="V157" s="507">
        <v>1440.8538766209999</v>
      </c>
      <c r="W157" s="507">
        <v>1340.8417082415999</v>
      </c>
      <c r="X157" s="507">
        <v>1441.1028446723999</v>
      </c>
      <c r="Y157" s="507">
        <v>1465.2438867348999</v>
      </c>
      <c r="Z157" s="507">
        <v>1262.5082818578001</v>
      </c>
      <c r="AA157" s="329">
        <v>1460.5936367198999</v>
      </c>
      <c r="AB157" s="329">
        <v>1464.5506865079001</v>
      </c>
      <c r="AC157" s="329">
        <v>1558.9069652492001</v>
      </c>
      <c r="AD157" s="329">
        <v>1536.3105610540999</v>
      </c>
      <c r="AE157" s="329">
        <v>1515.4732256822999</v>
      </c>
      <c r="AF157" s="329">
        <v>1461.0975609756999</v>
      </c>
      <c r="AG157" s="329">
        <v>1614.2679731451999</v>
      </c>
      <c r="AH157" s="329">
        <v>1598.4621886074001</v>
      </c>
      <c r="AI157" s="329">
        <v>1375.577524064</v>
      </c>
      <c r="AJ157" s="329">
        <v>1529.1085306524001</v>
      </c>
      <c r="AK157" s="329">
        <v>1372.9516041434999</v>
      </c>
      <c r="AL157" s="329">
        <v>1246.0842066129001</v>
      </c>
      <c r="AM157" s="329">
        <v>1541.6201936472</v>
      </c>
      <c r="AN157" s="329">
        <v>1273.8620909292999</v>
      </c>
      <c r="AO157" s="329">
        <v>1420.5913711071</v>
      </c>
      <c r="AP157" s="329">
        <v>1403.2218056931999</v>
      </c>
    </row>
    <row r="158" spans="1:42" s="326" customFormat="1" ht="13.8" x14ac:dyDescent="0.3">
      <c r="A158" s="330"/>
      <c r="B158" s="330" t="s">
        <v>329</v>
      </c>
      <c r="C158" s="333">
        <v>266.86</v>
      </c>
      <c r="D158" s="333">
        <v>220.01</v>
      </c>
      <c r="E158" s="333">
        <v>266.8</v>
      </c>
      <c r="F158" s="333">
        <v>272.85000000000002</v>
      </c>
      <c r="G158" s="333">
        <v>287.81</v>
      </c>
      <c r="H158" s="333">
        <v>298.13</v>
      </c>
      <c r="I158" s="333">
        <v>322.73</v>
      </c>
      <c r="J158" s="333">
        <v>277.83999999999997</v>
      </c>
      <c r="K158" s="333">
        <v>256.97000000000003</v>
      </c>
      <c r="L158" s="333">
        <v>196.45</v>
      </c>
      <c r="M158" s="333">
        <v>222.93</v>
      </c>
      <c r="N158" s="333">
        <v>200.12</v>
      </c>
      <c r="O158" s="508">
        <v>250.03475781629999</v>
      </c>
      <c r="P158" s="508">
        <v>186.25765035329999</v>
      </c>
      <c r="Q158" s="508">
        <v>217.60054540050001</v>
      </c>
      <c r="R158" s="508">
        <v>183.9772507472</v>
      </c>
      <c r="S158" s="508">
        <v>217.07903707630001</v>
      </c>
      <c r="T158" s="508">
        <v>191.4001752426</v>
      </c>
      <c r="U158" s="508">
        <v>165.81533797099999</v>
      </c>
      <c r="V158" s="508">
        <v>164.777579694</v>
      </c>
      <c r="W158" s="508">
        <v>151.29876275570001</v>
      </c>
      <c r="X158" s="508">
        <v>178.6472756423</v>
      </c>
      <c r="Y158" s="508">
        <v>188.69800402359999</v>
      </c>
      <c r="Z158" s="508">
        <v>180.20737449410001</v>
      </c>
      <c r="AA158" s="331">
        <v>208.8732225846</v>
      </c>
      <c r="AB158" s="331">
        <v>188.44135742570001</v>
      </c>
      <c r="AC158" s="331">
        <v>179.10954738359999</v>
      </c>
      <c r="AD158" s="331">
        <v>202.70848747919999</v>
      </c>
      <c r="AE158" s="331">
        <v>214.67798161069999</v>
      </c>
      <c r="AF158" s="331">
        <v>197.3373190149</v>
      </c>
      <c r="AG158" s="331">
        <v>234.8684275766</v>
      </c>
      <c r="AH158" s="331">
        <v>238.84435415839999</v>
      </c>
      <c r="AI158" s="331">
        <v>193.277312682</v>
      </c>
      <c r="AJ158" s="331">
        <v>204.63548746199999</v>
      </c>
      <c r="AK158" s="331">
        <v>210.69081331749999</v>
      </c>
      <c r="AL158" s="331">
        <v>166.386918858</v>
      </c>
      <c r="AM158" s="331">
        <v>182.63597629309999</v>
      </c>
      <c r="AN158" s="331">
        <v>183.2784942799</v>
      </c>
      <c r="AO158" s="331">
        <v>183.92098530120001</v>
      </c>
      <c r="AP158" s="331">
        <v>176.25180604970001</v>
      </c>
    </row>
    <row r="159" spans="1:42" s="326" customFormat="1" ht="13.8" x14ac:dyDescent="0.3">
      <c r="A159" s="328"/>
      <c r="B159" s="328" t="s">
        <v>330</v>
      </c>
      <c r="C159" s="332">
        <v>484.92</v>
      </c>
      <c r="D159" s="332">
        <v>468.1</v>
      </c>
      <c r="E159" s="332">
        <v>502.49</v>
      </c>
      <c r="F159" s="332">
        <v>483.31</v>
      </c>
      <c r="G159" s="332">
        <v>510.59</v>
      </c>
      <c r="H159" s="332">
        <v>531.64</v>
      </c>
      <c r="I159" s="332">
        <v>507.48</v>
      </c>
      <c r="J159" s="332">
        <v>477.17</v>
      </c>
      <c r="K159" s="332">
        <v>375.25</v>
      </c>
      <c r="L159" s="332">
        <v>369.14</v>
      </c>
      <c r="M159" s="332">
        <v>385.78</v>
      </c>
      <c r="N159" s="332">
        <v>385.69</v>
      </c>
      <c r="O159" s="507">
        <v>486.9795755275</v>
      </c>
      <c r="P159" s="507">
        <v>406.73151597679998</v>
      </c>
      <c r="Q159" s="507">
        <v>425.10480396949998</v>
      </c>
      <c r="R159" s="507">
        <v>394.73156657129999</v>
      </c>
      <c r="S159" s="507">
        <v>400.4960604707</v>
      </c>
      <c r="T159" s="507">
        <v>399.95140562210003</v>
      </c>
      <c r="U159" s="507">
        <v>325.55435786160001</v>
      </c>
      <c r="V159" s="507">
        <v>377.16380122710001</v>
      </c>
      <c r="W159" s="507">
        <v>360.370859489</v>
      </c>
      <c r="X159" s="507">
        <v>379.38228921860002</v>
      </c>
      <c r="Y159" s="507">
        <v>333.08999837940001</v>
      </c>
      <c r="Z159" s="507">
        <v>316.11486104459999</v>
      </c>
      <c r="AA159" s="329">
        <v>362.76528621900002</v>
      </c>
      <c r="AB159" s="329">
        <v>376.3057046367</v>
      </c>
      <c r="AC159" s="329">
        <v>458.8741622119</v>
      </c>
      <c r="AD159" s="329">
        <v>407.37704290120001</v>
      </c>
      <c r="AE159" s="329">
        <v>389.34009358600002</v>
      </c>
      <c r="AF159" s="329">
        <v>412.5317531984</v>
      </c>
      <c r="AG159" s="329">
        <v>431.6412191064</v>
      </c>
      <c r="AH159" s="329">
        <v>429.14200810519998</v>
      </c>
      <c r="AI159" s="329">
        <v>350.78009951910002</v>
      </c>
      <c r="AJ159" s="329">
        <v>435.44992206749998</v>
      </c>
      <c r="AK159" s="329">
        <v>334.47482369549999</v>
      </c>
      <c r="AL159" s="329">
        <v>340.6975558744</v>
      </c>
      <c r="AM159" s="329">
        <v>417.07425075459997</v>
      </c>
      <c r="AN159" s="329">
        <v>342.40340300970001</v>
      </c>
      <c r="AO159" s="329">
        <v>387.52692847589998</v>
      </c>
      <c r="AP159" s="329">
        <v>415.87355817060001</v>
      </c>
    </row>
    <row r="160" spans="1:42" s="326" customFormat="1" ht="13.8" x14ac:dyDescent="0.3">
      <c r="A160" s="330"/>
      <c r="B160" s="330" t="s">
        <v>331</v>
      </c>
      <c r="C160" s="333">
        <v>105.13</v>
      </c>
      <c r="D160" s="333">
        <v>97.12</v>
      </c>
      <c r="E160" s="333">
        <v>121.11</v>
      </c>
      <c r="F160" s="333">
        <v>107.41</v>
      </c>
      <c r="G160" s="333">
        <v>115.39</v>
      </c>
      <c r="H160" s="333">
        <v>115.33</v>
      </c>
      <c r="I160" s="333">
        <v>112.12</v>
      </c>
      <c r="J160" s="333">
        <v>110.06</v>
      </c>
      <c r="K160" s="333">
        <v>92.49</v>
      </c>
      <c r="L160" s="333">
        <v>83.73</v>
      </c>
      <c r="M160" s="333">
        <v>87.49</v>
      </c>
      <c r="N160" s="333">
        <v>84.05</v>
      </c>
      <c r="O160" s="508">
        <v>92.480627169000002</v>
      </c>
      <c r="P160" s="508">
        <v>78.554769183900007</v>
      </c>
      <c r="Q160" s="508">
        <v>99.783104689300004</v>
      </c>
      <c r="R160" s="508">
        <v>82.222494483000006</v>
      </c>
      <c r="S160" s="508">
        <v>99.096376478799996</v>
      </c>
      <c r="T160" s="508">
        <v>92.598127496800004</v>
      </c>
      <c r="U160" s="508">
        <v>83.929586117699998</v>
      </c>
      <c r="V160" s="508">
        <v>94.250015496700001</v>
      </c>
      <c r="W160" s="508">
        <v>80.147963202100001</v>
      </c>
      <c r="X160" s="508">
        <v>84.890387895100005</v>
      </c>
      <c r="Y160" s="508">
        <v>88.371941444900003</v>
      </c>
      <c r="Z160" s="508">
        <v>75.275004427200003</v>
      </c>
      <c r="AA160" s="331">
        <v>95.3042919098</v>
      </c>
      <c r="AB160" s="331">
        <v>92.121025599399999</v>
      </c>
      <c r="AC160" s="331">
        <v>95.359462646099999</v>
      </c>
      <c r="AD160" s="331">
        <v>105.9788233397</v>
      </c>
      <c r="AE160" s="331">
        <v>96.999757275899995</v>
      </c>
      <c r="AF160" s="331">
        <v>86.023515459600006</v>
      </c>
      <c r="AG160" s="331">
        <v>104.8073036625</v>
      </c>
      <c r="AH160" s="331">
        <v>102.80050561420001</v>
      </c>
      <c r="AI160" s="331">
        <v>89.460500375999999</v>
      </c>
      <c r="AJ160" s="331">
        <v>94.369807667100005</v>
      </c>
      <c r="AK160" s="331">
        <v>89.134221330499997</v>
      </c>
      <c r="AL160" s="331">
        <v>80.125887909599996</v>
      </c>
      <c r="AM160" s="331">
        <v>104.4912870327</v>
      </c>
      <c r="AN160" s="331">
        <v>84.703482263500007</v>
      </c>
      <c r="AO160" s="331">
        <v>100.6623870042</v>
      </c>
      <c r="AP160" s="331">
        <v>92.254382009300002</v>
      </c>
    </row>
    <row r="161" spans="1:42" s="326" customFormat="1" ht="13.8" x14ac:dyDescent="0.3">
      <c r="A161" s="328"/>
      <c r="B161" s="328" t="s">
        <v>332</v>
      </c>
      <c r="C161" s="332">
        <v>32.1</v>
      </c>
      <c r="D161" s="332">
        <v>31.24</v>
      </c>
      <c r="E161" s="332">
        <v>38.51</v>
      </c>
      <c r="F161" s="332">
        <v>31.04</v>
      </c>
      <c r="G161" s="332">
        <v>36.29</v>
      </c>
      <c r="H161" s="332">
        <v>34.06</v>
      </c>
      <c r="I161" s="332">
        <v>30.04</v>
      </c>
      <c r="J161" s="332">
        <v>33.46</v>
      </c>
      <c r="K161" s="332">
        <v>29.54</v>
      </c>
      <c r="L161" s="332">
        <v>30.91</v>
      </c>
      <c r="M161" s="332">
        <v>30.17</v>
      </c>
      <c r="N161" s="332">
        <v>32.799999999999997</v>
      </c>
      <c r="O161" s="507">
        <v>30.840800379699999</v>
      </c>
      <c r="P161" s="507">
        <v>26.909994191999999</v>
      </c>
      <c r="Q161" s="507">
        <v>28.209532173500001</v>
      </c>
      <c r="R161" s="507">
        <v>25.975077519500001</v>
      </c>
      <c r="S161" s="507">
        <v>30.652942829299999</v>
      </c>
      <c r="T161" s="507">
        <v>30.049564032900001</v>
      </c>
      <c r="U161" s="507">
        <v>28.383568798100001</v>
      </c>
      <c r="V161" s="507">
        <v>32.300025677900003</v>
      </c>
      <c r="W161" s="507">
        <v>25.644786699400001</v>
      </c>
      <c r="X161" s="507">
        <v>27.641215596799999</v>
      </c>
      <c r="Y161" s="507">
        <v>29.5977542396</v>
      </c>
      <c r="Z161" s="507">
        <v>26.734704433299999</v>
      </c>
      <c r="AA161" s="329">
        <v>30.623927178900001</v>
      </c>
      <c r="AB161" s="329">
        <v>29.0939677187</v>
      </c>
      <c r="AC161" s="329">
        <v>30.358328179400001</v>
      </c>
      <c r="AD161" s="329">
        <v>31.557152001599999</v>
      </c>
      <c r="AE161" s="329">
        <v>28.511298484400001</v>
      </c>
      <c r="AF161" s="329">
        <v>29.299320428200001</v>
      </c>
      <c r="AG161" s="329">
        <v>33.284888680900004</v>
      </c>
      <c r="AH161" s="329">
        <v>33.615880130400001</v>
      </c>
      <c r="AI161" s="329">
        <v>30.529345792499999</v>
      </c>
      <c r="AJ161" s="329">
        <v>32.311005859600002</v>
      </c>
      <c r="AK161" s="329">
        <v>32.066244697099997</v>
      </c>
      <c r="AL161" s="329">
        <v>28.8201805331</v>
      </c>
      <c r="AM161" s="329">
        <v>30.5868077636</v>
      </c>
      <c r="AN161" s="329">
        <v>27.2158353881</v>
      </c>
      <c r="AO161" s="329">
        <v>32.867770255300002</v>
      </c>
      <c r="AP161" s="329">
        <v>29.393763351800001</v>
      </c>
    </row>
    <row r="162" spans="1:42" s="326" customFormat="1" ht="13.8" x14ac:dyDescent="0.3">
      <c r="A162" s="330"/>
      <c r="B162" s="330" t="s">
        <v>333</v>
      </c>
      <c r="C162" s="333">
        <v>73.03</v>
      </c>
      <c r="D162" s="333">
        <v>65.88</v>
      </c>
      <c r="E162" s="333">
        <v>82.6</v>
      </c>
      <c r="F162" s="333">
        <v>76.37</v>
      </c>
      <c r="G162" s="333">
        <v>79.099999999999994</v>
      </c>
      <c r="H162" s="333">
        <v>81.260000000000005</v>
      </c>
      <c r="I162" s="333">
        <v>82.07</v>
      </c>
      <c r="J162" s="333">
        <v>76.59</v>
      </c>
      <c r="K162" s="333">
        <v>62.95</v>
      </c>
      <c r="L162" s="333">
        <v>52.82</v>
      </c>
      <c r="M162" s="333">
        <v>57.32</v>
      </c>
      <c r="N162" s="333">
        <v>51.24</v>
      </c>
      <c r="O162" s="508">
        <v>61.639826789300002</v>
      </c>
      <c r="P162" s="508">
        <v>51.6447749919</v>
      </c>
      <c r="Q162" s="508">
        <v>71.573572515799995</v>
      </c>
      <c r="R162" s="508">
        <v>56.247416963500001</v>
      </c>
      <c r="S162" s="508">
        <v>68.443433649499994</v>
      </c>
      <c r="T162" s="508">
        <v>62.548563463900003</v>
      </c>
      <c r="U162" s="508">
        <v>55.546017319599997</v>
      </c>
      <c r="V162" s="508">
        <v>61.949989818799999</v>
      </c>
      <c r="W162" s="508">
        <v>54.503176502700001</v>
      </c>
      <c r="X162" s="508">
        <v>57.249172298300003</v>
      </c>
      <c r="Y162" s="508">
        <v>58.774187205300002</v>
      </c>
      <c r="Z162" s="508">
        <v>48.5402999939</v>
      </c>
      <c r="AA162" s="331">
        <v>64.680364730899996</v>
      </c>
      <c r="AB162" s="331">
        <v>63.027057880699999</v>
      </c>
      <c r="AC162" s="331">
        <v>65.001134466699995</v>
      </c>
      <c r="AD162" s="331">
        <v>74.421671338099998</v>
      </c>
      <c r="AE162" s="331">
        <v>68.488458791499994</v>
      </c>
      <c r="AF162" s="331">
        <v>56.724195031400001</v>
      </c>
      <c r="AG162" s="331">
        <v>71.522414981599994</v>
      </c>
      <c r="AH162" s="331">
        <v>69.184625483800005</v>
      </c>
      <c r="AI162" s="331">
        <v>58.931154583500003</v>
      </c>
      <c r="AJ162" s="331">
        <v>62.058801807499997</v>
      </c>
      <c r="AK162" s="331">
        <v>57.067976633400001</v>
      </c>
      <c r="AL162" s="331">
        <v>51.305707376500003</v>
      </c>
      <c r="AM162" s="331">
        <v>73.904479269099994</v>
      </c>
      <c r="AN162" s="331">
        <v>57.487646875400003</v>
      </c>
      <c r="AO162" s="331">
        <v>67.794616748899998</v>
      </c>
      <c r="AP162" s="331">
        <v>62.860618657499998</v>
      </c>
    </row>
    <row r="163" spans="1:42" s="326" customFormat="1" ht="13.8" x14ac:dyDescent="0.3">
      <c r="A163" s="328"/>
      <c r="B163" s="328" t="s">
        <v>334</v>
      </c>
      <c r="C163" s="332">
        <v>480.71</v>
      </c>
      <c r="D163" s="332">
        <v>448.05</v>
      </c>
      <c r="E163" s="332">
        <v>539.30999999999995</v>
      </c>
      <c r="F163" s="332">
        <v>474.12</v>
      </c>
      <c r="G163" s="332">
        <v>531.22</v>
      </c>
      <c r="H163" s="332">
        <v>504.27</v>
      </c>
      <c r="I163" s="332">
        <v>486.26</v>
      </c>
      <c r="J163" s="332">
        <v>497.55</v>
      </c>
      <c r="K163" s="332">
        <v>417.48</v>
      </c>
      <c r="L163" s="332">
        <v>392.15</v>
      </c>
      <c r="M163" s="332">
        <v>423.09</v>
      </c>
      <c r="N163" s="332">
        <v>387.59</v>
      </c>
      <c r="O163" s="507">
        <v>440.21522262159999</v>
      </c>
      <c r="P163" s="507">
        <v>392.94118116940001</v>
      </c>
      <c r="Q163" s="507">
        <v>472.16640703540003</v>
      </c>
      <c r="R163" s="507">
        <v>366.23881812859997</v>
      </c>
      <c r="S163" s="507">
        <v>432.80993679580001</v>
      </c>
      <c r="T163" s="507">
        <v>396.96630638239998</v>
      </c>
      <c r="U163" s="507">
        <v>364.09345815410001</v>
      </c>
      <c r="V163" s="507">
        <v>381.52216108699997</v>
      </c>
      <c r="W163" s="507">
        <v>371.76632518589997</v>
      </c>
      <c r="X163" s="507">
        <v>375.01365966769998</v>
      </c>
      <c r="Y163" s="507">
        <v>402.00339101959997</v>
      </c>
      <c r="Z163" s="507">
        <v>346.53917192670002</v>
      </c>
      <c r="AA163" s="329">
        <v>408.76778734980002</v>
      </c>
      <c r="AB163" s="329">
        <v>412.87408278710001</v>
      </c>
      <c r="AC163" s="329">
        <v>446.39884491909999</v>
      </c>
      <c r="AD163" s="329">
        <v>415.98921163270001</v>
      </c>
      <c r="AE163" s="329">
        <v>427.7431859285</v>
      </c>
      <c r="AF163" s="329">
        <v>408.13821747100002</v>
      </c>
      <c r="AG163" s="329">
        <v>467.47148059199998</v>
      </c>
      <c r="AH163" s="329">
        <v>451.66105906410002</v>
      </c>
      <c r="AI163" s="329">
        <v>412.96316972950001</v>
      </c>
      <c r="AJ163" s="329">
        <v>439.19123579889998</v>
      </c>
      <c r="AK163" s="329">
        <v>423.0865265594</v>
      </c>
      <c r="AL163" s="329">
        <v>377.2832371737</v>
      </c>
      <c r="AM163" s="329">
        <v>454.95483845619998</v>
      </c>
      <c r="AN163" s="329">
        <v>369.25651426740001</v>
      </c>
      <c r="AO163" s="329">
        <v>418.27071951760001</v>
      </c>
      <c r="AP163" s="329">
        <v>403.92030637160002</v>
      </c>
    </row>
    <row r="164" spans="1:42" s="326" customFormat="1" ht="13.8" x14ac:dyDescent="0.3">
      <c r="A164" s="330"/>
      <c r="B164" s="330" t="s">
        <v>335</v>
      </c>
      <c r="C164" s="333">
        <v>21.69</v>
      </c>
      <c r="D164" s="333">
        <v>20.89</v>
      </c>
      <c r="E164" s="333">
        <v>28.9</v>
      </c>
      <c r="F164" s="333">
        <v>27.65</v>
      </c>
      <c r="G164" s="333">
        <v>28.25</v>
      </c>
      <c r="H164" s="333">
        <v>28.62</v>
      </c>
      <c r="I164" s="333">
        <v>27.56</v>
      </c>
      <c r="J164" s="333">
        <v>35.31</v>
      </c>
      <c r="K164" s="333">
        <v>31.49</v>
      </c>
      <c r="L164" s="333">
        <v>26.43</v>
      </c>
      <c r="M164" s="333">
        <v>34.020000000000003</v>
      </c>
      <c r="N164" s="333">
        <v>27.29</v>
      </c>
      <c r="O164" s="508">
        <v>24.757287618900001</v>
      </c>
      <c r="P164" s="508">
        <v>26.2267826492</v>
      </c>
      <c r="Q164" s="508">
        <v>32.422162913599998</v>
      </c>
      <c r="R164" s="508">
        <v>22.644648541500001</v>
      </c>
      <c r="S164" s="508">
        <v>34.244281520500003</v>
      </c>
      <c r="T164" s="508">
        <v>25.479496940600001</v>
      </c>
      <c r="U164" s="508">
        <v>22.061706870599998</v>
      </c>
      <c r="V164" s="508">
        <v>26.8612359812</v>
      </c>
      <c r="W164" s="508">
        <v>21.965430705399999</v>
      </c>
      <c r="X164" s="508">
        <v>23.088705451799999</v>
      </c>
      <c r="Y164" s="508">
        <v>24.910786776799998</v>
      </c>
      <c r="Z164" s="508">
        <v>23.453143470499999</v>
      </c>
      <c r="AA164" s="331">
        <v>24.745924002900001</v>
      </c>
      <c r="AB164" s="331">
        <v>25.040028083399999</v>
      </c>
      <c r="AC164" s="331">
        <v>28.2484511155</v>
      </c>
      <c r="AD164" s="331">
        <v>28.950582067700001</v>
      </c>
      <c r="AE164" s="331">
        <v>28.6654732975</v>
      </c>
      <c r="AF164" s="331">
        <v>30.4146441561</v>
      </c>
      <c r="AG164" s="331">
        <v>27.4108870769</v>
      </c>
      <c r="AH164" s="331">
        <v>26.621662477800001</v>
      </c>
      <c r="AI164" s="331">
        <v>25.2352285666</v>
      </c>
      <c r="AJ164" s="331">
        <v>29.635709211199998</v>
      </c>
      <c r="AK164" s="331">
        <v>25.826152260299999</v>
      </c>
      <c r="AL164" s="331">
        <v>18.2535677075</v>
      </c>
      <c r="AM164" s="331">
        <v>27.4209939275</v>
      </c>
      <c r="AN164" s="331">
        <v>28.648216582500002</v>
      </c>
      <c r="AO164" s="331">
        <v>28.874987966999999</v>
      </c>
      <c r="AP164" s="331">
        <v>22.876186736600001</v>
      </c>
    </row>
    <row r="165" spans="1:42" s="326" customFormat="1" ht="13.8" x14ac:dyDescent="0.3">
      <c r="A165" s="328"/>
      <c r="B165" s="328" t="s">
        <v>336</v>
      </c>
      <c r="C165" s="332">
        <v>38.659999999999997</v>
      </c>
      <c r="D165" s="332">
        <v>35.08</v>
      </c>
      <c r="E165" s="332">
        <v>37.590000000000003</v>
      </c>
      <c r="F165" s="332">
        <v>38.46</v>
      </c>
      <c r="G165" s="332">
        <v>39.93</v>
      </c>
      <c r="H165" s="332">
        <v>40.18</v>
      </c>
      <c r="I165" s="332">
        <v>36.03</v>
      </c>
      <c r="J165" s="332">
        <v>42.35</v>
      </c>
      <c r="K165" s="332">
        <v>40.54</v>
      </c>
      <c r="L165" s="332">
        <v>30.56</v>
      </c>
      <c r="M165" s="332">
        <v>38.07</v>
      </c>
      <c r="N165" s="332">
        <v>37.97</v>
      </c>
      <c r="O165" s="507">
        <v>38.004802190699998</v>
      </c>
      <c r="P165" s="507">
        <v>41.000229299799997</v>
      </c>
      <c r="Q165" s="507">
        <v>42.376989343299996</v>
      </c>
      <c r="R165" s="507">
        <v>33.379737090299997</v>
      </c>
      <c r="S165" s="507">
        <v>37.145814314600003</v>
      </c>
      <c r="T165" s="507">
        <v>41.063036795599999</v>
      </c>
      <c r="U165" s="507">
        <v>30.462858886199999</v>
      </c>
      <c r="V165" s="507">
        <v>41.972037120700001</v>
      </c>
      <c r="W165" s="507">
        <v>27.437426198299999</v>
      </c>
      <c r="X165" s="507">
        <v>33.060638739700003</v>
      </c>
      <c r="Y165" s="507">
        <v>34.485515219699998</v>
      </c>
      <c r="Z165" s="507">
        <v>28.007541953800001</v>
      </c>
      <c r="AA165" s="329">
        <v>31.370554536699998</v>
      </c>
      <c r="AB165" s="329">
        <v>34.911798874299997</v>
      </c>
      <c r="AC165" s="329">
        <v>33.420039233899999</v>
      </c>
      <c r="AD165" s="329">
        <v>38.555418988500001</v>
      </c>
      <c r="AE165" s="329">
        <v>36.580997688799997</v>
      </c>
      <c r="AF165" s="329">
        <v>37.842296676099998</v>
      </c>
      <c r="AG165" s="329">
        <v>40.262396663899999</v>
      </c>
      <c r="AH165" s="329">
        <v>38.207718486700003</v>
      </c>
      <c r="AI165" s="329">
        <v>34.145436470100002</v>
      </c>
      <c r="AJ165" s="329">
        <v>38.616261369599997</v>
      </c>
      <c r="AK165" s="329">
        <v>36.978963974000003</v>
      </c>
      <c r="AL165" s="329">
        <v>32.571794664199999</v>
      </c>
      <c r="AM165" s="329">
        <v>42.118635166099999</v>
      </c>
      <c r="AN165" s="329">
        <v>30.3514609313</v>
      </c>
      <c r="AO165" s="329">
        <v>39.409058593099999</v>
      </c>
      <c r="AP165" s="329">
        <v>36.223567730200003</v>
      </c>
    </row>
    <row r="166" spans="1:42" s="326" customFormat="1" ht="27.6" x14ac:dyDescent="0.3">
      <c r="A166" s="330"/>
      <c r="B166" s="330" t="s">
        <v>337</v>
      </c>
      <c r="C166" s="333">
        <v>219.94</v>
      </c>
      <c r="D166" s="333">
        <v>198.37</v>
      </c>
      <c r="E166" s="333">
        <v>235.92</v>
      </c>
      <c r="F166" s="333">
        <v>182.92</v>
      </c>
      <c r="G166" s="333">
        <v>205.45</v>
      </c>
      <c r="H166" s="333">
        <v>185.5</v>
      </c>
      <c r="I166" s="333">
        <v>193.65</v>
      </c>
      <c r="J166" s="333">
        <v>235.02</v>
      </c>
      <c r="K166" s="333">
        <v>199.38</v>
      </c>
      <c r="L166" s="333">
        <v>176.28</v>
      </c>
      <c r="M166" s="333">
        <v>205.49</v>
      </c>
      <c r="N166" s="333">
        <v>152.12</v>
      </c>
      <c r="O166" s="508">
        <v>214.81715646649999</v>
      </c>
      <c r="P166" s="508">
        <v>173.0320229976</v>
      </c>
      <c r="Q166" s="508">
        <v>162.7300421649</v>
      </c>
      <c r="R166" s="508">
        <v>165.14617252490001</v>
      </c>
      <c r="S166" s="508">
        <v>154.93364439920001</v>
      </c>
      <c r="T166" s="508">
        <v>160.9321577499</v>
      </c>
      <c r="U166" s="508">
        <v>135.1583407832</v>
      </c>
      <c r="V166" s="508">
        <v>158.24941619379999</v>
      </c>
      <c r="W166" s="508">
        <v>111.1189307997</v>
      </c>
      <c r="X166" s="508">
        <v>138.596389883</v>
      </c>
      <c r="Y166" s="508">
        <v>126.1003722419</v>
      </c>
      <c r="Z166" s="508">
        <v>109.186979795</v>
      </c>
      <c r="AA166" s="331">
        <v>113.73321693779999</v>
      </c>
      <c r="AB166" s="331">
        <v>138.60252821700001</v>
      </c>
      <c r="AC166" s="331">
        <v>117.26628216570001</v>
      </c>
      <c r="AD166" s="331">
        <v>127.07300350760001</v>
      </c>
      <c r="AE166" s="331">
        <v>128.550261893</v>
      </c>
      <c r="AF166" s="331">
        <v>134.1105113854</v>
      </c>
      <c r="AG166" s="331">
        <v>131.41780125439999</v>
      </c>
      <c r="AH166" s="331">
        <v>146.4996077751</v>
      </c>
      <c r="AI166" s="331">
        <v>130.9303779384</v>
      </c>
      <c r="AJ166" s="331">
        <v>148.88747768900001</v>
      </c>
      <c r="AK166" s="331">
        <v>120.1002773689</v>
      </c>
      <c r="AL166" s="331">
        <v>112.2265850381</v>
      </c>
      <c r="AM166" s="331">
        <v>162.2870108107</v>
      </c>
      <c r="AN166" s="331">
        <v>104.98299789390001</v>
      </c>
      <c r="AO166" s="331">
        <v>124.5970208257</v>
      </c>
      <c r="AP166" s="331">
        <v>111.1371842467</v>
      </c>
    </row>
    <row r="167" spans="1:42" s="326" customFormat="1" ht="13.8" x14ac:dyDescent="0.3">
      <c r="A167" s="328"/>
      <c r="B167" s="328" t="s">
        <v>338</v>
      </c>
      <c r="C167" s="332">
        <v>17.21</v>
      </c>
      <c r="D167" s="332">
        <v>18.07</v>
      </c>
      <c r="E167" s="332">
        <v>18.61</v>
      </c>
      <c r="F167" s="332">
        <v>16.25</v>
      </c>
      <c r="G167" s="332">
        <v>19.72</v>
      </c>
      <c r="H167" s="332">
        <v>20.91</v>
      </c>
      <c r="I167" s="332">
        <v>17.010000000000002</v>
      </c>
      <c r="J167" s="332">
        <v>18.63</v>
      </c>
      <c r="K167" s="332">
        <v>15.37</v>
      </c>
      <c r="L167" s="332">
        <v>14.27</v>
      </c>
      <c r="M167" s="332">
        <v>15.47</v>
      </c>
      <c r="N167" s="332">
        <v>13.88</v>
      </c>
      <c r="O167" s="507">
        <v>16.484947142900001</v>
      </c>
      <c r="P167" s="507">
        <v>13.9095813128</v>
      </c>
      <c r="Q167" s="507">
        <v>18.903422467999999</v>
      </c>
      <c r="R167" s="507">
        <v>13.8505469306</v>
      </c>
      <c r="S167" s="507">
        <v>17.490370675000001</v>
      </c>
      <c r="T167" s="507">
        <v>15.1878028239</v>
      </c>
      <c r="U167" s="507">
        <v>14.253480284</v>
      </c>
      <c r="V167" s="507">
        <v>17.886745331499998</v>
      </c>
      <c r="W167" s="507">
        <v>13.714539476300001</v>
      </c>
      <c r="X167" s="507">
        <v>13.981202440400001</v>
      </c>
      <c r="Y167" s="507">
        <v>16.055341489</v>
      </c>
      <c r="Z167" s="507">
        <v>13.244511438</v>
      </c>
      <c r="AA167" s="329">
        <v>14.685513519100001</v>
      </c>
      <c r="AB167" s="329">
        <v>16.501800059000001</v>
      </c>
      <c r="AC167" s="329">
        <v>17.086022817300002</v>
      </c>
      <c r="AD167" s="329">
        <v>18.502098651499999</v>
      </c>
      <c r="AE167" s="329">
        <v>18.119813858899999</v>
      </c>
      <c r="AF167" s="329">
        <v>17.378312051999998</v>
      </c>
      <c r="AG167" s="329">
        <v>19.0941141841</v>
      </c>
      <c r="AH167" s="329">
        <v>21.381498966599999</v>
      </c>
      <c r="AI167" s="329">
        <v>17.674333323100001</v>
      </c>
      <c r="AJ167" s="329">
        <v>19.548957497899998</v>
      </c>
      <c r="AK167" s="329">
        <v>18.8378713828</v>
      </c>
      <c r="AL167" s="329">
        <v>14.376017924899999</v>
      </c>
      <c r="AM167" s="329">
        <v>19.3752754082</v>
      </c>
      <c r="AN167" s="329">
        <v>15.7406677221</v>
      </c>
      <c r="AO167" s="329">
        <v>17.260520574000001</v>
      </c>
      <c r="AP167" s="329">
        <v>18.266083157800001</v>
      </c>
    </row>
    <row r="168" spans="1:42" s="326" customFormat="1" ht="13.8" x14ac:dyDescent="0.3">
      <c r="A168" s="330"/>
      <c r="B168" s="330" t="s">
        <v>339</v>
      </c>
      <c r="C168" s="333">
        <v>160.66999999999999</v>
      </c>
      <c r="D168" s="333">
        <v>153.35</v>
      </c>
      <c r="E168" s="333">
        <v>177.96</v>
      </c>
      <c r="F168" s="333">
        <v>161.52000000000001</v>
      </c>
      <c r="G168" s="333">
        <v>189.15</v>
      </c>
      <c r="H168" s="333">
        <v>168.09</v>
      </c>
      <c r="I168" s="333">
        <v>182.22</v>
      </c>
      <c r="J168" s="333">
        <v>207.11</v>
      </c>
      <c r="K168" s="333">
        <v>207.36</v>
      </c>
      <c r="L168" s="333">
        <v>200.38</v>
      </c>
      <c r="M168" s="333">
        <v>226.13</v>
      </c>
      <c r="N168" s="333">
        <v>187.92</v>
      </c>
      <c r="O168" s="508">
        <v>173.45333395450001</v>
      </c>
      <c r="P168" s="508">
        <v>170.69189898670001</v>
      </c>
      <c r="Q168" s="508">
        <v>237.29501834519999</v>
      </c>
      <c r="R168" s="508">
        <v>225.50362791879999</v>
      </c>
      <c r="S168" s="508">
        <v>211.1576121299</v>
      </c>
      <c r="T168" s="508">
        <v>207.49030402299999</v>
      </c>
      <c r="U168" s="508">
        <v>166.83877300969999</v>
      </c>
      <c r="V168" s="508">
        <v>178.170884489</v>
      </c>
      <c r="W168" s="508">
        <v>203.02147042920001</v>
      </c>
      <c r="X168" s="508">
        <v>214.44229573379999</v>
      </c>
      <c r="Y168" s="508">
        <v>251.52853614</v>
      </c>
      <c r="Z168" s="508">
        <v>170.47969330789999</v>
      </c>
      <c r="AA168" s="331">
        <v>200.34783966020001</v>
      </c>
      <c r="AB168" s="331">
        <v>179.7523608253</v>
      </c>
      <c r="AC168" s="331">
        <v>183.1441527561</v>
      </c>
      <c r="AD168" s="331">
        <v>191.17589248600001</v>
      </c>
      <c r="AE168" s="331">
        <v>174.795660543</v>
      </c>
      <c r="AF168" s="331">
        <v>137.32099156219999</v>
      </c>
      <c r="AG168" s="331">
        <v>157.29434302839999</v>
      </c>
      <c r="AH168" s="331">
        <v>143.3037739593</v>
      </c>
      <c r="AI168" s="331">
        <v>121.11106545920001</v>
      </c>
      <c r="AJ168" s="331">
        <v>118.7736718892</v>
      </c>
      <c r="AK168" s="331">
        <v>113.8219542546</v>
      </c>
      <c r="AL168" s="331">
        <v>104.16264146250001</v>
      </c>
      <c r="AM168" s="331">
        <v>131.26192579810001</v>
      </c>
      <c r="AN168" s="331">
        <v>114.49685397899999</v>
      </c>
      <c r="AO168" s="331">
        <v>120.0687628484</v>
      </c>
      <c r="AP168" s="331">
        <v>126.4187312207</v>
      </c>
    </row>
    <row r="169" spans="1:42" s="326" customFormat="1" ht="13.8" x14ac:dyDescent="0.3">
      <c r="A169" s="328"/>
      <c r="B169" s="328" t="s">
        <v>340</v>
      </c>
      <c r="C169" s="332">
        <v>467.34</v>
      </c>
      <c r="D169" s="332">
        <v>388.18</v>
      </c>
      <c r="E169" s="332">
        <v>442.89</v>
      </c>
      <c r="F169" s="332">
        <v>406.65</v>
      </c>
      <c r="G169" s="332">
        <v>444.01</v>
      </c>
      <c r="H169" s="332">
        <v>443.65</v>
      </c>
      <c r="I169" s="332">
        <v>415.81</v>
      </c>
      <c r="J169" s="332">
        <v>454.49</v>
      </c>
      <c r="K169" s="332">
        <v>409</v>
      </c>
      <c r="L169" s="332">
        <v>373.97</v>
      </c>
      <c r="M169" s="332">
        <v>419</v>
      </c>
      <c r="N169" s="332">
        <v>367.94</v>
      </c>
      <c r="O169" s="507">
        <v>412.68692384600001</v>
      </c>
      <c r="P169" s="507">
        <v>344.91833597039999</v>
      </c>
      <c r="Q169" s="507">
        <v>433.1117560536</v>
      </c>
      <c r="R169" s="507">
        <v>369.140180558</v>
      </c>
      <c r="S169" s="507">
        <v>429.19499967849998</v>
      </c>
      <c r="T169" s="507">
        <v>413.01555154699997</v>
      </c>
      <c r="U169" s="507">
        <v>402.59688492660001</v>
      </c>
      <c r="V169" s="507">
        <v>431.36251285229997</v>
      </c>
      <c r="W169" s="507">
        <v>394.96444539999999</v>
      </c>
      <c r="X169" s="507">
        <v>402.0846199879</v>
      </c>
      <c r="Y169" s="507">
        <v>413.56228269870002</v>
      </c>
      <c r="Z169" s="507">
        <v>363.44405358519998</v>
      </c>
      <c r="AA169" s="329">
        <v>436.12119915</v>
      </c>
      <c r="AB169" s="329">
        <v>388.77805626589998</v>
      </c>
      <c r="AC169" s="329">
        <v>385.99392536369999</v>
      </c>
      <c r="AD169" s="329">
        <v>420.79235493930003</v>
      </c>
      <c r="AE169" s="329">
        <v>428.27839649290001</v>
      </c>
      <c r="AF169" s="329">
        <v>406.87439094619998</v>
      </c>
      <c r="AG169" s="329">
        <v>475.35841394049999</v>
      </c>
      <c r="AH169" s="329">
        <v>464.18210361040002</v>
      </c>
      <c r="AI169" s="329">
        <v>433.32520034089998</v>
      </c>
      <c r="AJ169" s="329">
        <v>466.49926313380001</v>
      </c>
      <c r="AK169" s="329">
        <v>455.40874180119999</v>
      </c>
      <c r="AL169" s="329">
        <v>424.80139727490001</v>
      </c>
      <c r="AM169" s="329">
        <v>514.93497572039996</v>
      </c>
      <c r="AN169" s="329">
        <v>386.94673359069998</v>
      </c>
      <c r="AO169" s="329">
        <v>450.30057942529999</v>
      </c>
      <c r="AP169" s="329">
        <v>466.3607588383</v>
      </c>
    </row>
    <row r="170" spans="1:42" s="326" customFormat="1" ht="13.8" x14ac:dyDescent="0.3">
      <c r="A170" s="330"/>
      <c r="B170" s="330" t="s">
        <v>341</v>
      </c>
      <c r="C170" s="333">
        <v>34.32</v>
      </c>
      <c r="D170" s="333">
        <v>28.19</v>
      </c>
      <c r="E170" s="333">
        <v>29.8</v>
      </c>
      <c r="F170" s="333">
        <v>24.9</v>
      </c>
      <c r="G170" s="333">
        <v>26.24</v>
      </c>
      <c r="H170" s="333">
        <v>29.09</v>
      </c>
      <c r="I170" s="333">
        <v>24.12</v>
      </c>
      <c r="J170" s="333">
        <v>30.18</v>
      </c>
      <c r="K170" s="333">
        <v>25.16</v>
      </c>
      <c r="L170" s="333">
        <v>23.05</v>
      </c>
      <c r="M170" s="333">
        <v>26.09</v>
      </c>
      <c r="N170" s="333">
        <v>26.96</v>
      </c>
      <c r="O170" s="508">
        <v>26.9876764694</v>
      </c>
      <c r="P170" s="508">
        <v>23.330788133999999</v>
      </c>
      <c r="Q170" s="508">
        <v>27.416817344199998</v>
      </c>
      <c r="R170" s="508">
        <v>24.152240172100001</v>
      </c>
      <c r="S170" s="508">
        <v>28.003249130699999</v>
      </c>
      <c r="T170" s="508">
        <v>26.240251020799999</v>
      </c>
      <c r="U170" s="508">
        <v>25.254393977199999</v>
      </c>
      <c r="V170" s="508">
        <v>24.726747034500001</v>
      </c>
      <c r="W170" s="508">
        <v>24.883802042300001</v>
      </c>
      <c r="X170" s="508">
        <v>26.433964725300001</v>
      </c>
      <c r="Y170" s="508">
        <v>28.487922581500001</v>
      </c>
      <c r="Z170" s="508">
        <v>26.203986645200001</v>
      </c>
      <c r="AA170" s="331">
        <v>28.040946548800001</v>
      </c>
      <c r="AB170" s="331">
        <v>27.082065693800001</v>
      </c>
      <c r="AC170" s="331">
        <v>26.0860265291</v>
      </c>
      <c r="AD170" s="331">
        <v>31.433478609000002</v>
      </c>
      <c r="AE170" s="331">
        <v>30.575121265</v>
      </c>
      <c r="AF170" s="331">
        <v>23.301185979300001</v>
      </c>
      <c r="AG170" s="331">
        <v>27.091514341</v>
      </c>
      <c r="AH170" s="331">
        <v>24.706800000400001</v>
      </c>
      <c r="AI170" s="331">
        <v>30.480333309999999</v>
      </c>
      <c r="AJ170" s="331">
        <v>33.232603754700001</v>
      </c>
      <c r="AK170" s="331">
        <v>34.593052736099999</v>
      </c>
      <c r="AL170" s="331">
        <v>33.104232680099997</v>
      </c>
      <c r="AM170" s="331">
        <v>38.105713060100001</v>
      </c>
      <c r="AN170" s="331">
        <v>26.483428569200001</v>
      </c>
      <c r="AO170" s="331">
        <v>27.102654263200002</v>
      </c>
      <c r="AP170" s="331">
        <v>28.089186151</v>
      </c>
    </row>
    <row r="171" spans="1:42" s="326" customFormat="1" ht="13.8" x14ac:dyDescent="0.3">
      <c r="A171" s="328"/>
      <c r="B171" s="328" t="s">
        <v>342</v>
      </c>
      <c r="C171" s="332">
        <v>156.69999999999999</v>
      </c>
      <c r="D171" s="332">
        <v>130.49</v>
      </c>
      <c r="E171" s="332">
        <v>156.19999999999999</v>
      </c>
      <c r="F171" s="332">
        <v>140.43</v>
      </c>
      <c r="G171" s="332">
        <v>153.15</v>
      </c>
      <c r="H171" s="332">
        <v>153.19</v>
      </c>
      <c r="I171" s="332">
        <v>149.79</v>
      </c>
      <c r="J171" s="332">
        <v>147.55000000000001</v>
      </c>
      <c r="K171" s="332">
        <v>131.38999999999999</v>
      </c>
      <c r="L171" s="332">
        <v>119.33</v>
      </c>
      <c r="M171" s="332">
        <v>136.22999999999999</v>
      </c>
      <c r="N171" s="332">
        <v>115.67</v>
      </c>
      <c r="O171" s="507">
        <v>143.26033834169999</v>
      </c>
      <c r="P171" s="507">
        <v>119.6753632755</v>
      </c>
      <c r="Q171" s="507">
        <v>157.13342806910001</v>
      </c>
      <c r="R171" s="507">
        <v>126.8304157071</v>
      </c>
      <c r="S171" s="507">
        <v>147.99999653329999</v>
      </c>
      <c r="T171" s="507">
        <v>142.00345031579999</v>
      </c>
      <c r="U171" s="507">
        <v>132.8127608904</v>
      </c>
      <c r="V171" s="507">
        <v>141.2585993488</v>
      </c>
      <c r="W171" s="507">
        <v>129.05556191540001</v>
      </c>
      <c r="X171" s="507">
        <v>129.97660625890001</v>
      </c>
      <c r="Y171" s="507">
        <v>139.08439194300001</v>
      </c>
      <c r="Z171" s="507">
        <v>121.6522067938</v>
      </c>
      <c r="AA171" s="329">
        <v>144.76103191589999</v>
      </c>
      <c r="AB171" s="329">
        <v>137.16635547129999</v>
      </c>
      <c r="AC171" s="329">
        <v>132.0683852992</v>
      </c>
      <c r="AD171" s="329">
        <v>149.84762348300001</v>
      </c>
      <c r="AE171" s="329">
        <v>148.34493141070001</v>
      </c>
      <c r="AF171" s="329">
        <v>139.18877131510001</v>
      </c>
      <c r="AG171" s="329">
        <v>163.9930711607</v>
      </c>
      <c r="AH171" s="329">
        <v>153.9910526649</v>
      </c>
      <c r="AI171" s="329">
        <v>144.72208767710001</v>
      </c>
      <c r="AJ171" s="329">
        <v>151.0028327517</v>
      </c>
      <c r="AK171" s="329">
        <v>148.72810526149999</v>
      </c>
      <c r="AL171" s="329">
        <v>139.8971852178</v>
      </c>
      <c r="AM171" s="329">
        <v>169.20000819160001</v>
      </c>
      <c r="AN171" s="329">
        <v>128.41011345179999</v>
      </c>
      <c r="AO171" s="329">
        <v>156.5152360065</v>
      </c>
      <c r="AP171" s="329">
        <v>158.9466541967</v>
      </c>
    </row>
    <row r="172" spans="1:42" s="326" customFormat="1" ht="13.8" x14ac:dyDescent="0.3">
      <c r="A172" s="330"/>
      <c r="B172" s="330" t="s">
        <v>343</v>
      </c>
      <c r="C172" s="333">
        <v>276.33</v>
      </c>
      <c r="D172" s="333">
        <v>229.5</v>
      </c>
      <c r="E172" s="333">
        <v>256.89</v>
      </c>
      <c r="F172" s="333">
        <v>241.32</v>
      </c>
      <c r="G172" s="333">
        <v>264.61</v>
      </c>
      <c r="H172" s="333">
        <v>261.36</v>
      </c>
      <c r="I172" s="333">
        <v>241.91</v>
      </c>
      <c r="J172" s="333">
        <v>276.76</v>
      </c>
      <c r="K172" s="333">
        <v>252.45</v>
      </c>
      <c r="L172" s="333">
        <v>231.59</v>
      </c>
      <c r="M172" s="333">
        <v>256.69</v>
      </c>
      <c r="N172" s="333">
        <v>225.31</v>
      </c>
      <c r="O172" s="508">
        <v>242.43890903490001</v>
      </c>
      <c r="P172" s="508">
        <v>201.91218456089999</v>
      </c>
      <c r="Q172" s="508">
        <v>248.56151064030001</v>
      </c>
      <c r="R172" s="508">
        <v>218.1575246788</v>
      </c>
      <c r="S172" s="508">
        <v>253.19175401449999</v>
      </c>
      <c r="T172" s="508">
        <v>244.7718502104</v>
      </c>
      <c r="U172" s="508">
        <v>244.529730059</v>
      </c>
      <c r="V172" s="508">
        <v>265.37716646899997</v>
      </c>
      <c r="W172" s="508">
        <v>241.02508144230001</v>
      </c>
      <c r="X172" s="508">
        <v>245.67404900369999</v>
      </c>
      <c r="Y172" s="508">
        <v>245.98996817419999</v>
      </c>
      <c r="Z172" s="508">
        <v>215.5878601462</v>
      </c>
      <c r="AA172" s="331">
        <v>263.31922068530002</v>
      </c>
      <c r="AB172" s="331">
        <v>224.52963510079999</v>
      </c>
      <c r="AC172" s="331">
        <v>227.83951353539999</v>
      </c>
      <c r="AD172" s="331">
        <v>239.5112528473</v>
      </c>
      <c r="AE172" s="331">
        <v>249.35834381719999</v>
      </c>
      <c r="AF172" s="331">
        <v>244.38443365180001</v>
      </c>
      <c r="AG172" s="331">
        <v>284.27382843880002</v>
      </c>
      <c r="AH172" s="331">
        <v>285.48425094509997</v>
      </c>
      <c r="AI172" s="331">
        <v>258.12277935380001</v>
      </c>
      <c r="AJ172" s="331">
        <v>282.26382662740002</v>
      </c>
      <c r="AK172" s="331">
        <v>272.08758380360001</v>
      </c>
      <c r="AL172" s="331">
        <v>251.799979377</v>
      </c>
      <c r="AM172" s="331">
        <v>307.62925446870003</v>
      </c>
      <c r="AN172" s="331">
        <v>232.0531915697</v>
      </c>
      <c r="AO172" s="331">
        <v>266.68268915559997</v>
      </c>
      <c r="AP172" s="331">
        <v>279.3249184906</v>
      </c>
    </row>
    <row r="173" spans="1:42" s="326" customFormat="1" ht="27.6" x14ac:dyDescent="0.3">
      <c r="A173" s="328"/>
      <c r="B173" s="328" t="s">
        <v>344</v>
      </c>
      <c r="C173" s="332">
        <v>943.29</v>
      </c>
      <c r="D173" s="329">
        <v>1474.2</v>
      </c>
      <c r="E173" s="332">
        <v>646.09</v>
      </c>
      <c r="F173" s="332">
        <v>732.89</v>
      </c>
      <c r="G173" s="329">
        <v>1735.39</v>
      </c>
      <c r="H173" s="332">
        <v>998.42</v>
      </c>
      <c r="I173" s="329">
        <v>2221.0100000000002</v>
      </c>
      <c r="J173" s="329">
        <v>1614.77</v>
      </c>
      <c r="K173" s="329">
        <v>1912.99</v>
      </c>
      <c r="L173" s="329">
        <v>1069.6199999999999</v>
      </c>
      <c r="M173" s="329">
        <v>1137.32</v>
      </c>
      <c r="N173" s="329">
        <v>1074.47</v>
      </c>
      <c r="O173" s="507">
        <v>685.44532844510002</v>
      </c>
      <c r="P173" s="507">
        <v>951.19622836589997</v>
      </c>
      <c r="Q173" s="507">
        <v>882.99004053629994</v>
      </c>
      <c r="R173" s="507">
        <v>650.2021854669</v>
      </c>
      <c r="S173" s="507">
        <v>1138.0860715442</v>
      </c>
      <c r="T173" s="507">
        <v>1198.541856092</v>
      </c>
      <c r="U173" s="507">
        <v>970.1698109253</v>
      </c>
      <c r="V173" s="507">
        <v>1548.4631120680001</v>
      </c>
      <c r="W173" s="507">
        <v>631.50509352029997</v>
      </c>
      <c r="X173" s="507">
        <v>1144.4380090519001</v>
      </c>
      <c r="Y173" s="507">
        <v>1309.5334228595</v>
      </c>
      <c r="Z173" s="507">
        <v>813.49983398270001</v>
      </c>
      <c r="AA173" s="329">
        <v>1551.8116547121999</v>
      </c>
      <c r="AB173" s="329">
        <v>1115.0866000948999</v>
      </c>
      <c r="AC173" s="329">
        <v>1313.8400061883001</v>
      </c>
      <c r="AD173" s="329">
        <v>1855.7192312553</v>
      </c>
      <c r="AE173" s="329">
        <v>1256.0483225068999</v>
      </c>
      <c r="AF173" s="329">
        <v>1644.3930865253001</v>
      </c>
      <c r="AG173" s="329">
        <v>1055.0180765069999</v>
      </c>
      <c r="AH173" s="329">
        <v>2146.0813993125998</v>
      </c>
      <c r="AI173" s="329">
        <v>2083.3636096714999</v>
      </c>
      <c r="AJ173" s="329">
        <v>1395.0796702697</v>
      </c>
      <c r="AK173" s="329">
        <v>2429.9304626933999</v>
      </c>
      <c r="AL173" s="329">
        <v>1577.9302882766999</v>
      </c>
      <c r="AM173" s="329">
        <v>1253.2339457132</v>
      </c>
      <c r="AN173" s="329">
        <v>2159.3730566017002</v>
      </c>
      <c r="AO173" s="329">
        <v>1860.2100851979001</v>
      </c>
      <c r="AP173" s="329">
        <v>2483.6767118397001</v>
      </c>
    </row>
    <row r="174" spans="1:42" s="326" customFormat="1" ht="13.8" x14ac:dyDescent="0.3">
      <c r="A174" s="330"/>
      <c r="B174" s="330" t="s">
        <v>345</v>
      </c>
      <c r="C174" s="333">
        <v>258.16000000000003</v>
      </c>
      <c r="D174" s="333">
        <v>218.31</v>
      </c>
      <c r="E174" s="333">
        <v>217.99</v>
      </c>
      <c r="F174" s="333">
        <v>187.34</v>
      </c>
      <c r="G174" s="333">
        <v>184.23</v>
      </c>
      <c r="H174" s="333">
        <v>195.93</v>
      </c>
      <c r="I174" s="333">
        <v>171.64</v>
      </c>
      <c r="J174" s="333">
        <v>210.67</v>
      </c>
      <c r="K174" s="333">
        <v>211.41</v>
      </c>
      <c r="L174" s="333">
        <v>217.19</v>
      </c>
      <c r="M174" s="333">
        <v>144.88</v>
      </c>
      <c r="N174" s="333">
        <v>113.63</v>
      </c>
      <c r="O174" s="508">
        <v>161.51837358220001</v>
      </c>
      <c r="P174" s="508">
        <v>189.4431114626</v>
      </c>
      <c r="Q174" s="508">
        <v>192.04184619759999</v>
      </c>
      <c r="R174" s="508">
        <v>123.74577109729999</v>
      </c>
      <c r="S174" s="508">
        <v>129.95277571170001</v>
      </c>
      <c r="T174" s="508">
        <v>153.98978762050001</v>
      </c>
      <c r="U174" s="508">
        <v>124.54801049380001</v>
      </c>
      <c r="V174" s="508">
        <v>162.72692545390001</v>
      </c>
      <c r="W174" s="508">
        <v>198.89904602510001</v>
      </c>
      <c r="X174" s="508">
        <v>136.6846321392</v>
      </c>
      <c r="Y174" s="508">
        <v>105.69932034040001</v>
      </c>
      <c r="Z174" s="508">
        <v>91.048983170900001</v>
      </c>
      <c r="AA174" s="331">
        <v>131.37147282890001</v>
      </c>
      <c r="AB174" s="331">
        <v>183.10988459870001</v>
      </c>
      <c r="AC174" s="331">
        <v>187.42446021719999</v>
      </c>
      <c r="AD174" s="331">
        <v>123.3075219488</v>
      </c>
      <c r="AE174" s="331">
        <v>113.256183557</v>
      </c>
      <c r="AF174" s="331">
        <v>112.18812457670001</v>
      </c>
      <c r="AG174" s="331">
        <v>103.7460260667</v>
      </c>
      <c r="AH174" s="331">
        <v>92.406875619399997</v>
      </c>
      <c r="AI174" s="331">
        <v>177.44531893390001</v>
      </c>
      <c r="AJ174" s="331">
        <v>133.59539133960001</v>
      </c>
      <c r="AK174" s="331">
        <v>83.149924838800004</v>
      </c>
      <c r="AL174" s="331">
        <v>85.167081864400004</v>
      </c>
      <c r="AM174" s="331">
        <v>105.4046751346</v>
      </c>
      <c r="AN174" s="331">
        <v>163.80659216719999</v>
      </c>
      <c r="AO174" s="331">
        <v>143.21963900630001</v>
      </c>
      <c r="AP174" s="331">
        <v>94.5600338542</v>
      </c>
    </row>
    <row r="175" spans="1:42" s="326" customFormat="1" ht="13.8" x14ac:dyDescent="0.3">
      <c r="A175" s="328"/>
      <c r="B175" s="328" t="s">
        <v>346</v>
      </c>
      <c r="C175" s="332">
        <v>44.12</v>
      </c>
      <c r="D175" s="332">
        <v>45.93</v>
      </c>
      <c r="E175" s="332">
        <v>53.57</v>
      </c>
      <c r="F175" s="332">
        <v>41.76</v>
      </c>
      <c r="G175" s="332">
        <v>71.05</v>
      </c>
      <c r="H175" s="332">
        <v>63.27</v>
      </c>
      <c r="I175" s="332">
        <v>53.38</v>
      </c>
      <c r="J175" s="332">
        <v>69.09</v>
      </c>
      <c r="K175" s="332">
        <v>143.91999999999999</v>
      </c>
      <c r="L175" s="332">
        <v>78.739999999999995</v>
      </c>
      <c r="M175" s="332">
        <v>71.540000000000006</v>
      </c>
      <c r="N175" s="332">
        <v>56.19</v>
      </c>
      <c r="O175" s="507">
        <v>53.801910632800002</v>
      </c>
      <c r="P175" s="507">
        <v>109.14675345720001</v>
      </c>
      <c r="Q175" s="507">
        <v>122.43176636610001</v>
      </c>
      <c r="R175" s="507">
        <v>71.170286180800005</v>
      </c>
      <c r="S175" s="507">
        <v>101.55381980129999</v>
      </c>
      <c r="T175" s="507">
        <v>133.8476581011</v>
      </c>
      <c r="U175" s="507">
        <v>79.345392695300006</v>
      </c>
      <c r="V175" s="507">
        <v>99.573915874199997</v>
      </c>
      <c r="W175" s="507">
        <v>190.4344726322</v>
      </c>
      <c r="X175" s="507">
        <v>53.995446516800001</v>
      </c>
      <c r="Y175" s="507">
        <v>96.984843609500004</v>
      </c>
      <c r="Z175" s="507">
        <v>78.029668339300002</v>
      </c>
      <c r="AA175" s="329">
        <v>56.042006493000002</v>
      </c>
      <c r="AB175" s="329">
        <v>173.0180467566</v>
      </c>
      <c r="AC175" s="329">
        <v>147.66996964020001</v>
      </c>
      <c r="AD175" s="329">
        <v>100.2812017406</v>
      </c>
      <c r="AE175" s="329">
        <v>80.788951211300002</v>
      </c>
      <c r="AF175" s="329">
        <v>122.4966662689</v>
      </c>
      <c r="AG175" s="329">
        <v>103.8913264852</v>
      </c>
      <c r="AH175" s="329">
        <v>56.069728907799998</v>
      </c>
      <c r="AI175" s="329">
        <v>243.25779902470001</v>
      </c>
      <c r="AJ175" s="329">
        <v>51.016228805600001</v>
      </c>
      <c r="AK175" s="329">
        <v>56.194643539099999</v>
      </c>
      <c r="AL175" s="329">
        <v>61.983241142300002</v>
      </c>
      <c r="AM175" s="329">
        <v>88.807361724399996</v>
      </c>
      <c r="AN175" s="329">
        <v>185.79074798080001</v>
      </c>
      <c r="AO175" s="329">
        <v>139.3262630072</v>
      </c>
      <c r="AP175" s="329">
        <v>75.772219386299994</v>
      </c>
    </row>
    <row r="176" spans="1:42" s="326" customFormat="1" ht="13.8" x14ac:dyDescent="0.3">
      <c r="A176" s="330"/>
      <c r="B176" s="330" t="s">
        <v>347</v>
      </c>
      <c r="C176" s="333">
        <v>12.32</v>
      </c>
      <c r="D176" s="333">
        <v>5.71</v>
      </c>
      <c r="E176" s="333">
        <v>12.73</v>
      </c>
      <c r="F176" s="333">
        <v>10.16</v>
      </c>
      <c r="G176" s="333">
        <v>10.23</v>
      </c>
      <c r="H176" s="333">
        <v>9.41</v>
      </c>
      <c r="I176" s="333">
        <v>11.64</v>
      </c>
      <c r="J176" s="333">
        <v>12.33</v>
      </c>
      <c r="K176" s="333">
        <v>15.88</v>
      </c>
      <c r="L176" s="333">
        <v>11.76</v>
      </c>
      <c r="M176" s="333">
        <v>12.54</v>
      </c>
      <c r="N176" s="333">
        <v>11.03</v>
      </c>
      <c r="O176" s="508">
        <v>14.2161304508</v>
      </c>
      <c r="P176" s="508">
        <v>17.990246233000001</v>
      </c>
      <c r="Q176" s="508">
        <v>25.635456875799999</v>
      </c>
      <c r="R176" s="508">
        <v>13.6147930621</v>
      </c>
      <c r="S176" s="508">
        <v>15.363600015499999</v>
      </c>
      <c r="T176" s="508">
        <v>15.335420881999999</v>
      </c>
      <c r="U176" s="508">
        <v>19.013462654200001</v>
      </c>
      <c r="V176" s="508">
        <v>19.105063154700002</v>
      </c>
      <c r="W176" s="508">
        <v>17.242618849500001</v>
      </c>
      <c r="X176" s="508">
        <v>14.5009993894</v>
      </c>
      <c r="Y176" s="508">
        <v>16.264745090600002</v>
      </c>
      <c r="Z176" s="508">
        <v>17.391991311999998</v>
      </c>
      <c r="AA176" s="331">
        <v>18.821533501600001</v>
      </c>
      <c r="AB176" s="331">
        <v>17.481344641900002</v>
      </c>
      <c r="AC176" s="331">
        <v>20.736819609800001</v>
      </c>
      <c r="AD176" s="331">
        <v>18.173703966800002</v>
      </c>
      <c r="AE176" s="331">
        <v>13.3421509046</v>
      </c>
      <c r="AF176" s="331">
        <v>22.646085917600001</v>
      </c>
      <c r="AG176" s="331">
        <v>18.528835349600001</v>
      </c>
      <c r="AH176" s="331">
        <v>18.9778981157</v>
      </c>
      <c r="AI176" s="331">
        <v>19.9400858789</v>
      </c>
      <c r="AJ176" s="331">
        <v>15.802218745099999</v>
      </c>
      <c r="AK176" s="331">
        <v>14.649249256999999</v>
      </c>
      <c r="AL176" s="331">
        <v>40.588762337299997</v>
      </c>
      <c r="AM176" s="331">
        <v>14.372344850599999</v>
      </c>
      <c r="AN176" s="331">
        <v>9.8070681225000005</v>
      </c>
      <c r="AO176" s="331">
        <v>12.8355468515</v>
      </c>
      <c r="AP176" s="331">
        <v>10.6438723595</v>
      </c>
    </row>
    <row r="177" spans="1:42" s="326" customFormat="1" ht="13.8" x14ac:dyDescent="0.3">
      <c r="A177" s="328"/>
      <c r="B177" s="328" t="s">
        <v>348</v>
      </c>
      <c r="C177" s="332">
        <v>2.13</v>
      </c>
      <c r="D177" s="332">
        <v>2.1800000000000002</v>
      </c>
      <c r="E177" s="332">
        <v>2.99</v>
      </c>
      <c r="F177" s="332">
        <v>3.15</v>
      </c>
      <c r="G177" s="332">
        <v>3.68</v>
      </c>
      <c r="H177" s="332">
        <v>2.69</v>
      </c>
      <c r="I177" s="332">
        <v>2.46</v>
      </c>
      <c r="J177" s="332">
        <v>4.4400000000000004</v>
      </c>
      <c r="K177" s="332">
        <v>4.2300000000000004</v>
      </c>
      <c r="L177" s="332">
        <v>2.83</v>
      </c>
      <c r="M177" s="332">
        <v>3.87</v>
      </c>
      <c r="N177" s="332">
        <v>3.17</v>
      </c>
      <c r="O177" s="507">
        <v>2.3436485670999998</v>
      </c>
      <c r="P177" s="507">
        <v>2.3662594123999998</v>
      </c>
      <c r="Q177" s="507">
        <v>3.7941515021000001</v>
      </c>
      <c r="R177" s="507">
        <v>2.8375424748000002</v>
      </c>
      <c r="S177" s="507">
        <v>3.2918586377999999</v>
      </c>
      <c r="T177" s="507">
        <v>2.2831685262999999</v>
      </c>
      <c r="U177" s="507">
        <v>2.3520256811000002</v>
      </c>
      <c r="V177" s="507">
        <v>4.6056066778</v>
      </c>
      <c r="W177" s="507">
        <v>4.7774352687999997</v>
      </c>
      <c r="X177" s="507">
        <v>4.6108743267000003</v>
      </c>
      <c r="Y177" s="507">
        <v>5.1772638655999996</v>
      </c>
      <c r="Z177" s="507">
        <v>3.0267164939</v>
      </c>
      <c r="AA177" s="329">
        <v>4.8133971637000004</v>
      </c>
      <c r="AB177" s="329">
        <v>6.6831238414999996</v>
      </c>
      <c r="AC177" s="329">
        <v>5.3233719122999998</v>
      </c>
      <c r="AD177" s="329">
        <v>7.2161181191999999</v>
      </c>
      <c r="AE177" s="329">
        <v>5.572857891</v>
      </c>
      <c r="AF177" s="329">
        <v>5.8025287527999998</v>
      </c>
      <c r="AG177" s="329">
        <v>4.1876999806999997</v>
      </c>
      <c r="AH177" s="329">
        <v>5.5304863614000004</v>
      </c>
      <c r="AI177" s="329">
        <v>5.7088528903000002</v>
      </c>
      <c r="AJ177" s="329">
        <v>5.2861012017000002</v>
      </c>
      <c r="AK177" s="329">
        <v>3.8896730193</v>
      </c>
      <c r="AL177" s="329">
        <v>3.0050173663000002</v>
      </c>
      <c r="AM177" s="329">
        <v>2.1990038161999999</v>
      </c>
      <c r="AN177" s="329">
        <v>3.4830422436999999</v>
      </c>
      <c r="AO177" s="329">
        <v>3.2175529576000002</v>
      </c>
      <c r="AP177" s="329">
        <v>2.523379415</v>
      </c>
    </row>
    <row r="178" spans="1:42" s="326" customFormat="1" ht="13.8" x14ac:dyDescent="0.3">
      <c r="A178" s="330"/>
      <c r="B178" s="330" t="s">
        <v>349</v>
      </c>
      <c r="C178" s="333">
        <v>527.63</v>
      </c>
      <c r="D178" s="331">
        <v>1095.71</v>
      </c>
      <c r="E178" s="333">
        <v>250.76</v>
      </c>
      <c r="F178" s="333">
        <v>421.17</v>
      </c>
      <c r="G178" s="331">
        <v>1336.46</v>
      </c>
      <c r="H178" s="333">
        <v>633.24</v>
      </c>
      <c r="I178" s="331">
        <v>1870.92</v>
      </c>
      <c r="J178" s="331">
        <v>1230.67</v>
      </c>
      <c r="K178" s="331">
        <v>1481.29</v>
      </c>
      <c r="L178" s="333">
        <v>700.2</v>
      </c>
      <c r="M178" s="333">
        <v>833.68</v>
      </c>
      <c r="N178" s="333">
        <v>841.14</v>
      </c>
      <c r="O178" s="508">
        <v>382.19950934889999</v>
      </c>
      <c r="P178" s="508">
        <v>589.89283945349996</v>
      </c>
      <c r="Q178" s="508">
        <v>447.43707656160001</v>
      </c>
      <c r="R178" s="508">
        <v>378.2050913123</v>
      </c>
      <c r="S178" s="508">
        <v>839.68548508590004</v>
      </c>
      <c r="T178" s="508">
        <v>808.88092206520002</v>
      </c>
      <c r="U178" s="508">
        <v>695.48448244559995</v>
      </c>
      <c r="V178" s="508">
        <v>1186.8288981215001</v>
      </c>
      <c r="W178" s="508">
        <v>156.7251029178</v>
      </c>
      <c r="X178" s="508">
        <v>870.32186670370004</v>
      </c>
      <c r="Y178" s="508">
        <v>1002.6805828934999</v>
      </c>
      <c r="Z178" s="508">
        <v>560.54615575579999</v>
      </c>
      <c r="AA178" s="331">
        <v>1247.0034399563999</v>
      </c>
      <c r="AB178" s="331">
        <v>670.22203639019995</v>
      </c>
      <c r="AC178" s="331">
        <v>858.98208575230001</v>
      </c>
      <c r="AD178" s="331">
        <v>1564.2899719688</v>
      </c>
      <c r="AE178" s="331">
        <v>966.89502733070003</v>
      </c>
      <c r="AF178" s="331">
        <v>1323.2209845894999</v>
      </c>
      <c r="AG178" s="331">
        <v>737.6717708809</v>
      </c>
      <c r="AH178" s="331">
        <v>1899.8581618592</v>
      </c>
      <c r="AI178" s="331">
        <v>1584.2269957607</v>
      </c>
      <c r="AJ178" s="331">
        <v>1064.4501829592</v>
      </c>
      <c r="AK178" s="331">
        <v>2150.6472039619998</v>
      </c>
      <c r="AL178" s="331">
        <v>1304.8157218591</v>
      </c>
      <c r="AM178" s="331">
        <v>936.80291181020004</v>
      </c>
      <c r="AN178" s="331">
        <v>1719.5468633721</v>
      </c>
      <c r="AO178" s="331">
        <v>1476.8808100289</v>
      </c>
      <c r="AP178" s="331">
        <v>2194.9799961928002</v>
      </c>
    </row>
    <row r="179" spans="1:42" s="326" customFormat="1" ht="13.8" x14ac:dyDescent="0.3">
      <c r="A179" s="328"/>
      <c r="B179" s="328" t="s">
        <v>350</v>
      </c>
      <c r="C179" s="332">
        <v>69.86</v>
      </c>
      <c r="D179" s="332">
        <v>83.09</v>
      </c>
      <c r="E179" s="332">
        <v>78.41</v>
      </c>
      <c r="F179" s="332">
        <v>41.14</v>
      </c>
      <c r="G179" s="332">
        <v>94.52</v>
      </c>
      <c r="H179" s="332">
        <v>73.3</v>
      </c>
      <c r="I179" s="332">
        <v>87.48</v>
      </c>
      <c r="J179" s="332">
        <v>60.65</v>
      </c>
      <c r="K179" s="332">
        <v>26.02</v>
      </c>
      <c r="L179" s="332">
        <v>36.53</v>
      </c>
      <c r="M179" s="332">
        <v>47.06</v>
      </c>
      <c r="N179" s="332">
        <v>31.67</v>
      </c>
      <c r="O179" s="507">
        <v>50.170238696799998</v>
      </c>
      <c r="P179" s="507">
        <v>19.625730820699999</v>
      </c>
      <c r="Q179" s="507">
        <v>69.115560787299998</v>
      </c>
      <c r="R179" s="507">
        <v>43.687702415700002</v>
      </c>
      <c r="S179" s="507">
        <v>24.740752037499998</v>
      </c>
      <c r="T179" s="507">
        <v>60.201240370299999</v>
      </c>
      <c r="U179" s="507">
        <v>27.779832752600001</v>
      </c>
      <c r="V179" s="507">
        <v>48.820061771399999</v>
      </c>
      <c r="W179" s="507">
        <v>39.646146878899998</v>
      </c>
      <c r="X179" s="507">
        <v>43.353201672899999</v>
      </c>
      <c r="Y179" s="507">
        <v>64.141631343300006</v>
      </c>
      <c r="Z179" s="507">
        <v>47.9052005466</v>
      </c>
      <c r="AA179" s="329">
        <v>69.302703126699996</v>
      </c>
      <c r="AB179" s="329">
        <v>37.771652197800002</v>
      </c>
      <c r="AC179" s="329">
        <v>73.442830872000002</v>
      </c>
      <c r="AD179" s="329">
        <v>26.102166221099999</v>
      </c>
      <c r="AE179" s="329">
        <v>52.288341904900001</v>
      </c>
      <c r="AF179" s="329">
        <v>40.140714770700001</v>
      </c>
      <c r="AG179" s="329">
        <v>65.841282315800001</v>
      </c>
      <c r="AH179" s="329">
        <v>49.306000016500001</v>
      </c>
      <c r="AI179" s="329">
        <v>28.650859965799999</v>
      </c>
      <c r="AJ179" s="329">
        <v>101.3383418863</v>
      </c>
      <c r="AK179" s="329">
        <v>91.032798808999999</v>
      </c>
      <c r="AL179" s="329">
        <v>51.2801860394</v>
      </c>
      <c r="AM179" s="329">
        <v>69.086964868600006</v>
      </c>
      <c r="AN179" s="329">
        <v>36.0026161137</v>
      </c>
      <c r="AO179" s="329">
        <v>52.543229783699999</v>
      </c>
      <c r="AP179" s="329">
        <v>78.609016745000005</v>
      </c>
    </row>
    <row r="180" spans="1:42" s="326" customFormat="1" ht="13.8" x14ac:dyDescent="0.3">
      <c r="A180" s="330"/>
      <c r="B180" s="330" t="s">
        <v>351</v>
      </c>
      <c r="C180" s="333">
        <v>7.89</v>
      </c>
      <c r="D180" s="333">
        <v>8.9499999999999993</v>
      </c>
      <c r="E180" s="333">
        <v>11.85</v>
      </c>
      <c r="F180" s="333">
        <v>6.26</v>
      </c>
      <c r="G180" s="333">
        <v>12.73</v>
      </c>
      <c r="H180" s="333">
        <v>4.1500000000000004</v>
      </c>
      <c r="I180" s="333">
        <v>5.35</v>
      </c>
      <c r="J180" s="333">
        <v>8.99</v>
      </c>
      <c r="K180" s="333">
        <v>9.06</v>
      </c>
      <c r="L180" s="333">
        <v>7.01</v>
      </c>
      <c r="M180" s="333">
        <v>7.29</v>
      </c>
      <c r="N180" s="333">
        <v>4.25</v>
      </c>
      <c r="O180" s="508">
        <v>7.3673927381000004</v>
      </c>
      <c r="P180" s="508">
        <v>5.3089569459000003</v>
      </c>
      <c r="Q180" s="508">
        <v>7.1333435721000003</v>
      </c>
      <c r="R180" s="508">
        <v>5.5178770692999999</v>
      </c>
      <c r="S180" s="508">
        <v>7.8967601084999997</v>
      </c>
      <c r="T180" s="508">
        <v>7.5357831672</v>
      </c>
      <c r="U180" s="508">
        <v>5.5351660598999999</v>
      </c>
      <c r="V180" s="508">
        <v>6.3247712220999999</v>
      </c>
      <c r="W180" s="508">
        <v>6.4890276664000002</v>
      </c>
      <c r="X180" s="508">
        <v>5.9511981645000001</v>
      </c>
      <c r="Y180" s="508">
        <v>4.9768659857999999</v>
      </c>
      <c r="Z180" s="508">
        <v>4.0210087921</v>
      </c>
      <c r="AA180" s="331">
        <v>6.2719652726000001</v>
      </c>
      <c r="AB180" s="331">
        <v>6.5015355095</v>
      </c>
      <c r="AC180" s="331">
        <v>4.4463885056999999</v>
      </c>
      <c r="AD180" s="331">
        <v>3.9361346233000001</v>
      </c>
      <c r="AE180" s="331">
        <v>6.9150993774999998</v>
      </c>
      <c r="AF180" s="331">
        <v>4.9623990306000003</v>
      </c>
      <c r="AG180" s="331">
        <v>5.0805673219000003</v>
      </c>
      <c r="AH180" s="331">
        <v>6.5301396918999997</v>
      </c>
      <c r="AI180" s="331">
        <v>7.3484435031000004</v>
      </c>
      <c r="AJ180" s="331">
        <v>6.6702271704999996</v>
      </c>
      <c r="AK180" s="331">
        <v>9.8555148302000006</v>
      </c>
      <c r="AL180" s="331">
        <v>16.932340481200001</v>
      </c>
      <c r="AM180" s="331">
        <v>21.721044008100002</v>
      </c>
      <c r="AN180" s="331">
        <v>25.924414326000001</v>
      </c>
      <c r="AO180" s="331">
        <v>12.0290625401</v>
      </c>
      <c r="AP180" s="331">
        <v>11.6080919641</v>
      </c>
    </row>
    <row r="181" spans="1:42" s="326" customFormat="1" ht="13.8" x14ac:dyDescent="0.3">
      <c r="A181" s="328"/>
      <c r="B181" s="328" t="s">
        <v>352</v>
      </c>
      <c r="C181" s="332">
        <v>21.17</v>
      </c>
      <c r="D181" s="332">
        <v>14.31</v>
      </c>
      <c r="E181" s="332">
        <v>17.79</v>
      </c>
      <c r="F181" s="332">
        <v>21.92</v>
      </c>
      <c r="G181" s="332">
        <v>22.49</v>
      </c>
      <c r="H181" s="332">
        <v>16.43</v>
      </c>
      <c r="I181" s="332">
        <v>18.149999999999999</v>
      </c>
      <c r="J181" s="332">
        <v>17.93</v>
      </c>
      <c r="K181" s="332">
        <v>21.18</v>
      </c>
      <c r="L181" s="332">
        <v>15.35</v>
      </c>
      <c r="M181" s="332">
        <v>16.46</v>
      </c>
      <c r="N181" s="332">
        <v>13.39</v>
      </c>
      <c r="O181" s="507">
        <v>13.828124428400001</v>
      </c>
      <c r="P181" s="507">
        <v>17.422330580600001</v>
      </c>
      <c r="Q181" s="507">
        <v>15.400838673699999</v>
      </c>
      <c r="R181" s="507">
        <v>11.4231218546</v>
      </c>
      <c r="S181" s="507">
        <v>15.601020146</v>
      </c>
      <c r="T181" s="507">
        <v>16.467875359400001</v>
      </c>
      <c r="U181" s="507">
        <v>16.111438142800001</v>
      </c>
      <c r="V181" s="507">
        <v>20.4778697924</v>
      </c>
      <c r="W181" s="507">
        <v>17.2912432816</v>
      </c>
      <c r="X181" s="507">
        <v>15.019790138699999</v>
      </c>
      <c r="Y181" s="507">
        <v>13.6081697308</v>
      </c>
      <c r="Z181" s="507">
        <v>11.530109572100001</v>
      </c>
      <c r="AA181" s="329">
        <v>18.1851363693</v>
      </c>
      <c r="AB181" s="329">
        <v>20.2989761587</v>
      </c>
      <c r="AC181" s="329">
        <v>15.814079678800001</v>
      </c>
      <c r="AD181" s="329">
        <v>12.4124126667</v>
      </c>
      <c r="AE181" s="329">
        <v>16.989710329899999</v>
      </c>
      <c r="AF181" s="329">
        <v>12.9355826185</v>
      </c>
      <c r="AG181" s="329">
        <v>16.0705681062</v>
      </c>
      <c r="AH181" s="329">
        <v>17.402108740700001</v>
      </c>
      <c r="AI181" s="329">
        <v>16.785253714100001</v>
      </c>
      <c r="AJ181" s="329">
        <v>16.920978161699999</v>
      </c>
      <c r="AK181" s="329">
        <v>20.511454438000001</v>
      </c>
      <c r="AL181" s="329">
        <v>14.1579371867</v>
      </c>
      <c r="AM181" s="329">
        <v>14.839639500500001</v>
      </c>
      <c r="AN181" s="329">
        <v>15.011712275700001</v>
      </c>
      <c r="AO181" s="329">
        <v>20.157981022600001</v>
      </c>
      <c r="AP181" s="329">
        <v>14.980101922799999</v>
      </c>
    </row>
    <row r="182" spans="1:42" s="326" customFormat="1" ht="13.8" x14ac:dyDescent="0.3">
      <c r="A182" s="330"/>
      <c r="B182" s="330" t="s">
        <v>353</v>
      </c>
      <c r="C182" s="333">
        <v>43.28</v>
      </c>
      <c r="D182" s="333">
        <v>45.16</v>
      </c>
      <c r="E182" s="333">
        <v>40.369999999999997</v>
      </c>
      <c r="F182" s="333">
        <v>41.77</v>
      </c>
      <c r="G182" s="333">
        <v>40.4</v>
      </c>
      <c r="H182" s="333">
        <v>44.93</v>
      </c>
      <c r="I182" s="333">
        <v>38.24</v>
      </c>
      <c r="J182" s="333">
        <v>48.01</v>
      </c>
      <c r="K182" s="333">
        <v>35.14</v>
      </c>
      <c r="L182" s="333">
        <v>39.200000000000003</v>
      </c>
      <c r="M182" s="333">
        <v>41.14</v>
      </c>
      <c r="N182" s="333">
        <v>36.92</v>
      </c>
      <c r="O182" s="508">
        <v>41.572126744800002</v>
      </c>
      <c r="P182" s="508">
        <v>37.984794702899997</v>
      </c>
      <c r="Q182" s="508">
        <v>40.133946376799997</v>
      </c>
      <c r="R182" s="508">
        <v>39.450022850499998</v>
      </c>
      <c r="S182" s="508">
        <v>44.103505626800001</v>
      </c>
      <c r="T182" s="508">
        <v>46.206891747999997</v>
      </c>
      <c r="U182" s="508">
        <v>41.842391182699998</v>
      </c>
      <c r="V182" s="508">
        <v>38.927063106299997</v>
      </c>
      <c r="W182" s="508">
        <v>32.236231415900001</v>
      </c>
      <c r="X182" s="508">
        <v>36.685981778200002</v>
      </c>
      <c r="Y182" s="508">
        <v>38.890357281900002</v>
      </c>
      <c r="Z182" s="508">
        <v>38.2849104031</v>
      </c>
      <c r="AA182" s="331">
        <v>45.276145057400001</v>
      </c>
      <c r="AB182" s="331">
        <v>39.719259128200001</v>
      </c>
      <c r="AC182" s="331">
        <v>34.831121443500002</v>
      </c>
      <c r="AD182" s="331">
        <v>39.996780949200001</v>
      </c>
      <c r="AE182" s="331">
        <v>38.798041600600001</v>
      </c>
      <c r="AF182" s="331">
        <v>39.8410988459</v>
      </c>
      <c r="AG182" s="331">
        <v>48.359173909100001</v>
      </c>
      <c r="AH182" s="331">
        <v>45.664033220100002</v>
      </c>
      <c r="AI182" s="331">
        <v>38.6908592144</v>
      </c>
      <c r="AJ182" s="331">
        <v>44.283999483000002</v>
      </c>
      <c r="AK182" s="331">
        <v>43.912171581099997</v>
      </c>
      <c r="AL182" s="331">
        <v>38.125610854400001</v>
      </c>
      <c r="AM182" s="331">
        <v>50.245172207899998</v>
      </c>
      <c r="AN182" s="331">
        <v>34.429075941400001</v>
      </c>
      <c r="AO182" s="331">
        <v>35.734692527699998</v>
      </c>
      <c r="AP182" s="331">
        <v>34.296385948199998</v>
      </c>
    </row>
    <row r="183" spans="1:42" s="326" customFormat="1" ht="13.8" x14ac:dyDescent="0.3">
      <c r="A183" s="328"/>
      <c r="B183" s="328" t="s">
        <v>354</v>
      </c>
      <c r="C183" s="332">
        <v>1.88</v>
      </c>
      <c r="D183" s="332">
        <v>5.65</v>
      </c>
      <c r="E183" s="332">
        <v>2.29</v>
      </c>
      <c r="F183" s="332">
        <v>2.12</v>
      </c>
      <c r="G183" s="332">
        <v>1.62</v>
      </c>
      <c r="H183" s="332">
        <v>2.15</v>
      </c>
      <c r="I183" s="332">
        <v>2.11</v>
      </c>
      <c r="J183" s="332">
        <v>2.1</v>
      </c>
      <c r="K183" s="332">
        <v>3.08</v>
      </c>
      <c r="L183" s="332">
        <v>1.17</v>
      </c>
      <c r="M183" s="332">
        <v>1.46</v>
      </c>
      <c r="N183" s="332">
        <v>1.64</v>
      </c>
      <c r="O183" s="507">
        <v>2.5714996240999999</v>
      </c>
      <c r="P183" s="507">
        <v>1.2389080392</v>
      </c>
      <c r="Q183" s="507">
        <v>1.2112075530999999</v>
      </c>
      <c r="R183" s="507">
        <v>1.4106610342000001</v>
      </c>
      <c r="S183" s="507">
        <v>1.8468732338</v>
      </c>
      <c r="T183" s="507">
        <v>1.7862556614</v>
      </c>
      <c r="U183" s="507">
        <v>2.5506714491000002</v>
      </c>
      <c r="V183" s="507">
        <v>1.0011392983</v>
      </c>
      <c r="W183" s="507">
        <v>1.3202344008</v>
      </c>
      <c r="X183" s="507">
        <v>1.5443134572999999</v>
      </c>
      <c r="Y183" s="507">
        <v>1.8728492656</v>
      </c>
      <c r="Z183" s="507">
        <v>2.0801566839999999</v>
      </c>
      <c r="AA183" s="329">
        <v>1.4175629512000001</v>
      </c>
      <c r="AB183" s="329">
        <v>1.531896149</v>
      </c>
      <c r="AC183" s="329">
        <v>1.4043053042</v>
      </c>
      <c r="AD183" s="329">
        <v>0.88754062140000001</v>
      </c>
      <c r="AE183" s="329">
        <v>2.1429167021</v>
      </c>
      <c r="AF183" s="329">
        <v>1.7779289815999999</v>
      </c>
      <c r="AG183" s="329">
        <v>3.0717922894999998</v>
      </c>
      <c r="AH183" s="329">
        <v>1.3389111856</v>
      </c>
      <c r="AI183" s="329">
        <v>1.0216862927999999</v>
      </c>
      <c r="AJ183" s="329">
        <v>1.6084157803000001</v>
      </c>
      <c r="AK183" s="329">
        <v>1.3636683967000001</v>
      </c>
      <c r="AL183" s="329">
        <v>2.2646105618000001</v>
      </c>
      <c r="AM183" s="329">
        <v>2.5783861941000001</v>
      </c>
      <c r="AN183" s="329">
        <v>0.77320979580000004</v>
      </c>
      <c r="AO183" s="329">
        <v>1.3438108839</v>
      </c>
      <c r="AP183" s="329">
        <v>1.1067631199000001</v>
      </c>
    </row>
    <row r="184" spans="1:42" s="326" customFormat="1" ht="27.6" x14ac:dyDescent="0.3">
      <c r="A184" s="330"/>
      <c r="B184" s="330" t="s">
        <v>355</v>
      </c>
      <c r="C184" s="333">
        <v>7.87</v>
      </c>
      <c r="D184" s="333">
        <v>7.72</v>
      </c>
      <c r="E184" s="333">
        <v>7.16</v>
      </c>
      <c r="F184" s="333">
        <v>10.01</v>
      </c>
      <c r="G184" s="333">
        <v>6.38</v>
      </c>
      <c r="H184" s="333">
        <v>7.37</v>
      </c>
      <c r="I184" s="333">
        <v>6.07</v>
      </c>
      <c r="J184" s="333">
        <v>9.4499999999999993</v>
      </c>
      <c r="K184" s="333">
        <v>5.9</v>
      </c>
      <c r="L184" s="333">
        <v>6.93</v>
      </c>
      <c r="M184" s="333">
        <v>6.93</v>
      </c>
      <c r="N184" s="333">
        <v>5.65</v>
      </c>
      <c r="O184" s="508">
        <v>6.6399827137000003</v>
      </c>
      <c r="P184" s="508">
        <v>10.0061990564</v>
      </c>
      <c r="Q184" s="508">
        <v>5.5648185756000004</v>
      </c>
      <c r="R184" s="508">
        <v>6.1725072853</v>
      </c>
      <c r="S184" s="508">
        <v>6.2876081845999998</v>
      </c>
      <c r="T184" s="508">
        <v>9.2720931746000002</v>
      </c>
      <c r="U184" s="508">
        <v>5.9584472401999999</v>
      </c>
      <c r="V184" s="508">
        <v>4.1736228676999998</v>
      </c>
      <c r="W184" s="508">
        <v>4.5094340768999999</v>
      </c>
      <c r="X184" s="508">
        <v>4.9219562444999996</v>
      </c>
      <c r="Y184" s="508">
        <v>4.7116322196000002</v>
      </c>
      <c r="Z184" s="508">
        <v>4.6168404734999999</v>
      </c>
      <c r="AA184" s="331">
        <v>4.3547869532999997</v>
      </c>
      <c r="AB184" s="331">
        <v>4.8872130575000003</v>
      </c>
      <c r="AC184" s="331">
        <v>4.1751761108999998</v>
      </c>
      <c r="AD184" s="331">
        <v>4.9841179471999997</v>
      </c>
      <c r="AE184" s="331">
        <v>5.3414396347000004</v>
      </c>
      <c r="AF184" s="331">
        <v>5.2132114262</v>
      </c>
      <c r="AG184" s="331">
        <v>9.0143899008999995</v>
      </c>
      <c r="AH184" s="331">
        <v>5.2759325397000003</v>
      </c>
      <c r="AI184" s="331">
        <v>5.7825734325000004</v>
      </c>
      <c r="AJ184" s="331">
        <v>4.8020360822999999</v>
      </c>
      <c r="AK184" s="331">
        <v>4.2047617625999996</v>
      </c>
      <c r="AL184" s="331">
        <v>4.2491619470000002</v>
      </c>
      <c r="AM184" s="331">
        <v>5.7349486153999996</v>
      </c>
      <c r="AN184" s="331">
        <v>4.0607900335</v>
      </c>
      <c r="AO184" s="331">
        <v>4.8171999342999996</v>
      </c>
      <c r="AP184" s="331">
        <v>4.6988974076999996</v>
      </c>
    </row>
    <row r="185" spans="1:42" s="326" customFormat="1" ht="13.8" x14ac:dyDescent="0.3">
      <c r="A185" s="328"/>
      <c r="B185" s="328" t="s">
        <v>356</v>
      </c>
      <c r="C185" s="332">
        <v>1.82</v>
      </c>
      <c r="D185" s="332">
        <v>1.02</v>
      </c>
      <c r="E185" s="332">
        <v>0.02</v>
      </c>
      <c r="F185" s="332">
        <v>1.94</v>
      </c>
      <c r="G185" s="332">
        <v>0.37</v>
      </c>
      <c r="H185" s="332">
        <v>4.28</v>
      </c>
      <c r="I185" s="332">
        <v>0.26</v>
      </c>
      <c r="J185" s="332">
        <v>2.4700000000000002</v>
      </c>
      <c r="K185" s="332">
        <v>0.86</v>
      </c>
      <c r="L185" s="332">
        <v>3.22</v>
      </c>
      <c r="M185" s="332">
        <v>2.46</v>
      </c>
      <c r="N185" s="332">
        <v>1.74</v>
      </c>
      <c r="O185" s="507">
        <v>1.7779647354000001</v>
      </c>
      <c r="P185" s="507">
        <v>0.2112884713</v>
      </c>
      <c r="Q185" s="507">
        <v>3.572302697</v>
      </c>
      <c r="R185" s="507">
        <v>3.9720596620999999</v>
      </c>
      <c r="S185" s="507">
        <v>2.9657410345000002</v>
      </c>
      <c r="T185" s="507">
        <v>3.2339780454999998</v>
      </c>
      <c r="U185" s="507">
        <v>2.7597442928000002</v>
      </c>
      <c r="V185" s="507">
        <v>2.693970551</v>
      </c>
      <c r="W185" s="507">
        <v>1.1589668362000001</v>
      </c>
      <c r="X185" s="507">
        <v>1.3573663256999999</v>
      </c>
      <c r="Y185" s="507">
        <v>0.64373788720000003</v>
      </c>
      <c r="Z185" s="507">
        <v>0.96965701810000005</v>
      </c>
      <c r="AA185" s="329">
        <v>1.8616015370000001</v>
      </c>
      <c r="AB185" s="329">
        <v>1.3181833478</v>
      </c>
      <c r="AC185" s="329">
        <v>0.6223223188</v>
      </c>
      <c r="AD185" s="329">
        <v>1.2381968528</v>
      </c>
      <c r="AE185" s="329">
        <v>1.6912003617</v>
      </c>
      <c r="AF185" s="329">
        <v>1.2580389191000001</v>
      </c>
      <c r="AG185" s="329">
        <v>1.1833402711000001</v>
      </c>
      <c r="AH185" s="329">
        <v>0.63953985849999995</v>
      </c>
      <c r="AI185" s="329">
        <v>1.3895771334</v>
      </c>
      <c r="AJ185" s="329">
        <v>1.1966764582</v>
      </c>
      <c r="AK185" s="329">
        <v>2.5446294222999999</v>
      </c>
      <c r="AL185" s="329">
        <v>0.71521857590000004</v>
      </c>
      <c r="AM185" s="329">
        <v>2.7708801000999999</v>
      </c>
      <c r="AN185" s="329">
        <v>1.2009960657000001</v>
      </c>
      <c r="AO185" s="329">
        <v>1.5437030920999999</v>
      </c>
      <c r="AP185" s="329">
        <v>0.39792365610000002</v>
      </c>
    </row>
    <row r="186" spans="1:42" s="326" customFormat="1" ht="13.8" x14ac:dyDescent="0.3">
      <c r="A186" s="330"/>
      <c r="B186" s="330" t="s">
        <v>357</v>
      </c>
      <c r="C186" s="333">
        <v>31.7</v>
      </c>
      <c r="D186" s="333">
        <v>30.77</v>
      </c>
      <c r="E186" s="333">
        <v>30.9</v>
      </c>
      <c r="F186" s="333">
        <v>27.71</v>
      </c>
      <c r="G186" s="333">
        <v>32.03</v>
      </c>
      <c r="H186" s="333">
        <v>31.13</v>
      </c>
      <c r="I186" s="333">
        <v>29.81</v>
      </c>
      <c r="J186" s="333">
        <v>33.99</v>
      </c>
      <c r="K186" s="333">
        <v>25.3</v>
      </c>
      <c r="L186" s="333">
        <v>27.87</v>
      </c>
      <c r="M186" s="333">
        <v>30.29</v>
      </c>
      <c r="N186" s="333">
        <v>27.89</v>
      </c>
      <c r="O186" s="508">
        <v>30.582679671600001</v>
      </c>
      <c r="P186" s="508">
        <v>26.528399136000001</v>
      </c>
      <c r="Q186" s="508">
        <v>29.7856175511</v>
      </c>
      <c r="R186" s="508">
        <v>27.8947948689</v>
      </c>
      <c r="S186" s="508">
        <v>33.003283173900002</v>
      </c>
      <c r="T186" s="508">
        <v>31.914564866500001</v>
      </c>
      <c r="U186" s="508">
        <v>30.573528200599998</v>
      </c>
      <c r="V186" s="508">
        <v>31.0583303893</v>
      </c>
      <c r="W186" s="508">
        <v>25.247596101999999</v>
      </c>
      <c r="X186" s="508">
        <v>28.862345750700001</v>
      </c>
      <c r="Y186" s="508">
        <v>31.6621379095</v>
      </c>
      <c r="Z186" s="508">
        <v>30.618256227500002</v>
      </c>
      <c r="AA186" s="331">
        <v>37.642193615899998</v>
      </c>
      <c r="AB186" s="331">
        <v>31.981966573899999</v>
      </c>
      <c r="AC186" s="331">
        <v>28.629317709599999</v>
      </c>
      <c r="AD186" s="331">
        <v>32.886925527800003</v>
      </c>
      <c r="AE186" s="331">
        <v>29.622484902099998</v>
      </c>
      <c r="AF186" s="331">
        <v>31.591919519000001</v>
      </c>
      <c r="AG186" s="331">
        <v>35.089651447599998</v>
      </c>
      <c r="AH186" s="331">
        <v>38.409649636300003</v>
      </c>
      <c r="AI186" s="331">
        <v>30.4970223557</v>
      </c>
      <c r="AJ186" s="331">
        <v>36.676871162200001</v>
      </c>
      <c r="AK186" s="331">
        <v>35.799111999499999</v>
      </c>
      <c r="AL186" s="331">
        <v>30.896619769699999</v>
      </c>
      <c r="AM186" s="331">
        <v>39.160957298299998</v>
      </c>
      <c r="AN186" s="331">
        <v>28.394080046399999</v>
      </c>
      <c r="AO186" s="331">
        <v>28.029978617400001</v>
      </c>
      <c r="AP186" s="331">
        <v>28.092801764499999</v>
      </c>
    </row>
    <row r="187" spans="1:42" s="326" customFormat="1" ht="13.8" x14ac:dyDescent="0.3">
      <c r="A187" s="328"/>
      <c r="B187" s="328" t="s">
        <v>358</v>
      </c>
      <c r="C187" s="329">
        <v>1312.5</v>
      </c>
      <c r="D187" s="329">
        <v>1142.5</v>
      </c>
      <c r="E187" s="329">
        <v>1426.26</v>
      </c>
      <c r="F187" s="329">
        <v>1406.38</v>
      </c>
      <c r="G187" s="329">
        <v>1441.77</v>
      </c>
      <c r="H187" s="329">
        <v>1904.34</v>
      </c>
      <c r="I187" s="329">
        <v>1596.43</v>
      </c>
      <c r="J187" s="329">
        <v>1330.32</v>
      </c>
      <c r="K187" s="332">
        <v>965.02</v>
      </c>
      <c r="L187" s="332">
        <v>973.86</v>
      </c>
      <c r="M187" s="329">
        <v>1113.57</v>
      </c>
      <c r="N187" s="332">
        <v>937.66</v>
      </c>
      <c r="O187" s="507">
        <v>1135.8518769459999</v>
      </c>
      <c r="P187" s="507">
        <v>996.58364023499996</v>
      </c>
      <c r="Q187" s="507">
        <v>1440.3423757200001</v>
      </c>
      <c r="R187" s="507">
        <v>1165.4864182547001</v>
      </c>
      <c r="S187" s="507">
        <v>1246.1474506950999</v>
      </c>
      <c r="T187" s="507">
        <v>1093.6208943124</v>
      </c>
      <c r="U187" s="507">
        <v>1056.2960967495001</v>
      </c>
      <c r="V187" s="507">
        <v>1054.8894646181</v>
      </c>
      <c r="W187" s="507">
        <v>988.5722261395</v>
      </c>
      <c r="X187" s="507">
        <v>1030.8914800284999</v>
      </c>
      <c r="Y187" s="507">
        <v>1007.5197989889</v>
      </c>
      <c r="Z187" s="507">
        <v>951.70663463460005</v>
      </c>
      <c r="AA187" s="329">
        <v>1008.451552696</v>
      </c>
      <c r="AB187" s="329">
        <v>940.44829554700004</v>
      </c>
      <c r="AC187" s="329">
        <v>998.71511982820005</v>
      </c>
      <c r="AD187" s="329">
        <v>1053.6402828065</v>
      </c>
      <c r="AE187" s="329">
        <v>997.34612899620004</v>
      </c>
      <c r="AF187" s="329">
        <v>993.59437351320003</v>
      </c>
      <c r="AG187" s="329">
        <v>1055.1890289866001</v>
      </c>
      <c r="AH187" s="329">
        <v>1240.9021890529</v>
      </c>
      <c r="AI187" s="329">
        <v>960.16967977460001</v>
      </c>
      <c r="AJ187" s="329">
        <v>944.96878771230001</v>
      </c>
      <c r="AK187" s="329">
        <v>1011.9903082700999</v>
      </c>
      <c r="AL187" s="329">
        <v>1019.7534792195</v>
      </c>
      <c r="AM187" s="329">
        <v>1076.0885679459</v>
      </c>
      <c r="AN187" s="329">
        <v>970.89534188230004</v>
      </c>
      <c r="AO187" s="329">
        <v>1070.2697855921999</v>
      </c>
      <c r="AP187" s="329">
        <v>1117.7222207868001</v>
      </c>
    </row>
    <row r="188" spans="1:42" s="326" customFormat="1" ht="13.8" x14ac:dyDescent="0.3">
      <c r="A188" s="330"/>
      <c r="B188" s="330" t="s">
        <v>359</v>
      </c>
      <c r="C188" s="333">
        <v>709.83</v>
      </c>
      <c r="D188" s="333">
        <v>653.22</v>
      </c>
      <c r="E188" s="333">
        <v>776.11</v>
      </c>
      <c r="F188" s="333">
        <v>783.09</v>
      </c>
      <c r="G188" s="333">
        <v>786.92</v>
      </c>
      <c r="H188" s="333">
        <v>958.66</v>
      </c>
      <c r="I188" s="333">
        <v>803.21</v>
      </c>
      <c r="J188" s="333">
        <v>771.94</v>
      </c>
      <c r="K188" s="333">
        <v>586.63</v>
      </c>
      <c r="L188" s="333">
        <v>581.39</v>
      </c>
      <c r="M188" s="333">
        <v>596.84</v>
      </c>
      <c r="N188" s="333">
        <v>519.59</v>
      </c>
      <c r="O188" s="508">
        <v>645.8157291425</v>
      </c>
      <c r="P188" s="508">
        <v>586.65813961050003</v>
      </c>
      <c r="Q188" s="508">
        <v>824.60547833999999</v>
      </c>
      <c r="R188" s="508">
        <v>601.90336568750001</v>
      </c>
      <c r="S188" s="508">
        <v>673.42917301390003</v>
      </c>
      <c r="T188" s="508">
        <v>608.44611310569996</v>
      </c>
      <c r="U188" s="508">
        <v>615.18343467420004</v>
      </c>
      <c r="V188" s="508">
        <v>583.57382815760002</v>
      </c>
      <c r="W188" s="508">
        <v>604.01904108559995</v>
      </c>
      <c r="X188" s="508">
        <v>597.5865492076</v>
      </c>
      <c r="Y188" s="508">
        <v>592.28961120500003</v>
      </c>
      <c r="Z188" s="508">
        <v>533.09460448439995</v>
      </c>
      <c r="AA188" s="331">
        <v>596.30832788479995</v>
      </c>
      <c r="AB188" s="331">
        <v>587.53147864109997</v>
      </c>
      <c r="AC188" s="331">
        <v>595.9599940114</v>
      </c>
      <c r="AD188" s="331">
        <v>611.36911966330001</v>
      </c>
      <c r="AE188" s="331">
        <v>588.93451916130005</v>
      </c>
      <c r="AF188" s="331">
        <v>585.76466046760004</v>
      </c>
      <c r="AG188" s="331">
        <v>602.68477730430004</v>
      </c>
      <c r="AH188" s="331">
        <v>722.36965272659995</v>
      </c>
      <c r="AI188" s="331">
        <v>584.22599919150002</v>
      </c>
      <c r="AJ188" s="331">
        <v>570.76926459239996</v>
      </c>
      <c r="AK188" s="331">
        <v>591.94018739379999</v>
      </c>
      <c r="AL188" s="331">
        <v>541.24497272420001</v>
      </c>
      <c r="AM188" s="331">
        <v>619.39019666030003</v>
      </c>
      <c r="AN188" s="331">
        <v>558.28090944109999</v>
      </c>
      <c r="AO188" s="331">
        <v>609.73873059020002</v>
      </c>
      <c r="AP188" s="331">
        <v>596.03862666090004</v>
      </c>
    </row>
    <row r="189" spans="1:42" s="326" customFormat="1" ht="13.8" x14ac:dyDescent="0.3">
      <c r="A189" s="328"/>
      <c r="B189" s="328" t="s">
        <v>360</v>
      </c>
      <c r="C189" s="332">
        <v>428.91</v>
      </c>
      <c r="D189" s="332">
        <v>415.05</v>
      </c>
      <c r="E189" s="332">
        <v>517.03</v>
      </c>
      <c r="F189" s="332">
        <v>532.58000000000004</v>
      </c>
      <c r="G189" s="332">
        <v>511.82</v>
      </c>
      <c r="H189" s="332">
        <v>629.6</v>
      </c>
      <c r="I189" s="332">
        <v>544.59</v>
      </c>
      <c r="J189" s="332">
        <v>499.99</v>
      </c>
      <c r="K189" s="332">
        <v>371.76</v>
      </c>
      <c r="L189" s="332">
        <v>395.59</v>
      </c>
      <c r="M189" s="332">
        <v>393.94</v>
      </c>
      <c r="N189" s="332">
        <v>333.66</v>
      </c>
      <c r="O189" s="507">
        <v>408.86185159950003</v>
      </c>
      <c r="P189" s="507">
        <v>382.530331004</v>
      </c>
      <c r="Q189" s="507">
        <v>584.28420517359996</v>
      </c>
      <c r="R189" s="507">
        <v>378.23214674529999</v>
      </c>
      <c r="S189" s="507">
        <v>439.14967430270002</v>
      </c>
      <c r="T189" s="507">
        <v>390.57753913289997</v>
      </c>
      <c r="U189" s="507">
        <v>390.59863177160003</v>
      </c>
      <c r="V189" s="507">
        <v>384.36656630499999</v>
      </c>
      <c r="W189" s="507">
        <v>399.04315820530002</v>
      </c>
      <c r="X189" s="507">
        <v>389.89360391370002</v>
      </c>
      <c r="Y189" s="507">
        <v>393.97236745279997</v>
      </c>
      <c r="Z189" s="507">
        <v>343.00616473489998</v>
      </c>
      <c r="AA189" s="329">
        <v>376.54912613009998</v>
      </c>
      <c r="AB189" s="329">
        <v>401.36891897769999</v>
      </c>
      <c r="AC189" s="329">
        <v>400.57378494469998</v>
      </c>
      <c r="AD189" s="329">
        <v>416.92817707149999</v>
      </c>
      <c r="AE189" s="329">
        <v>368.57852224980002</v>
      </c>
      <c r="AF189" s="329">
        <v>386.19799458160003</v>
      </c>
      <c r="AG189" s="329">
        <v>376.5006420638</v>
      </c>
      <c r="AH189" s="329">
        <v>490.68716508770001</v>
      </c>
      <c r="AI189" s="329">
        <v>388.96724696780001</v>
      </c>
      <c r="AJ189" s="329">
        <v>354.0817481839</v>
      </c>
      <c r="AK189" s="329">
        <v>332.72543213239999</v>
      </c>
      <c r="AL189" s="329">
        <v>324.2197940328</v>
      </c>
      <c r="AM189" s="329">
        <v>380.94581088029997</v>
      </c>
      <c r="AN189" s="329">
        <v>351.93885725370001</v>
      </c>
      <c r="AO189" s="329">
        <v>355.13316389779999</v>
      </c>
      <c r="AP189" s="329">
        <v>340.2437632077</v>
      </c>
    </row>
    <row r="190" spans="1:42" s="326" customFormat="1" ht="13.8" x14ac:dyDescent="0.3">
      <c r="A190" s="330"/>
      <c r="B190" s="330" t="s">
        <v>361</v>
      </c>
      <c r="C190" s="333">
        <v>88.19</v>
      </c>
      <c r="D190" s="333">
        <v>65.11</v>
      </c>
      <c r="E190" s="333">
        <v>67.13</v>
      </c>
      <c r="F190" s="333">
        <v>83.1</v>
      </c>
      <c r="G190" s="333">
        <v>77.66</v>
      </c>
      <c r="H190" s="333">
        <v>124.4</v>
      </c>
      <c r="I190" s="333">
        <v>85.14</v>
      </c>
      <c r="J190" s="333">
        <v>80</v>
      </c>
      <c r="K190" s="333">
        <v>63.17</v>
      </c>
      <c r="L190" s="333">
        <v>51.63</v>
      </c>
      <c r="M190" s="333">
        <v>68.28</v>
      </c>
      <c r="N190" s="333">
        <v>46.91</v>
      </c>
      <c r="O190" s="508">
        <v>80.341351117499997</v>
      </c>
      <c r="P190" s="508">
        <v>69.963675150900002</v>
      </c>
      <c r="Q190" s="508">
        <v>77.109031046799998</v>
      </c>
      <c r="R190" s="508">
        <v>82.494805280099996</v>
      </c>
      <c r="S190" s="508">
        <v>77.263936365299998</v>
      </c>
      <c r="T190" s="508">
        <v>71.257206443300007</v>
      </c>
      <c r="U190" s="508">
        <v>85.090549132299998</v>
      </c>
      <c r="V190" s="508">
        <v>55.426946334900002</v>
      </c>
      <c r="W190" s="508">
        <v>70.829991726100005</v>
      </c>
      <c r="X190" s="508">
        <v>65.448421341699998</v>
      </c>
      <c r="Y190" s="508">
        <v>59.690993699800003</v>
      </c>
      <c r="Z190" s="508">
        <v>67.766058862400001</v>
      </c>
      <c r="AA190" s="331">
        <v>74.626246945700004</v>
      </c>
      <c r="AB190" s="331">
        <v>51.521559713000002</v>
      </c>
      <c r="AC190" s="331">
        <v>64.068163837599997</v>
      </c>
      <c r="AD190" s="331">
        <v>59.228915358499997</v>
      </c>
      <c r="AE190" s="331">
        <v>76.418719684099997</v>
      </c>
      <c r="AF190" s="331">
        <v>62.146334449599998</v>
      </c>
      <c r="AG190" s="331">
        <v>68.686216610200006</v>
      </c>
      <c r="AH190" s="331">
        <v>74.370816312000002</v>
      </c>
      <c r="AI190" s="331">
        <v>49.224269632199999</v>
      </c>
      <c r="AJ190" s="331">
        <v>63.058804081300003</v>
      </c>
      <c r="AK190" s="331">
        <v>65.448424363200004</v>
      </c>
      <c r="AL190" s="331">
        <v>70.6022066333</v>
      </c>
      <c r="AM190" s="331">
        <v>56.726268186299997</v>
      </c>
      <c r="AN190" s="331">
        <v>45.161208651400003</v>
      </c>
      <c r="AO190" s="331">
        <v>55.858722981</v>
      </c>
      <c r="AP190" s="331">
        <v>54.6144307414</v>
      </c>
    </row>
    <row r="191" spans="1:42" s="326" customFormat="1" ht="13.8" x14ac:dyDescent="0.3">
      <c r="A191" s="328"/>
      <c r="B191" s="328" t="s">
        <v>362</v>
      </c>
      <c r="C191" s="332">
        <v>192.73</v>
      </c>
      <c r="D191" s="332">
        <v>173.06</v>
      </c>
      <c r="E191" s="332">
        <v>191.95</v>
      </c>
      <c r="F191" s="332">
        <v>167.41</v>
      </c>
      <c r="G191" s="332">
        <v>197.45</v>
      </c>
      <c r="H191" s="332">
        <v>204.66</v>
      </c>
      <c r="I191" s="332">
        <v>173.48</v>
      </c>
      <c r="J191" s="332">
        <v>191.96</v>
      </c>
      <c r="K191" s="332">
        <v>151.69999999999999</v>
      </c>
      <c r="L191" s="332">
        <v>134.18</v>
      </c>
      <c r="M191" s="332">
        <v>134.62</v>
      </c>
      <c r="N191" s="332">
        <v>139.02000000000001</v>
      </c>
      <c r="O191" s="507">
        <v>156.61252642549999</v>
      </c>
      <c r="P191" s="507">
        <v>134.16413345559999</v>
      </c>
      <c r="Q191" s="507">
        <v>163.21224211960001</v>
      </c>
      <c r="R191" s="507">
        <v>141.1764136621</v>
      </c>
      <c r="S191" s="507">
        <v>157.01556234590001</v>
      </c>
      <c r="T191" s="507">
        <v>146.6113675295</v>
      </c>
      <c r="U191" s="507">
        <v>139.49425377029999</v>
      </c>
      <c r="V191" s="507">
        <v>143.78031551769999</v>
      </c>
      <c r="W191" s="507">
        <v>134.1458911542</v>
      </c>
      <c r="X191" s="507">
        <v>142.24452395220001</v>
      </c>
      <c r="Y191" s="507">
        <v>138.6262500524</v>
      </c>
      <c r="Z191" s="507">
        <v>122.3223808871</v>
      </c>
      <c r="AA191" s="329">
        <v>145.13295480900001</v>
      </c>
      <c r="AB191" s="329">
        <v>134.64099995039999</v>
      </c>
      <c r="AC191" s="329">
        <v>131.31804522909999</v>
      </c>
      <c r="AD191" s="329">
        <v>135.21202723330001</v>
      </c>
      <c r="AE191" s="329">
        <v>143.93727722739999</v>
      </c>
      <c r="AF191" s="329">
        <v>137.42033143640001</v>
      </c>
      <c r="AG191" s="329">
        <v>157.49791863030001</v>
      </c>
      <c r="AH191" s="329">
        <v>157.31167132690001</v>
      </c>
      <c r="AI191" s="329">
        <v>146.03448259149999</v>
      </c>
      <c r="AJ191" s="329">
        <v>153.62871232719999</v>
      </c>
      <c r="AK191" s="329">
        <v>193.76633089820001</v>
      </c>
      <c r="AL191" s="329">
        <v>146.42297205809999</v>
      </c>
      <c r="AM191" s="329">
        <v>181.71811759369999</v>
      </c>
      <c r="AN191" s="329">
        <v>161.180843536</v>
      </c>
      <c r="AO191" s="329">
        <v>198.7468437114</v>
      </c>
      <c r="AP191" s="329">
        <v>201.18043271179999</v>
      </c>
    </row>
    <row r="192" spans="1:42" s="326" customFormat="1" ht="13.8" x14ac:dyDescent="0.3">
      <c r="A192" s="330"/>
      <c r="B192" s="330" t="s">
        <v>363</v>
      </c>
      <c r="C192" s="333">
        <v>168.11</v>
      </c>
      <c r="D192" s="333">
        <v>124.09</v>
      </c>
      <c r="E192" s="333">
        <v>174.34</v>
      </c>
      <c r="F192" s="333">
        <v>133.85</v>
      </c>
      <c r="G192" s="333">
        <v>154.27000000000001</v>
      </c>
      <c r="H192" s="333">
        <v>185.91</v>
      </c>
      <c r="I192" s="333">
        <v>178.76</v>
      </c>
      <c r="J192" s="333">
        <v>139.16</v>
      </c>
      <c r="K192" s="333">
        <v>92.45</v>
      </c>
      <c r="L192" s="333">
        <v>72.67</v>
      </c>
      <c r="M192" s="333">
        <v>118.02</v>
      </c>
      <c r="N192" s="333">
        <v>95.42</v>
      </c>
      <c r="O192" s="508">
        <v>112.64053285440001</v>
      </c>
      <c r="P192" s="508">
        <v>90.511757645499998</v>
      </c>
      <c r="Q192" s="508">
        <v>131.73472379879999</v>
      </c>
      <c r="R192" s="508">
        <v>79.4614732852</v>
      </c>
      <c r="S192" s="508">
        <v>125.2496242471</v>
      </c>
      <c r="T192" s="508">
        <v>134.4524355483</v>
      </c>
      <c r="U192" s="508">
        <v>91.541661510799997</v>
      </c>
      <c r="V192" s="508">
        <v>98.681644267600007</v>
      </c>
      <c r="W192" s="508">
        <v>76.744369062700002</v>
      </c>
      <c r="X192" s="508">
        <v>96.635839169199997</v>
      </c>
      <c r="Y192" s="508">
        <v>73.6728842574</v>
      </c>
      <c r="Z192" s="508">
        <v>84.151534431100004</v>
      </c>
      <c r="AA192" s="331">
        <v>91.386664937299997</v>
      </c>
      <c r="AB192" s="331">
        <v>79.7225344732</v>
      </c>
      <c r="AC192" s="331">
        <v>84.460886520100004</v>
      </c>
      <c r="AD192" s="331">
        <v>102.5006008558</v>
      </c>
      <c r="AE192" s="331">
        <v>98.566014574999997</v>
      </c>
      <c r="AF192" s="331">
        <v>97.903618381000001</v>
      </c>
      <c r="AG192" s="331">
        <v>96.771599200300003</v>
      </c>
      <c r="AH192" s="331">
        <v>123.17691095959999</v>
      </c>
      <c r="AI192" s="331">
        <v>107.35793742929999</v>
      </c>
      <c r="AJ192" s="331">
        <v>107.9983920275</v>
      </c>
      <c r="AK192" s="331">
        <v>101.4457913625</v>
      </c>
      <c r="AL192" s="331">
        <v>126.61840379349999</v>
      </c>
      <c r="AM192" s="331">
        <v>112.4620924131</v>
      </c>
      <c r="AN192" s="331">
        <v>97.983417213500005</v>
      </c>
      <c r="AO192" s="331">
        <v>114.5032567498</v>
      </c>
      <c r="AP192" s="331">
        <v>116.8722063363</v>
      </c>
    </row>
    <row r="193" spans="1:42" s="326" customFormat="1" ht="13.8" x14ac:dyDescent="0.3">
      <c r="A193" s="328"/>
      <c r="B193" s="328" t="s">
        <v>364</v>
      </c>
      <c r="C193" s="332">
        <v>125.61</v>
      </c>
      <c r="D193" s="332">
        <v>89.69</v>
      </c>
      <c r="E193" s="332">
        <v>133.32</v>
      </c>
      <c r="F193" s="332">
        <v>102.69</v>
      </c>
      <c r="G193" s="332">
        <v>116.74</v>
      </c>
      <c r="H193" s="332">
        <v>150.58000000000001</v>
      </c>
      <c r="I193" s="332">
        <v>136.06</v>
      </c>
      <c r="J193" s="332">
        <v>97.4</v>
      </c>
      <c r="K193" s="332">
        <v>65.290000000000006</v>
      </c>
      <c r="L193" s="332">
        <v>43.45</v>
      </c>
      <c r="M193" s="332">
        <v>92.19</v>
      </c>
      <c r="N193" s="332">
        <v>71.91</v>
      </c>
      <c r="O193" s="507">
        <v>86.816633447000001</v>
      </c>
      <c r="P193" s="507">
        <v>63.043114217199999</v>
      </c>
      <c r="Q193" s="507">
        <v>101.6903493188</v>
      </c>
      <c r="R193" s="507">
        <v>54.564288012900001</v>
      </c>
      <c r="S193" s="507">
        <v>97.376591313999995</v>
      </c>
      <c r="T193" s="507">
        <v>105.1090357761</v>
      </c>
      <c r="U193" s="507">
        <v>66.860959237499998</v>
      </c>
      <c r="V193" s="507">
        <v>72.843881238099996</v>
      </c>
      <c r="W193" s="507">
        <v>53.788645566</v>
      </c>
      <c r="X193" s="507">
        <v>69.938764127900001</v>
      </c>
      <c r="Y193" s="507">
        <v>50.088786559500001</v>
      </c>
      <c r="Z193" s="507">
        <v>65.243416939100001</v>
      </c>
      <c r="AA193" s="329">
        <v>65.292298173099994</v>
      </c>
      <c r="AB193" s="329">
        <v>52.891178175500002</v>
      </c>
      <c r="AC193" s="329">
        <v>58.652499608799999</v>
      </c>
      <c r="AD193" s="329">
        <v>74.807288712499997</v>
      </c>
      <c r="AE193" s="329">
        <v>73.258684266100005</v>
      </c>
      <c r="AF193" s="329">
        <v>69.752283942099993</v>
      </c>
      <c r="AG193" s="329">
        <v>68.706595772100002</v>
      </c>
      <c r="AH193" s="329">
        <v>93.850150321599997</v>
      </c>
      <c r="AI193" s="329">
        <v>75.612086011399995</v>
      </c>
      <c r="AJ193" s="329">
        <v>76.649453516199998</v>
      </c>
      <c r="AK193" s="329">
        <v>72.040434482600006</v>
      </c>
      <c r="AL193" s="329">
        <v>95.053784573200005</v>
      </c>
      <c r="AM193" s="329">
        <v>75.970228056799996</v>
      </c>
      <c r="AN193" s="329">
        <v>66.768258050100002</v>
      </c>
      <c r="AO193" s="329">
        <v>85.126422743999996</v>
      </c>
      <c r="AP193" s="329">
        <v>85.589398227100006</v>
      </c>
    </row>
    <row r="194" spans="1:42" s="326" customFormat="1" ht="13.8" x14ac:dyDescent="0.3">
      <c r="A194" s="330"/>
      <c r="B194" s="330" t="s">
        <v>365</v>
      </c>
      <c r="C194" s="333">
        <v>37.450000000000003</v>
      </c>
      <c r="D194" s="333">
        <v>30.44</v>
      </c>
      <c r="E194" s="333">
        <v>34.369999999999997</v>
      </c>
      <c r="F194" s="333">
        <v>26.61</v>
      </c>
      <c r="G194" s="333">
        <v>32.4</v>
      </c>
      <c r="H194" s="333">
        <v>30.39</v>
      </c>
      <c r="I194" s="333">
        <v>37</v>
      </c>
      <c r="J194" s="333">
        <v>35.06</v>
      </c>
      <c r="K194" s="333">
        <v>23.79</v>
      </c>
      <c r="L194" s="333">
        <v>24.77</v>
      </c>
      <c r="M194" s="333">
        <v>22.02</v>
      </c>
      <c r="N194" s="333">
        <v>20.87</v>
      </c>
      <c r="O194" s="508">
        <v>22.502022949499999</v>
      </c>
      <c r="P194" s="508">
        <v>23.041879900000001</v>
      </c>
      <c r="Q194" s="508">
        <v>25.0040710645</v>
      </c>
      <c r="R194" s="508">
        <v>20.552073336700001</v>
      </c>
      <c r="S194" s="508">
        <v>22.559547835499998</v>
      </c>
      <c r="T194" s="508">
        <v>25.149225298899999</v>
      </c>
      <c r="U194" s="508">
        <v>20.597707506700001</v>
      </c>
      <c r="V194" s="508">
        <v>21.858511119900001</v>
      </c>
      <c r="W194" s="508">
        <v>19.385481391700001</v>
      </c>
      <c r="X194" s="508">
        <v>23.0261702116</v>
      </c>
      <c r="Y194" s="508">
        <v>19.0583576736</v>
      </c>
      <c r="Z194" s="508">
        <v>14.740986939200001</v>
      </c>
      <c r="AA194" s="331">
        <v>21.846486962</v>
      </c>
      <c r="AB194" s="331">
        <v>21.477623046200002</v>
      </c>
      <c r="AC194" s="331">
        <v>21.6150208607</v>
      </c>
      <c r="AD194" s="331">
        <v>22.653221285099999</v>
      </c>
      <c r="AE194" s="331">
        <v>21.323917074499999</v>
      </c>
      <c r="AF194" s="331">
        <v>23.571746114</v>
      </c>
      <c r="AG194" s="331">
        <v>22.580433823900002</v>
      </c>
      <c r="AH194" s="331">
        <v>24.333911325500001</v>
      </c>
      <c r="AI194" s="331">
        <v>27.235200589800002</v>
      </c>
      <c r="AJ194" s="331">
        <v>25.488717545299998</v>
      </c>
      <c r="AK194" s="331">
        <v>23.5678760869</v>
      </c>
      <c r="AL194" s="331">
        <v>26.5369962378</v>
      </c>
      <c r="AM194" s="331">
        <v>31.252467301300001</v>
      </c>
      <c r="AN194" s="331">
        <v>26.923213685</v>
      </c>
      <c r="AO194" s="331">
        <v>23.669533900299999</v>
      </c>
      <c r="AP194" s="331">
        <v>26.0778487997</v>
      </c>
    </row>
    <row r="195" spans="1:42" s="326" customFormat="1" ht="25.5" customHeight="1" x14ac:dyDescent="0.3">
      <c r="A195" s="328"/>
      <c r="B195" s="328" t="s">
        <v>366</v>
      </c>
      <c r="C195" s="332">
        <v>5.05</v>
      </c>
      <c r="D195" s="332">
        <v>3.96</v>
      </c>
      <c r="E195" s="332">
        <v>6.64</v>
      </c>
      <c r="F195" s="332">
        <v>4.55</v>
      </c>
      <c r="G195" s="332">
        <v>5.12</v>
      </c>
      <c r="H195" s="332">
        <v>4.9400000000000004</v>
      </c>
      <c r="I195" s="332">
        <v>5.7</v>
      </c>
      <c r="J195" s="332">
        <v>6.7</v>
      </c>
      <c r="K195" s="332">
        <v>3.37</v>
      </c>
      <c r="L195" s="332">
        <v>4.4400000000000004</v>
      </c>
      <c r="M195" s="332">
        <v>3.82</v>
      </c>
      <c r="N195" s="332">
        <v>2.64</v>
      </c>
      <c r="O195" s="507">
        <v>3.3218764579000002</v>
      </c>
      <c r="P195" s="507">
        <v>4.4267635283000004</v>
      </c>
      <c r="Q195" s="507">
        <v>5.0403034155000004</v>
      </c>
      <c r="R195" s="507">
        <v>4.3451119356000003</v>
      </c>
      <c r="S195" s="507">
        <v>5.3134850976000001</v>
      </c>
      <c r="T195" s="507">
        <v>4.1941744733000004</v>
      </c>
      <c r="U195" s="507">
        <v>4.0829947665999997</v>
      </c>
      <c r="V195" s="507">
        <v>3.9792519095999999</v>
      </c>
      <c r="W195" s="507">
        <v>3.5702421050000002</v>
      </c>
      <c r="X195" s="507">
        <v>3.6709048297</v>
      </c>
      <c r="Y195" s="507">
        <v>4.5257400243000001</v>
      </c>
      <c r="Z195" s="507">
        <v>4.1671305527999998</v>
      </c>
      <c r="AA195" s="329">
        <v>4.2478798021999999</v>
      </c>
      <c r="AB195" s="329">
        <v>5.3537332514999996</v>
      </c>
      <c r="AC195" s="329">
        <v>4.1933660505999999</v>
      </c>
      <c r="AD195" s="329">
        <v>5.0400908582000001</v>
      </c>
      <c r="AE195" s="329">
        <v>3.9834132343999999</v>
      </c>
      <c r="AF195" s="329">
        <v>4.5795883248999996</v>
      </c>
      <c r="AG195" s="329">
        <v>5.4845696042999998</v>
      </c>
      <c r="AH195" s="329">
        <v>4.9928493124999997</v>
      </c>
      <c r="AI195" s="329">
        <v>4.5106508281000002</v>
      </c>
      <c r="AJ195" s="329">
        <v>5.860220966</v>
      </c>
      <c r="AK195" s="329">
        <v>5.8374807930000001</v>
      </c>
      <c r="AL195" s="329">
        <v>5.0276229824999996</v>
      </c>
      <c r="AM195" s="329">
        <v>5.2393970550000004</v>
      </c>
      <c r="AN195" s="329">
        <v>4.2919454783999997</v>
      </c>
      <c r="AO195" s="329">
        <v>5.7073001054999999</v>
      </c>
      <c r="AP195" s="329">
        <v>5.2049593095000004</v>
      </c>
    </row>
    <row r="196" spans="1:42" s="326" customFormat="1" ht="27.6" x14ac:dyDescent="0.3">
      <c r="A196" s="330"/>
      <c r="B196" s="330" t="s">
        <v>367</v>
      </c>
      <c r="C196" s="333">
        <v>229.29</v>
      </c>
      <c r="D196" s="333">
        <v>89.67</v>
      </c>
      <c r="E196" s="333">
        <v>221.03</v>
      </c>
      <c r="F196" s="333">
        <v>258.64</v>
      </c>
      <c r="G196" s="333">
        <v>208.52</v>
      </c>
      <c r="H196" s="333">
        <v>321.69</v>
      </c>
      <c r="I196" s="333">
        <v>230.47</v>
      </c>
      <c r="J196" s="333">
        <v>120.37</v>
      </c>
      <c r="K196" s="333">
        <v>63.07</v>
      </c>
      <c r="L196" s="333">
        <v>86.45</v>
      </c>
      <c r="M196" s="333">
        <v>147.27000000000001</v>
      </c>
      <c r="N196" s="333">
        <v>108.92</v>
      </c>
      <c r="O196" s="508">
        <v>129.75811894360001</v>
      </c>
      <c r="P196" s="508">
        <v>117.0100872829</v>
      </c>
      <c r="Q196" s="508">
        <v>149.19617124679999</v>
      </c>
      <c r="R196" s="508">
        <v>192.1832226194</v>
      </c>
      <c r="S196" s="508">
        <v>185.6522267256</v>
      </c>
      <c r="T196" s="508">
        <v>95.780284093800006</v>
      </c>
      <c r="U196" s="508">
        <v>72.693452437000005</v>
      </c>
      <c r="V196" s="508">
        <v>146.8031144487</v>
      </c>
      <c r="W196" s="508">
        <v>93.053807702200004</v>
      </c>
      <c r="X196" s="508">
        <v>139.66361762700001</v>
      </c>
      <c r="Y196" s="508">
        <v>165.701198406</v>
      </c>
      <c r="Z196" s="508">
        <v>151.768896041</v>
      </c>
      <c r="AA196" s="331">
        <v>101.3670775941</v>
      </c>
      <c r="AB196" s="331">
        <v>81.587935073799997</v>
      </c>
      <c r="AC196" s="331">
        <v>119.587591828</v>
      </c>
      <c r="AD196" s="331">
        <v>140.830498492</v>
      </c>
      <c r="AE196" s="331">
        <v>98.152406419800002</v>
      </c>
      <c r="AF196" s="331">
        <v>133.14180794129999</v>
      </c>
      <c r="AG196" s="331">
        <v>152.59577465109999</v>
      </c>
      <c r="AH196" s="331">
        <v>157.3965110293</v>
      </c>
      <c r="AI196" s="331">
        <v>84.119398165299998</v>
      </c>
      <c r="AJ196" s="331">
        <v>68.356675862700001</v>
      </c>
      <c r="AK196" s="331">
        <v>129.76853388929999</v>
      </c>
      <c r="AL196" s="331">
        <v>148.16192420909999</v>
      </c>
      <c r="AM196" s="331">
        <v>132.38211936580001</v>
      </c>
      <c r="AN196" s="331">
        <v>124.3724638969</v>
      </c>
      <c r="AO196" s="331">
        <v>141.87734520230001</v>
      </c>
      <c r="AP196" s="331">
        <v>150.14474566280001</v>
      </c>
    </row>
    <row r="197" spans="1:42" s="326" customFormat="1" ht="13.8" x14ac:dyDescent="0.3">
      <c r="A197" s="328"/>
      <c r="B197" s="328" t="s">
        <v>368</v>
      </c>
      <c r="C197" s="332">
        <v>205.27</v>
      </c>
      <c r="D197" s="332">
        <v>275.52999999999997</v>
      </c>
      <c r="E197" s="332">
        <v>254.78</v>
      </c>
      <c r="F197" s="332">
        <v>230.79</v>
      </c>
      <c r="G197" s="332">
        <v>292.07</v>
      </c>
      <c r="H197" s="332">
        <v>438.09</v>
      </c>
      <c r="I197" s="332">
        <v>383.99</v>
      </c>
      <c r="J197" s="332">
        <v>298.86</v>
      </c>
      <c r="K197" s="332">
        <v>222.87</v>
      </c>
      <c r="L197" s="332">
        <v>233.35</v>
      </c>
      <c r="M197" s="332">
        <v>251.44</v>
      </c>
      <c r="N197" s="332">
        <v>213.73</v>
      </c>
      <c r="O197" s="507">
        <v>247.6374960055</v>
      </c>
      <c r="P197" s="507">
        <v>202.4036556961</v>
      </c>
      <c r="Q197" s="507">
        <v>334.80600233439998</v>
      </c>
      <c r="R197" s="507">
        <v>291.93835666259997</v>
      </c>
      <c r="S197" s="507">
        <v>261.81642670849999</v>
      </c>
      <c r="T197" s="507">
        <v>254.94206156460001</v>
      </c>
      <c r="U197" s="507">
        <v>276.87754812750001</v>
      </c>
      <c r="V197" s="507">
        <v>225.8308777442</v>
      </c>
      <c r="W197" s="507">
        <v>214.75500828899999</v>
      </c>
      <c r="X197" s="507">
        <v>197.00547402469999</v>
      </c>
      <c r="Y197" s="507">
        <v>175.85610512049999</v>
      </c>
      <c r="Z197" s="507">
        <v>182.6915996781</v>
      </c>
      <c r="AA197" s="329">
        <v>219.38948227980001</v>
      </c>
      <c r="AB197" s="329">
        <v>191.6063473589</v>
      </c>
      <c r="AC197" s="329">
        <v>198.7066474687</v>
      </c>
      <c r="AD197" s="329">
        <v>198.94006379539999</v>
      </c>
      <c r="AE197" s="329">
        <v>211.69318884009999</v>
      </c>
      <c r="AF197" s="329">
        <v>176.7842867233</v>
      </c>
      <c r="AG197" s="329">
        <v>203.1368778309</v>
      </c>
      <c r="AH197" s="329">
        <v>237.9591143374</v>
      </c>
      <c r="AI197" s="329">
        <v>184.4663449885</v>
      </c>
      <c r="AJ197" s="329">
        <v>197.8444552297</v>
      </c>
      <c r="AK197" s="329">
        <v>188.83579562450001</v>
      </c>
      <c r="AL197" s="329">
        <v>203.72817849270001</v>
      </c>
      <c r="AM197" s="329">
        <v>211.8541595067</v>
      </c>
      <c r="AN197" s="329">
        <v>190.2585513308</v>
      </c>
      <c r="AO197" s="329">
        <v>204.15045304989999</v>
      </c>
      <c r="AP197" s="329">
        <v>254.66664212680001</v>
      </c>
    </row>
    <row r="198" spans="1:42" s="326" customFormat="1" ht="13.8" x14ac:dyDescent="0.3">
      <c r="A198" s="330"/>
      <c r="B198" s="330" t="s">
        <v>369</v>
      </c>
      <c r="C198" s="331">
        <v>1312.26</v>
      </c>
      <c r="D198" s="331">
        <v>1132.4100000000001</v>
      </c>
      <c r="E198" s="331">
        <v>1274.42</v>
      </c>
      <c r="F198" s="331">
        <v>1205.6199999999999</v>
      </c>
      <c r="G198" s="331">
        <v>1333.03</v>
      </c>
      <c r="H198" s="331">
        <v>1269.23</v>
      </c>
      <c r="I198" s="331">
        <v>1131.25</v>
      </c>
      <c r="J198" s="331">
        <v>1129.31</v>
      </c>
      <c r="K198" s="333">
        <v>897.56</v>
      </c>
      <c r="L198" s="333">
        <v>920.23</v>
      </c>
      <c r="M198" s="333">
        <v>993.65</v>
      </c>
      <c r="N198" s="333">
        <v>905.38</v>
      </c>
      <c r="O198" s="508">
        <v>967.15619245580001</v>
      </c>
      <c r="P198" s="508">
        <v>932.80721151180001</v>
      </c>
      <c r="Q198" s="508">
        <v>1044.8943720404</v>
      </c>
      <c r="R198" s="508">
        <v>879.85229089500001</v>
      </c>
      <c r="S198" s="508">
        <v>1053.2178120947999</v>
      </c>
      <c r="T198" s="508">
        <v>938.3591073069</v>
      </c>
      <c r="U198" s="508">
        <v>922.27767179399996</v>
      </c>
      <c r="V198" s="508">
        <v>933.71899183050004</v>
      </c>
      <c r="W198" s="508">
        <v>861.25694597259996</v>
      </c>
      <c r="X198" s="508">
        <v>896.72305593019996</v>
      </c>
      <c r="Y198" s="508">
        <v>958.7159588152</v>
      </c>
      <c r="Z198" s="508">
        <v>841.50416166570005</v>
      </c>
      <c r="AA198" s="331">
        <v>956.32981600590006</v>
      </c>
      <c r="AB198" s="331">
        <v>979.0566541124</v>
      </c>
      <c r="AC198" s="331">
        <v>929.249839028</v>
      </c>
      <c r="AD198" s="331">
        <v>1019.4174663199</v>
      </c>
      <c r="AE198" s="331">
        <v>1073.8449481406001</v>
      </c>
      <c r="AF198" s="331">
        <v>1141.6993751563</v>
      </c>
      <c r="AG198" s="331">
        <v>1283.9109329531</v>
      </c>
      <c r="AH198" s="331">
        <v>1225.9037007597001</v>
      </c>
      <c r="AI198" s="331">
        <v>1036.9433304738</v>
      </c>
      <c r="AJ198" s="331">
        <v>1120.9976132903</v>
      </c>
      <c r="AK198" s="331">
        <v>1124.9140499727</v>
      </c>
      <c r="AL198" s="331">
        <v>1050.8323344879</v>
      </c>
      <c r="AM198" s="331">
        <v>1248.3178007028</v>
      </c>
      <c r="AN198" s="331">
        <v>1027.4576287706</v>
      </c>
      <c r="AO198" s="331">
        <v>1173.5728006899001</v>
      </c>
      <c r="AP198" s="331">
        <v>1223.4937777898001</v>
      </c>
    </row>
    <row r="199" spans="1:42" s="326" customFormat="1" ht="13.8" x14ac:dyDescent="0.3">
      <c r="A199" s="328"/>
      <c r="B199" s="328" t="s">
        <v>370</v>
      </c>
      <c r="C199" s="332">
        <v>545.73</v>
      </c>
      <c r="D199" s="332">
        <v>472.03</v>
      </c>
      <c r="E199" s="332">
        <v>533.17999999999995</v>
      </c>
      <c r="F199" s="332">
        <v>531.16</v>
      </c>
      <c r="G199" s="332">
        <v>549.39</v>
      </c>
      <c r="H199" s="332">
        <v>516.17999999999995</v>
      </c>
      <c r="I199" s="332">
        <v>436.1</v>
      </c>
      <c r="J199" s="332">
        <v>442.46</v>
      </c>
      <c r="K199" s="332">
        <v>339.87</v>
      </c>
      <c r="L199" s="332">
        <v>377.24</v>
      </c>
      <c r="M199" s="332">
        <v>433.64</v>
      </c>
      <c r="N199" s="332">
        <v>389.76</v>
      </c>
      <c r="O199" s="507">
        <v>394.31666995199998</v>
      </c>
      <c r="P199" s="507">
        <v>428.35611970510001</v>
      </c>
      <c r="Q199" s="507">
        <v>477.29866843740001</v>
      </c>
      <c r="R199" s="507">
        <v>388.2974072353</v>
      </c>
      <c r="S199" s="507">
        <v>462.34284280000003</v>
      </c>
      <c r="T199" s="507">
        <v>365.88481648409999</v>
      </c>
      <c r="U199" s="507">
        <v>387.76930856339999</v>
      </c>
      <c r="V199" s="507">
        <v>376.80244576069998</v>
      </c>
      <c r="W199" s="507">
        <v>353.00773238509998</v>
      </c>
      <c r="X199" s="507">
        <v>382.5771943652</v>
      </c>
      <c r="Y199" s="507">
        <v>404.67483658920003</v>
      </c>
      <c r="Z199" s="507">
        <v>342.81943777599997</v>
      </c>
      <c r="AA199" s="329">
        <v>382.99395505289999</v>
      </c>
      <c r="AB199" s="329">
        <v>420.18743070869999</v>
      </c>
      <c r="AC199" s="329">
        <v>372.9923925228</v>
      </c>
      <c r="AD199" s="329">
        <v>430.7709779759</v>
      </c>
      <c r="AE199" s="329">
        <v>439.96336289710001</v>
      </c>
      <c r="AF199" s="329">
        <v>493.64616922980002</v>
      </c>
      <c r="AG199" s="329">
        <v>521.77644400329996</v>
      </c>
      <c r="AH199" s="329">
        <v>511.39444513379999</v>
      </c>
      <c r="AI199" s="329">
        <v>382.54543577970003</v>
      </c>
      <c r="AJ199" s="329">
        <v>434.61373350000002</v>
      </c>
      <c r="AK199" s="329">
        <v>402.49993453259998</v>
      </c>
      <c r="AL199" s="329">
        <v>376.29487569719998</v>
      </c>
      <c r="AM199" s="329">
        <v>474.65143212729998</v>
      </c>
      <c r="AN199" s="329">
        <v>427.60896353980002</v>
      </c>
      <c r="AO199" s="329">
        <v>466.93427555139999</v>
      </c>
      <c r="AP199" s="329">
        <v>525.46827961949998</v>
      </c>
    </row>
    <row r="200" spans="1:42" s="326" customFormat="1" ht="13.8" x14ac:dyDescent="0.3">
      <c r="A200" s="330"/>
      <c r="B200" s="330" t="s">
        <v>371</v>
      </c>
      <c r="C200" s="333">
        <v>354.12</v>
      </c>
      <c r="D200" s="333">
        <v>296.35000000000002</v>
      </c>
      <c r="E200" s="333">
        <v>317.66000000000003</v>
      </c>
      <c r="F200" s="333">
        <v>356.31</v>
      </c>
      <c r="G200" s="333">
        <v>353.02</v>
      </c>
      <c r="H200" s="333">
        <v>310.73</v>
      </c>
      <c r="I200" s="333">
        <v>262.35000000000002</v>
      </c>
      <c r="J200" s="333">
        <v>277.68</v>
      </c>
      <c r="K200" s="333">
        <v>183.31</v>
      </c>
      <c r="L200" s="333">
        <v>244.88</v>
      </c>
      <c r="M200" s="333">
        <v>278.76</v>
      </c>
      <c r="N200" s="333">
        <v>260.48</v>
      </c>
      <c r="O200" s="508">
        <v>243.55265892240001</v>
      </c>
      <c r="P200" s="508">
        <v>283.58314546840001</v>
      </c>
      <c r="Q200" s="508">
        <v>309.64871117119998</v>
      </c>
      <c r="R200" s="508">
        <v>265.20038487940002</v>
      </c>
      <c r="S200" s="508">
        <v>319.16491884340002</v>
      </c>
      <c r="T200" s="508">
        <v>234.08024413250001</v>
      </c>
      <c r="U200" s="508">
        <v>268.30109566329998</v>
      </c>
      <c r="V200" s="508">
        <v>245.38287035819999</v>
      </c>
      <c r="W200" s="508">
        <v>228.70427732300001</v>
      </c>
      <c r="X200" s="508">
        <v>264.50793584680002</v>
      </c>
      <c r="Y200" s="508">
        <v>264.0372502253</v>
      </c>
      <c r="Z200" s="508">
        <v>223.3620891413</v>
      </c>
      <c r="AA200" s="331">
        <v>250.2317525247</v>
      </c>
      <c r="AB200" s="331">
        <v>284.74431518419999</v>
      </c>
      <c r="AC200" s="331">
        <v>233.27863534190001</v>
      </c>
      <c r="AD200" s="331">
        <v>292.2405446519</v>
      </c>
      <c r="AE200" s="331">
        <v>297.28363358659999</v>
      </c>
      <c r="AF200" s="331">
        <v>329.77349846139998</v>
      </c>
      <c r="AG200" s="331">
        <v>340.4568846633</v>
      </c>
      <c r="AH200" s="331">
        <v>340.78089075790001</v>
      </c>
      <c r="AI200" s="331">
        <v>231.96072453479999</v>
      </c>
      <c r="AJ200" s="331">
        <v>280.43568388</v>
      </c>
      <c r="AK200" s="331">
        <v>254.75269029250001</v>
      </c>
      <c r="AL200" s="331">
        <v>213.29943846750001</v>
      </c>
      <c r="AM200" s="331">
        <v>294.6545685479</v>
      </c>
      <c r="AN200" s="331">
        <v>269.72708186940002</v>
      </c>
      <c r="AO200" s="331">
        <v>284.26348375970002</v>
      </c>
      <c r="AP200" s="331">
        <v>353.97666532829999</v>
      </c>
    </row>
    <row r="201" spans="1:42" s="326" customFormat="1" ht="13.8" x14ac:dyDescent="0.3">
      <c r="A201" s="328"/>
      <c r="B201" s="328" t="s">
        <v>372</v>
      </c>
      <c r="C201" s="332">
        <v>170.83</v>
      </c>
      <c r="D201" s="332">
        <v>159.65</v>
      </c>
      <c r="E201" s="332">
        <v>191.3</v>
      </c>
      <c r="F201" s="332">
        <v>160.78</v>
      </c>
      <c r="G201" s="332">
        <v>179.44</v>
      </c>
      <c r="H201" s="332">
        <v>186.65</v>
      </c>
      <c r="I201" s="332">
        <v>160.24</v>
      </c>
      <c r="J201" s="332">
        <v>147.99</v>
      </c>
      <c r="K201" s="332">
        <v>142.16</v>
      </c>
      <c r="L201" s="332">
        <v>122.44</v>
      </c>
      <c r="M201" s="332">
        <v>142.16</v>
      </c>
      <c r="N201" s="332">
        <v>116.75</v>
      </c>
      <c r="O201" s="507">
        <v>134.98063576089999</v>
      </c>
      <c r="P201" s="507">
        <v>132.66034737609999</v>
      </c>
      <c r="Q201" s="507">
        <v>152.3100164073</v>
      </c>
      <c r="R201" s="507">
        <v>113.8658963127</v>
      </c>
      <c r="S201" s="507">
        <v>128.72402436159999</v>
      </c>
      <c r="T201" s="507">
        <v>119.3830329188</v>
      </c>
      <c r="U201" s="507">
        <v>111.4255028039</v>
      </c>
      <c r="V201" s="507">
        <v>124.1480049744</v>
      </c>
      <c r="W201" s="507">
        <v>110.1644708578</v>
      </c>
      <c r="X201" s="507">
        <v>108.9846963058</v>
      </c>
      <c r="Y201" s="507">
        <v>129.87468625170001</v>
      </c>
      <c r="Z201" s="507">
        <v>107.9956354242</v>
      </c>
      <c r="AA201" s="329">
        <v>122.8742366052</v>
      </c>
      <c r="AB201" s="329">
        <v>124.33772202430001</v>
      </c>
      <c r="AC201" s="329">
        <v>127.23075692899999</v>
      </c>
      <c r="AD201" s="329">
        <v>125.71295125170001</v>
      </c>
      <c r="AE201" s="329">
        <v>126.3893107711</v>
      </c>
      <c r="AF201" s="329">
        <v>151.82904662269999</v>
      </c>
      <c r="AG201" s="329">
        <v>167.43755046289999</v>
      </c>
      <c r="AH201" s="329">
        <v>152.9116237211</v>
      </c>
      <c r="AI201" s="329">
        <v>133.35032667869999</v>
      </c>
      <c r="AJ201" s="329">
        <v>135.33951941070001</v>
      </c>
      <c r="AK201" s="329">
        <v>130.34512985649999</v>
      </c>
      <c r="AL201" s="329">
        <v>146.85039789659999</v>
      </c>
      <c r="AM201" s="329">
        <v>161.90327477349999</v>
      </c>
      <c r="AN201" s="329">
        <v>142.6291865211</v>
      </c>
      <c r="AO201" s="329">
        <v>166.52880089929999</v>
      </c>
      <c r="AP201" s="329">
        <v>153.93710506279999</v>
      </c>
    </row>
    <row r="202" spans="1:42" s="326" customFormat="1" ht="13.8" x14ac:dyDescent="0.3">
      <c r="A202" s="330"/>
      <c r="B202" s="330" t="s">
        <v>373</v>
      </c>
      <c r="C202" s="333">
        <v>20.79</v>
      </c>
      <c r="D202" s="333">
        <v>16.02</v>
      </c>
      <c r="E202" s="333">
        <v>24.22</v>
      </c>
      <c r="F202" s="333">
        <v>14.06</v>
      </c>
      <c r="G202" s="333">
        <v>16.93</v>
      </c>
      <c r="H202" s="333">
        <v>18.8</v>
      </c>
      <c r="I202" s="333">
        <v>13.51</v>
      </c>
      <c r="J202" s="333">
        <v>16.79</v>
      </c>
      <c r="K202" s="333">
        <v>14.4</v>
      </c>
      <c r="L202" s="333">
        <v>9.91</v>
      </c>
      <c r="M202" s="333">
        <v>12.72</v>
      </c>
      <c r="N202" s="333">
        <v>12.53</v>
      </c>
      <c r="O202" s="508">
        <v>15.7833752687</v>
      </c>
      <c r="P202" s="508">
        <v>12.112626860600001</v>
      </c>
      <c r="Q202" s="508">
        <v>15.3399408589</v>
      </c>
      <c r="R202" s="508">
        <v>9.2311260431999997</v>
      </c>
      <c r="S202" s="508">
        <v>14.453899594999999</v>
      </c>
      <c r="T202" s="508">
        <v>12.4215394328</v>
      </c>
      <c r="U202" s="508">
        <v>8.0427100962000004</v>
      </c>
      <c r="V202" s="508">
        <v>7.2715704281000004</v>
      </c>
      <c r="W202" s="508">
        <v>14.1389842043</v>
      </c>
      <c r="X202" s="508">
        <v>9.0845622125999999</v>
      </c>
      <c r="Y202" s="508">
        <v>10.762900112200001</v>
      </c>
      <c r="Z202" s="508">
        <v>11.461713210499999</v>
      </c>
      <c r="AA202" s="331">
        <v>9.8879659229999994</v>
      </c>
      <c r="AB202" s="331">
        <v>11.1053935002</v>
      </c>
      <c r="AC202" s="331">
        <v>12.4830002519</v>
      </c>
      <c r="AD202" s="331">
        <v>12.817482072300001</v>
      </c>
      <c r="AE202" s="331">
        <v>16.290418539400001</v>
      </c>
      <c r="AF202" s="331">
        <v>12.043624145700001</v>
      </c>
      <c r="AG202" s="331">
        <v>13.882008877100001</v>
      </c>
      <c r="AH202" s="331">
        <v>17.701930654800002</v>
      </c>
      <c r="AI202" s="331">
        <v>17.234384566199999</v>
      </c>
      <c r="AJ202" s="331">
        <v>18.8385302093</v>
      </c>
      <c r="AK202" s="331">
        <v>17.402114383600001</v>
      </c>
      <c r="AL202" s="331">
        <v>16.145039333100001</v>
      </c>
      <c r="AM202" s="331">
        <v>18.093588805900001</v>
      </c>
      <c r="AN202" s="331">
        <v>15.252695149299999</v>
      </c>
      <c r="AO202" s="331">
        <v>16.141990892399999</v>
      </c>
      <c r="AP202" s="331">
        <v>17.554509228400001</v>
      </c>
    </row>
    <row r="203" spans="1:42" s="326" customFormat="1" ht="13.8" x14ac:dyDescent="0.3">
      <c r="A203" s="328"/>
      <c r="B203" s="328" t="s">
        <v>374</v>
      </c>
      <c r="C203" s="332">
        <v>561.45000000000005</v>
      </c>
      <c r="D203" s="332">
        <v>460.93</v>
      </c>
      <c r="E203" s="332">
        <v>526.54</v>
      </c>
      <c r="F203" s="332">
        <v>474.17</v>
      </c>
      <c r="G203" s="332">
        <v>573.52</v>
      </c>
      <c r="H203" s="332">
        <v>553.29999999999995</v>
      </c>
      <c r="I203" s="332">
        <v>490.95</v>
      </c>
      <c r="J203" s="332">
        <v>471.98</v>
      </c>
      <c r="K203" s="332">
        <v>391.97</v>
      </c>
      <c r="L203" s="332">
        <v>361.58</v>
      </c>
      <c r="M203" s="332">
        <v>395.93</v>
      </c>
      <c r="N203" s="332">
        <v>348.32</v>
      </c>
      <c r="O203" s="507">
        <v>395.4380293744</v>
      </c>
      <c r="P203" s="507">
        <v>326.03699657419997</v>
      </c>
      <c r="Q203" s="507">
        <v>390.62356882170002</v>
      </c>
      <c r="R203" s="507">
        <v>336.20922422799998</v>
      </c>
      <c r="S203" s="507">
        <v>425.25894458580001</v>
      </c>
      <c r="T203" s="507">
        <v>378.74197196850002</v>
      </c>
      <c r="U203" s="507">
        <v>370.5138307652</v>
      </c>
      <c r="V203" s="507">
        <v>399.93251280229998</v>
      </c>
      <c r="W203" s="507">
        <v>347.11077187749999</v>
      </c>
      <c r="X203" s="507">
        <v>347.6939524787</v>
      </c>
      <c r="Y203" s="507">
        <v>399.22888489949997</v>
      </c>
      <c r="Z203" s="507">
        <v>336.49993060909998</v>
      </c>
      <c r="AA203" s="329">
        <v>399.70076408580002</v>
      </c>
      <c r="AB203" s="329">
        <v>373.84645698589998</v>
      </c>
      <c r="AC203" s="329">
        <v>383.15477937610001</v>
      </c>
      <c r="AD203" s="329">
        <v>427.08221359229998</v>
      </c>
      <c r="AE203" s="329">
        <v>456.32437145479997</v>
      </c>
      <c r="AF203" s="329">
        <v>484.2433278794</v>
      </c>
      <c r="AG203" s="329">
        <v>557.56994906099999</v>
      </c>
      <c r="AH203" s="329">
        <v>493.75062373579999</v>
      </c>
      <c r="AI203" s="329">
        <v>467.03303353490003</v>
      </c>
      <c r="AJ203" s="329">
        <v>482.1243520859</v>
      </c>
      <c r="AK203" s="329">
        <v>488.4466338053</v>
      </c>
      <c r="AL203" s="329">
        <v>488.23960655040003</v>
      </c>
      <c r="AM203" s="329">
        <v>516.18449282660004</v>
      </c>
      <c r="AN203" s="329">
        <v>388.12041618879999</v>
      </c>
      <c r="AO203" s="329">
        <v>452.3144121281</v>
      </c>
      <c r="AP203" s="329">
        <v>473.74625047220002</v>
      </c>
    </row>
    <row r="204" spans="1:42" s="326" customFormat="1" ht="13.8" x14ac:dyDescent="0.3">
      <c r="A204" s="330"/>
      <c r="B204" s="330" t="s">
        <v>375</v>
      </c>
      <c r="C204" s="333">
        <v>197.04</v>
      </c>
      <c r="D204" s="333">
        <v>177.44</v>
      </c>
      <c r="E204" s="333">
        <v>198.04</v>
      </c>
      <c r="F204" s="333">
        <v>166.43</v>
      </c>
      <c r="G204" s="333">
        <v>224.84</v>
      </c>
      <c r="H204" s="333">
        <v>191.75</v>
      </c>
      <c r="I204" s="333">
        <v>170.33</v>
      </c>
      <c r="J204" s="333">
        <v>150.78</v>
      </c>
      <c r="K204" s="333">
        <v>144.36000000000001</v>
      </c>
      <c r="L204" s="333">
        <v>125.96</v>
      </c>
      <c r="M204" s="333">
        <v>132.1</v>
      </c>
      <c r="N204" s="333">
        <v>112.91</v>
      </c>
      <c r="O204" s="508">
        <v>128.55430071090001</v>
      </c>
      <c r="P204" s="508">
        <v>114.1349366048</v>
      </c>
      <c r="Q204" s="508">
        <v>113.3063105617</v>
      </c>
      <c r="R204" s="508">
        <v>93.193403265100002</v>
      </c>
      <c r="S204" s="508">
        <v>126.54503995579999</v>
      </c>
      <c r="T204" s="508">
        <v>125.3034834804</v>
      </c>
      <c r="U204" s="508">
        <v>127.14317457760001</v>
      </c>
      <c r="V204" s="508">
        <v>138.23437971280001</v>
      </c>
      <c r="W204" s="508">
        <v>113.7589133714</v>
      </c>
      <c r="X204" s="508">
        <v>106.1903072148</v>
      </c>
      <c r="Y204" s="508">
        <v>119.5027381326</v>
      </c>
      <c r="Z204" s="508">
        <v>113.3959459809</v>
      </c>
      <c r="AA204" s="331">
        <v>121.1658573632</v>
      </c>
      <c r="AB204" s="331">
        <v>113.0212813664</v>
      </c>
      <c r="AC204" s="331">
        <v>113.91807641139999</v>
      </c>
      <c r="AD204" s="331">
        <v>113.2256113267</v>
      </c>
      <c r="AE204" s="331">
        <v>128.9410377502</v>
      </c>
      <c r="AF204" s="331">
        <v>152.7980001535</v>
      </c>
      <c r="AG204" s="331">
        <v>181.99677411819999</v>
      </c>
      <c r="AH204" s="331">
        <v>147.59670120429999</v>
      </c>
      <c r="AI204" s="331">
        <v>156.41444978519999</v>
      </c>
      <c r="AJ204" s="331">
        <v>147.88895613700001</v>
      </c>
      <c r="AK204" s="331">
        <v>160.31634737920001</v>
      </c>
      <c r="AL204" s="331">
        <v>119.5442779672</v>
      </c>
      <c r="AM204" s="331">
        <v>130.11642323800001</v>
      </c>
      <c r="AN204" s="331">
        <v>102.4739066246</v>
      </c>
      <c r="AO204" s="331">
        <v>132.3735347599</v>
      </c>
      <c r="AP204" s="331">
        <v>146.21764878990001</v>
      </c>
    </row>
    <row r="205" spans="1:42" s="326" customFormat="1" ht="13.8" x14ac:dyDescent="0.3">
      <c r="A205" s="328"/>
      <c r="B205" s="328" t="s">
        <v>376</v>
      </c>
      <c r="C205" s="332">
        <v>290.36</v>
      </c>
      <c r="D205" s="332">
        <v>213.89</v>
      </c>
      <c r="E205" s="332">
        <v>245.09</v>
      </c>
      <c r="F205" s="332">
        <v>240.31</v>
      </c>
      <c r="G205" s="332">
        <v>276.82</v>
      </c>
      <c r="H205" s="332">
        <v>292.19</v>
      </c>
      <c r="I205" s="332">
        <v>264.89</v>
      </c>
      <c r="J205" s="332">
        <v>267.29000000000002</v>
      </c>
      <c r="K205" s="332">
        <v>199.25</v>
      </c>
      <c r="L205" s="332">
        <v>183.14</v>
      </c>
      <c r="M205" s="332">
        <v>207.34</v>
      </c>
      <c r="N205" s="332">
        <v>181.11</v>
      </c>
      <c r="O205" s="507">
        <v>202.58057717790001</v>
      </c>
      <c r="P205" s="507">
        <v>155.8028528257</v>
      </c>
      <c r="Q205" s="507">
        <v>210.19395994990001</v>
      </c>
      <c r="R205" s="507">
        <v>176.2473742695</v>
      </c>
      <c r="S205" s="507">
        <v>199.46453911180001</v>
      </c>
      <c r="T205" s="507">
        <v>181.33215426890001</v>
      </c>
      <c r="U205" s="507">
        <v>172.1230098101</v>
      </c>
      <c r="V205" s="507">
        <v>193.2794382264</v>
      </c>
      <c r="W205" s="507">
        <v>174.09451764229999</v>
      </c>
      <c r="X205" s="507">
        <v>180.26805000260001</v>
      </c>
      <c r="Y205" s="507">
        <v>203.16752180430001</v>
      </c>
      <c r="Z205" s="507">
        <v>160.2496979647</v>
      </c>
      <c r="AA205" s="329">
        <v>201.8931645788</v>
      </c>
      <c r="AB205" s="329">
        <v>179.0161218442</v>
      </c>
      <c r="AC205" s="329">
        <v>194.35382334729999</v>
      </c>
      <c r="AD205" s="329">
        <v>202.68331341140001</v>
      </c>
      <c r="AE205" s="329">
        <v>206.98219845099999</v>
      </c>
      <c r="AF205" s="329">
        <v>216.34739587600001</v>
      </c>
      <c r="AG205" s="329">
        <v>249.86964526840001</v>
      </c>
      <c r="AH205" s="329">
        <v>228.0828706035</v>
      </c>
      <c r="AI205" s="329">
        <v>193.68048409319999</v>
      </c>
      <c r="AJ205" s="329">
        <v>204.31539825850001</v>
      </c>
      <c r="AK205" s="329">
        <v>214.43315518540001</v>
      </c>
      <c r="AL205" s="329">
        <v>235.74906291600001</v>
      </c>
      <c r="AM205" s="329">
        <v>230.71201715960001</v>
      </c>
      <c r="AN205" s="329">
        <v>181.0981622871</v>
      </c>
      <c r="AO205" s="329">
        <v>205.52562538629999</v>
      </c>
      <c r="AP205" s="329">
        <v>221.92959139999999</v>
      </c>
    </row>
    <row r="206" spans="1:42" s="326" customFormat="1" ht="13.8" x14ac:dyDescent="0.3">
      <c r="A206" s="330"/>
      <c r="B206" s="330" t="s">
        <v>377</v>
      </c>
      <c r="C206" s="333">
        <v>74.05</v>
      </c>
      <c r="D206" s="333">
        <v>69.599999999999994</v>
      </c>
      <c r="E206" s="333">
        <v>83.41</v>
      </c>
      <c r="F206" s="333">
        <v>67.430000000000007</v>
      </c>
      <c r="G206" s="333">
        <v>71.849999999999994</v>
      </c>
      <c r="H206" s="333">
        <v>69.37</v>
      </c>
      <c r="I206" s="333">
        <v>55.73</v>
      </c>
      <c r="J206" s="333">
        <v>53.9</v>
      </c>
      <c r="K206" s="333">
        <v>48.36</v>
      </c>
      <c r="L206" s="333">
        <v>52.48</v>
      </c>
      <c r="M206" s="333">
        <v>56.49</v>
      </c>
      <c r="N206" s="333">
        <v>54.3</v>
      </c>
      <c r="O206" s="508">
        <v>64.303151485599997</v>
      </c>
      <c r="P206" s="508">
        <v>56.099207143699999</v>
      </c>
      <c r="Q206" s="508">
        <v>67.123298310099997</v>
      </c>
      <c r="R206" s="508">
        <v>66.768446693399994</v>
      </c>
      <c r="S206" s="508">
        <v>99.249365518199994</v>
      </c>
      <c r="T206" s="508">
        <v>72.106334219199994</v>
      </c>
      <c r="U206" s="508">
        <v>71.247646377500004</v>
      </c>
      <c r="V206" s="508">
        <v>68.418694863100001</v>
      </c>
      <c r="W206" s="508">
        <v>59.257340863800003</v>
      </c>
      <c r="X206" s="508">
        <v>61.235595261299999</v>
      </c>
      <c r="Y206" s="508">
        <v>76.558624962600007</v>
      </c>
      <c r="Z206" s="508">
        <v>62.854286663499998</v>
      </c>
      <c r="AA206" s="331">
        <v>76.641742143800002</v>
      </c>
      <c r="AB206" s="331">
        <v>81.809053775300001</v>
      </c>
      <c r="AC206" s="331">
        <v>74.882879617399993</v>
      </c>
      <c r="AD206" s="331">
        <v>111.1732888542</v>
      </c>
      <c r="AE206" s="331">
        <v>120.4011352536</v>
      </c>
      <c r="AF206" s="331">
        <v>115.09793184989999</v>
      </c>
      <c r="AG206" s="331">
        <v>125.7035296744</v>
      </c>
      <c r="AH206" s="331">
        <v>118.071051928</v>
      </c>
      <c r="AI206" s="331">
        <v>116.9380996565</v>
      </c>
      <c r="AJ206" s="331">
        <v>129.91999769040001</v>
      </c>
      <c r="AK206" s="331">
        <v>113.6971312407</v>
      </c>
      <c r="AL206" s="331">
        <v>132.94626566720001</v>
      </c>
      <c r="AM206" s="331">
        <v>155.35605242899999</v>
      </c>
      <c r="AN206" s="331">
        <v>104.54834727710001</v>
      </c>
      <c r="AO206" s="331">
        <v>114.4152519819</v>
      </c>
      <c r="AP206" s="331">
        <v>105.5990102823</v>
      </c>
    </row>
    <row r="207" spans="1:42" s="326" customFormat="1" ht="27.6" x14ac:dyDescent="0.3">
      <c r="A207" s="328"/>
      <c r="B207" s="328" t="s">
        <v>378</v>
      </c>
      <c r="C207" s="332">
        <v>205.08</v>
      </c>
      <c r="D207" s="332">
        <v>199.46</v>
      </c>
      <c r="E207" s="332">
        <v>214.69</v>
      </c>
      <c r="F207" s="332">
        <v>200.29</v>
      </c>
      <c r="G207" s="332">
        <v>210.13</v>
      </c>
      <c r="H207" s="332">
        <v>199.74</v>
      </c>
      <c r="I207" s="332">
        <v>204.2</v>
      </c>
      <c r="J207" s="332">
        <v>214.87</v>
      </c>
      <c r="K207" s="332">
        <v>165.72</v>
      </c>
      <c r="L207" s="332">
        <v>181.41</v>
      </c>
      <c r="M207" s="332">
        <v>164.08</v>
      </c>
      <c r="N207" s="332">
        <v>167.29</v>
      </c>
      <c r="O207" s="507">
        <v>177.4014931294</v>
      </c>
      <c r="P207" s="507">
        <v>178.41409523249999</v>
      </c>
      <c r="Q207" s="507">
        <v>176.97213478130001</v>
      </c>
      <c r="R207" s="507">
        <v>155.3456594317</v>
      </c>
      <c r="S207" s="507">
        <v>165.61602470899999</v>
      </c>
      <c r="T207" s="507">
        <v>193.73231885429999</v>
      </c>
      <c r="U207" s="507">
        <v>163.9945324654</v>
      </c>
      <c r="V207" s="507">
        <v>156.9840332675</v>
      </c>
      <c r="W207" s="507">
        <v>161.13844171</v>
      </c>
      <c r="X207" s="507">
        <v>166.45190908629999</v>
      </c>
      <c r="Y207" s="507">
        <v>154.8122373265</v>
      </c>
      <c r="Z207" s="507">
        <v>162.18479328059999</v>
      </c>
      <c r="AA207" s="329">
        <v>173.63509686719999</v>
      </c>
      <c r="AB207" s="329">
        <v>185.0227664178</v>
      </c>
      <c r="AC207" s="329">
        <v>173.10266712910001</v>
      </c>
      <c r="AD207" s="329">
        <v>161.5642747517</v>
      </c>
      <c r="AE207" s="329">
        <v>177.55721378870001</v>
      </c>
      <c r="AF207" s="329">
        <v>163.8098780471</v>
      </c>
      <c r="AG207" s="329">
        <v>204.5645398888</v>
      </c>
      <c r="AH207" s="329">
        <v>220.75863189009999</v>
      </c>
      <c r="AI207" s="329">
        <v>187.36486115919999</v>
      </c>
      <c r="AJ207" s="329">
        <v>204.2595277044</v>
      </c>
      <c r="AK207" s="329">
        <v>233.96748163480001</v>
      </c>
      <c r="AL207" s="329">
        <v>186.29785224029999</v>
      </c>
      <c r="AM207" s="329">
        <v>257.48187574889999</v>
      </c>
      <c r="AN207" s="329">
        <v>211.72824904199999</v>
      </c>
      <c r="AO207" s="329">
        <v>254.3241130104</v>
      </c>
      <c r="AP207" s="329">
        <v>224.27924769809999</v>
      </c>
    </row>
    <row r="208" spans="1:42" s="326" customFormat="1" ht="13.8" x14ac:dyDescent="0.3">
      <c r="A208" s="330"/>
      <c r="B208" s="330" t="s">
        <v>379</v>
      </c>
      <c r="C208" s="333">
        <v>36.6</v>
      </c>
      <c r="D208" s="333">
        <v>25.5</v>
      </c>
      <c r="E208" s="333">
        <v>41.25</v>
      </c>
      <c r="F208" s="333">
        <v>33.25</v>
      </c>
      <c r="G208" s="333">
        <v>34.79</v>
      </c>
      <c r="H208" s="333">
        <v>27.28</v>
      </c>
      <c r="I208" s="333">
        <v>29.21</v>
      </c>
      <c r="J208" s="333">
        <v>19.98</v>
      </c>
      <c r="K208" s="333">
        <v>18.61</v>
      </c>
      <c r="L208" s="333">
        <v>18.98</v>
      </c>
      <c r="M208" s="333">
        <v>11.48</v>
      </c>
      <c r="N208" s="333">
        <v>23.46</v>
      </c>
      <c r="O208" s="508">
        <v>19.268491873799999</v>
      </c>
      <c r="P208" s="508">
        <v>21.683151307399999</v>
      </c>
      <c r="Q208" s="508">
        <v>29.638429082799998</v>
      </c>
      <c r="R208" s="508">
        <v>14.9059512756</v>
      </c>
      <c r="S208" s="508">
        <v>21.8446468263</v>
      </c>
      <c r="T208" s="508">
        <v>39.2326526075</v>
      </c>
      <c r="U208" s="508">
        <v>25.232861431900002</v>
      </c>
      <c r="V208" s="508">
        <v>26.5207131913</v>
      </c>
      <c r="W208" s="508">
        <v>20.931076513099999</v>
      </c>
      <c r="X208" s="508">
        <v>25.445420581499999</v>
      </c>
      <c r="Y208" s="508">
        <v>20.094350743500001</v>
      </c>
      <c r="Z208" s="508">
        <v>24.2567369595</v>
      </c>
      <c r="AA208" s="331">
        <v>29.8562093466</v>
      </c>
      <c r="AB208" s="331">
        <v>23.257707649699999</v>
      </c>
      <c r="AC208" s="331">
        <v>37.760924426800003</v>
      </c>
      <c r="AD208" s="331">
        <v>23.440596993900002</v>
      </c>
      <c r="AE208" s="331">
        <v>13.823759407900001</v>
      </c>
      <c r="AF208" s="331">
        <v>32.685893784999998</v>
      </c>
      <c r="AG208" s="331">
        <v>36.697385045899999</v>
      </c>
      <c r="AH208" s="331">
        <v>36.490862224399997</v>
      </c>
      <c r="AI208" s="331">
        <v>37.758694185899998</v>
      </c>
      <c r="AJ208" s="331">
        <v>32.895534580800003</v>
      </c>
      <c r="AK208" s="331">
        <v>32.600521322399999</v>
      </c>
      <c r="AL208" s="331">
        <v>22.572457461999999</v>
      </c>
      <c r="AM208" s="331">
        <v>29.695025012399999</v>
      </c>
      <c r="AN208" s="331">
        <v>25.3580814872</v>
      </c>
      <c r="AO208" s="331">
        <v>29.8965368836</v>
      </c>
      <c r="AP208" s="331">
        <v>34.5515353515</v>
      </c>
    </row>
    <row r="209" spans="1:42" s="326" customFormat="1" ht="13.8" x14ac:dyDescent="0.3">
      <c r="A209" s="328"/>
      <c r="B209" s="328" t="s">
        <v>380</v>
      </c>
      <c r="C209" s="332">
        <v>54.05</v>
      </c>
      <c r="D209" s="332">
        <v>67.959999999999994</v>
      </c>
      <c r="E209" s="332">
        <v>55.03</v>
      </c>
      <c r="F209" s="332">
        <v>55.53</v>
      </c>
      <c r="G209" s="332">
        <v>58.49</v>
      </c>
      <c r="H209" s="332">
        <v>53.42</v>
      </c>
      <c r="I209" s="332">
        <v>58.26</v>
      </c>
      <c r="J209" s="332">
        <v>77.489999999999995</v>
      </c>
      <c r="K209" s="332">
        <v>50.87</v>
      </c>
      <c r="L209" s="332">
        <v>51.53</v>
      </c>
      <c r="M209" s="332">
        <v>44.48</v>
      </c>
      <c r="N209" s="332">
        <v>33.68</v>
      </c>
      <c r="O209" s="507">
        <v>51.799574958900003</v>
      </c>
      <c r="P209" s="507">
        <v>46.517922796699999</v>
      </c>
      <c r="Q209" s="507">
        <v>31.194877578500002</v>
      </c>
      <c r="R209" s="507">
        <v>32.1602419098</v>
      </c>
      <c r="S209" s="507">
        <v>31.436864478</v>
      </c>
      <c r="T209" s="507">
        <v>36.027533740499997</v>
      </c>
      <c r="U209" s="507">
        <v>38.786428994799998</v>
      </c>
      <c r="V209" s="507">
        <v>37.053476226299999</v>
      </c>
      <c r="W209" s="507">
        <v>42.493562223799998</v>
      </c>
      <c r="X209" s="507">
        <v>38.393106396699999</v>
      </c>
      <c r="Y209" s="507">
        <v>39.477570406300003</v>
      </c>
      <c r="Z209" s="507">
        <v>40.488487839599998</v>
      </c>
      <c r="AA209" s="329">
        <v>39.317686715599997</v>
      </c>
      <c r="AB209" s="329">
        <v>38.995005943400002</v>
      </c>
      <c r="AC209" s="329">
        <v>32.056018141700001</v>
      </c>
      <c r="AD209" s="329">
        <v>40.376256860600002</v>
      </c>
      <c r="AE209" s="329">
        <v>39.554705075699999</v>
      </c>
      <c r="AF209" s="329">
        <v>42.756810004999998</v>
      </c>
      <c r="AG209" s="329">
        <v>39.233518723400003</v>
      </c>
      <c r="AH209" s="329">
        <v>51.707232521500003</v>
      </c>
      <c r="AI209" s="329">
        <v>48.303580951599997</v>
      </c>
      <c r="AJ209" s="329">
        <v>46.133231762000001</v>
      </c>
      <c r="AK209" s="329">
        <v>48.079535714999999</v>
      </c>
      <c r="AL209" s="329">
        <v>41.761677800199998</v>
      </c>
      <c r="AM209" s="329">
        <v>57.636478249900001</v>
      </c>
      <c r="AN209" s="329">
        <v>46.747803922300001</v>
      </c>
      <c r="AO209" s="329">
        <v>44.605185474899997</v>
      </c>
      <c r="AP209" s="329">
        <v>39.0763542734</v>
      </c>
    </row>
    <row r="210" spans="1:42" s="326" customFormat="1" ht="13.8" x14ac:dyDescent="0.3">
      <c r="A210" s="330"/>
      <c r="B210" s="330" t="s">
        <v>381</v>
      </c>
      <c r="C210" s="333">
        <v>9.19</v>
      </c>
      <c r="D210" s="333">
        <v>5.85</v>
      </c>
      <c r="E210" s="333">
        <v>9.65</v>
      </c>
      <c r="F210" s="333">
        <v>10.45</v>
      </c>
      <c r="G210" s="333">
        <v>8.2100000000000009</v>
      </c>
      <c r="H210" s="333">
        <v>8.18</v>
      </c>
      <c r="I210" s="333">
        <v>19.12</v>
      </c>
      <c r="J210" s="333">
        <v>8.8000000000000007</v>
      </c>
      <c r="K210" s="333">
        <v>18.309999999999999</v>
      </c>
      <c r="L210" s="333">
        <v>16.87</v>
      </c>
      <c r="M210" s="333">
        <v>19.05</v>
      </c>
      <c r="N210" s="333">
        <v>17.75</v>
      </c>
      <c r="O210" s="508">
        <v>10.057164156100001</v>
      </c>
      <c r="P210" s="508">
        <v>4.2175507881999996</v>
      </c>
      <c r="Q210" s="508">
        <v>6.4669135970999996</v>
      </c>
      <c r="R210" s="508">
        <v>7.4948605462</v>
      </c>
      <c r="S210" s="508">
        <v>19.913654301400001</v>
      </c>
      <c r="T210" s="508">
        <v>6.5269853963999998</v>
      </c>
      <c r="U210" s="508">
        <v>13.436312664000001</v>
      </c>
      <c r="V210" s="508">
        <v>10.427513705000001</v>
      </c>
      <c r="W210" s="508">
        <v>13.163213843599999</v>
      </c>
      <c r="X210" s="508">
        <v>5.5831969904000003</v>
      </c>
      <c r="Y210" s="508">
        <v>3.2593171923000002</v>
      </c>
      <c r="Z210" s="508">
        <v>0.42714745079999999</v>
      </c>
      <c r="AA210" s="331">
        <v>6.8668051986999998</v>
      </c>
      <c r="AB210" s="331">
        <v>0.54889560910000001</v>
      </c>
      <c r="AC210" s="331">
        <v>6.4011735742000004</v>
      </c>
      <c r="AD210" s="331">
        <v>1.8738380612000001</v>
      </c>
      <c r="AE210" s="331">
        <v>11.6400892146</v>
      </c>
      <c r="AF210" s="331">
        <v>2.1592163748000002</v>
      </c>
      <c r="AG210" s="331">
        <v>1.8691805080999999</v>
      </c>
      <c r="AH210" s="331">
        <v>7.9000843605000002</v>
      </c>
      <c r="AI210" s="331">
        <v>4.1942213908000001</v>
      </c>
      <c r="AJ210" s="331">
        <v>8.5809251679000003</v>
      </c>
      <c r="AK210" s="331">
        <v>6.2797804051000004</v>
      </c>
      <c r="AL210" s="331">
        <v>0.45814057800000002</v>
      </c>
      <c r="AM210" s="331">
        <v>7.1762106367999996</v>
      </c>
      <c r="AN210" s="331">
        <v>2.9574880236999999</v>
      </c>
      <c r="AO210" s="331">
        <v>8.7579751755000004</v>
      </c>
      <c r="AP210" s="331">
        <v>1.8881578472</v>
      </c>
    </row>
    <row r="211" spans="1:42" s="326" customFormat="1" ht="13.8" x14ac:dyDescent="0.3">
      <c r="A211" s="328"/>
      <c r="B211" s="328" t="s">
        <v>382</v>
      </c>
      <c r="C211" s="332">
        <v>105.25</v>
      </c>
      <c r="D211" s="332">
        <v>100.14</v>
      </c>
      <c r="E211" s="332">
        <v>108.76</v>
      </c>
      <c r="F211" s="332">
        <v>101.06</v>
      </c>
      <c r="G211" s="332">
        <v>108.64</v>
      </c>
      <c r="H211" s="332">
        <v>110.86</v>
      </c>
      <c r="I211" s="332">
        <v>97.62</v>
      </c>
      <c r="J211" s="332">
        <v>108.61</v>
      </c>
      <c r="K211" s="332">
        <v>77.94</v>
      </c>
      <c r="L211" s="332">
        <v>94.03</v>
      </c>
      <c r="M211" s="332">
        <v>89.07</v>
      </c>
      <c r="N211" s="332">
        <v>92.4</v>
      </c>
      <c r="O211" s="507">
        <v>96.276262140599997</v>
      </c>
      <c r="P211" s="507">
        <v>105.9954703402</v>
      </c>
      <c r="Q211" s="507">
        <v>109.6719145229</v>
      </c>
      <c r="R211" s="507">
        <v>100.7846057001</v>
      </c>
      <c r="S211" s="507">
        <v>92.420859103300003</v>
      </c>
      <c r="T211" s="507">
        <v>111.94514710990001</v>
      </c>
      <c r="U211" s="507">
        <v>86.538929374700004</v>
      </c>
      <c r="V211" s="507">
        <v>82.982330144900004</v>
      </c>
      <c r="W211" s="507">
        <v>84.550589129499997</v>
      </c>
      <c r="X211" s="507">
        <v>97.0301851177</v>
      </c>
      <c r="Y211" s="507">
        <v>91.980998984400003</v>
      </c>
      <c r="Z211" s="507">
        <v>97.012421030699997</v>
      </c>
      <c r="AA211" s="329">
        <v>97.594395606299997</v>
      </c>
      <c r="AB211" s="329">
        <v>122.2211572156</v>
      </c>
      <c r="AC211" s="329">
        <v>96.884550986400001</v>
      </c>
      <c r="AD211" s="329">
        <v>95.873582835999997</v>
      </c>
      <c r="AE211" s="329">
        <v>112.5386600905</v>
      </c>
      <c r="AF211" s="329">
        <v>86.207957882299993</v>
      </c>
      <c r="AG211" s="329">
        <v>126.7644556114</v>
      </c>
      <c r="AH211" s="329">
        <v>124.66045278369999</v>
      </c>
      <c r="AI211" s="329">
        <v>97.108364630899999</v>
      </c>
      <c r="AJ211" s="329">
        <v>116.6498361937</v>
      </c>
      <c r="AK211" s="329">
        <v>147.00764419230001</v>
      </c>
      <c r="AL211" s="329">
        <v>121.5055764001</v>
      </c>
      <c r="AM211" s="329">
        <v>162.9741618498</v>
      </c>
      <c r="AN211" s="329">
        <v>136.6648756088</v>
      </c>
      <c r="AO211" s="329">
        <v>171.0644154764</v>
      </c>
      <c r="AP211" s="329">
        <v>148.76320022600001</v>
      </c>
    </row>
    <row r="212" spans="1:42" s="326" customFormat="1" ht="13.8" x14ac:dyDescent="0.3">
      <c r="A212" s="330"/>
      <c r="B212" s="330" t="s">
        <v>383</v>
      </c>
      <c r="C212" s="333">
        <v>1.59</v>
      </c>
      <c r="D212" s="333">
        <v>1.28</v>
      </c>
      <c r="E212" s="333">
        <v>1.32</v>
      </c>
      <c r="F212" s="333">
        <v>1.03</v>
      </c>
      <c r="G212" s="333">
        <v>0.55000000000000004</v>
      </c>
      <c r="H212" s="333">
        <v>0.85</v>
      </c>
      <c r="I212" s="333">
        <v>0.88</v>
      </c>
      <c r="J212" s="333">
        <v>1.02</v>
      </c>
      <c r="K212" s="333">
        <v>1.2</v>
      </c>
      <c r="L212" s="333">
        <v>0.78</v>
      </c>
      <c r="M212" s="333">
        <v>1.32</v>
      </c>
      <c r="N212" s="333">
        <v>0.7</v>
      </c>
      <c r="O212" s="508">
        <v>1.2945343501</v>
      </c>
      <c r="P212" s="508">
        <v>0.43662408930000002</v>
      </c>
      <c r="Q212" s="508">
        <v>1.0107130314999999</v>
      </c>
      <c r="R212" s="508">
        <v>0.70703772899999995</v>
      </c>
      <c r="S212" s="508">
        <v>1.0096611574000001</v>
      </c>
      <c r="T212" s="508">
        <v>0.5914170339</v>
      </c>
      <c r="U212" s="508">
        <v>0.97265483429999999</v>
      </c>
      <c r="V212" s="508">
        <v>0.54409796160000001</v>
      </c>
      <c r="W212" s="508">
        <v>0.80674320330000004</v>
      </c>
      <c r="X212" s="508">
        <v>1.1055003430000001</v>
      </c>
      <c r="Y212" s="508">
        <v>0.78314707849999998</v>
      </c>
      <c r="Z212" s="508">
        <v>1.1788429706000001</v>
      </c>
      <c r="AA212" s="331">
        <v>0.75035406500000001</v>
      </c>
      <c r="AB212" s="331">
        <v>0.68972036690000005</v>
      </c>
      <c r="AC212" s="331">
        <v>0.80646000689999997</v>
      </c>
      <c r="AD212" s="331">
        <v>0.8168660969</v>
      </c>
      <c r="AE212" s="331">
        <v>0.58546314669999999</v>
      </c>
      <c r="AF212" s="331">
        <v>0.73510637199999995</v>
      </c>
      <c r="AG212" s="331">
        <v>0.78249671379999997</v>
      </c>
      <c r="AH212" s="331">
        <v>0.97750875869999998</v>
      </c>
      <c r="AI212" s="331">
        <v>1.0061034603000001</v>
      </c>
      <c r="AJ212" s="331">
        <v>0.99023748150000002</v>
      </c>
      <c r="AK212" s="331">
        <v>0.96459204779999996</v>
      </c>
      <c r="AL212" s="331">
        <v>1.0271213035</v>
      </c>
      <c r="AM212" s="331">
        <v>0.85634432199999999</v>
      </c>
      <c r="AN212" s="331">
        <v>0.78842992420000002</v>
      </c>
      <c r="AO212" s="331">
        <v>0.82870730079999999</v>
      </c>
      <c r="AP212" s="331">
        <v>1.1035269479000001</v>
      </c>
    </row>
    <row r="213" spans="1:42" s="326" customFormat="1" ht="13.8" x14ac:dyDescent="0.3">
      <c r="A213" s="328"/>
      <c r="B213" s="328" t="s">
        <v>384</v>
      </c>
      <c r="C213" s="332">
        <v>15.38</v>
      </c>
      <c r="D213" s="332">
        <v>15.12</v>
      </c>
      <c r="E213" s="332">
        <v>20.29</v>
      </c>
      <c r="F213" s="332">
        <v>16.27</v>
      </c>
      <c r="G213" s="332">
        <v>15.8</v>
      </c>
      <c r="H213" s="332">
        <v>18.059999999999999</v>
      </c>
      <c r="I213" s="332">
        <v>15.86</v>
      </c>
      <c r="J213" s="332">
        <v>16.239999999999998</v>
      </c>
      <c r="K213" s="332">
        <v>13.21</v>
      </c>
      <c r="L213" s="332">
        <v>12.76</v>
      </c>
      <c r="M213" s="332">
        <v>13.96</v>
      </c>
      <c r="N213" s="332">
        <v>11.52</v>
      </c>
      <c r="O213" s="507">
        <v>17.840421402899999</v>
      </c>
      <c r="P213" s="507">
        <v>14.1135653965</v>
      </c>
      <c r="Q213" s="507">
        <v>14.741563043599999</v>
      </c>
      <c r="R213" s="507">
        <v>12.015846487199999</v>
      </c>
      <c r="S213" s="507">
        <v>16.713129671000001</v>
      </c>
      <c r="T213" s="507">
        <v>15.594868996400001</v>
      </c>
      <c r="U213" s="507">
        <v>11.961152584900001</v>
      </c>
      <c r="V213" s="507">
        <v>14.5559165355</v>
      </c>
      <c r="W213" s="507">
        <v>11.6164402509</v>
      </c>
      <c r="X213" s="507">
        <v>12.691316487</v>
      </c>
      <c r="Y213" s="507">
        <v>14.343206722</v>
      </c>
      <c r="Z213" s="507">
        <v>12.9716573836</v>
      </c>
      <c r="AA213" s="329">
        <v>13.304916992400001</v>
      </c>
      <c r="AB213" s="329">
        <v>12.917539423399999</v>
      </c>
      <c r="AC213" s="329">
        <v>12.1397777932</v>
      </c>
      <c r="AD213" s="329">
        <v>13.658868700099999</v>
      </c>
      <c r="AE213" s="329">
        <v>14.424979822199999</v>
      </c>
      <c r="AF213" s="329">
        <v>15.8171406681</v>
      </c>
      <c r="AG213" s="329">
        <v>14.914213608300001</v>
      </c>
      <c r="AH213" s="329">
        <v>16.103925182800001</v>
      </c>
      <c r="AI213" s="329">
        <v>14.4212657949</v>
      </c>
      <c r="AJ213" s="329">
        <v>19.460022290000001</v>
      </c>
      <c r="AK213" s="329">
        <v>16.478548614400001</v>
      </c>
      <c r="AL213" s="329">
        <v>15.6345987269</v>
      </c>
      <c r="AM213" s="329">
        <v>19.031481643300001</v>
      </c>
      <c r="AN213" s="329">
        <v>13.289947230499999</v>
      </c>
      <c r="AO213" s="329">
        <v>14.806693982600001</v>
      </c>
      <c r="AP213" s="329">
        <v>17.259467410999999</v>
      </c>
    </row>
    <row r="214" spans="1:42" s="326" customFormat="1" ht="12.75" customHeight="1" x14ac:dyDescent="0.3">
      <c r="A214" s="330"/>
      <c r="B214" s="330" t="s">
        <v>385</v>
      </c>
      <c r="C214" s="333">
        <v>0.84</v>
      </c>
      <c r="D214" s="333">
        <v>0.76</v>
      </c>
      <c r="E214" s="333">
        <v>0.84</v>
      </c>
      <c r="F214" s="333">
        <v>0.66</v>
      </c>
      <c r="G214" s="333">
        <v>0.86</v>
      </c>
      <c r="H214" s="333">
        <v>0.99</v>
      </c>
      <c r="I214" s="333">
        <v>0.82</v>
      </c>
      <c r="J214" s="333">
        <v>1.1499999999999999</v>
      </c>
      <c r="K214" s="333">
        <v>1.0900000000000001</v>
      </c>
      <c r="L214" s="333">
        <v>0.88</v>
      </c>
      <c r="M214" s="333">
        <v>1.29</v>
      </c>
      <c r="N214" s="333">
        <v>0.76</v>
      </c>
      <c r="O214" s="508">
        <v>1.2314520078</v>
      </c>
      <c r="P214" s="508">
        <v>0.89928780770000005</v>
      </c>
      <c r="Q214" s="508">
        <v>1.2373250372</v>
      </c>
      <c r="R214" s="508">
        <v>1.267928275</v>
      </c>
      <c r="S214" s="508">
        <v>1.3153143635</v>
      </c>
      <c r="T214" s="508">
        <v>1.1222142958000001</v>
      </c>
      <c r="U214" s="508">
        <v>1.0779346699000001</v>
      </c>
      <c r="V214" s="508">
        <v>1.3304380542000001</v>
      </c>
      <c r="W214" s="508">
        <v>1.0395905907</v>
      </c>
      <c r="X214" s="508">
        <v>1.1574443029000001</v>
      </c>
      <c r="Y214" s="508">
        <v>1.7622826704000001</v>
      </c>
      <c r="Z214" s="508">
        <v>1.1776112329999999</v>
      </c>
      <c r="AA214" s="331">
        <v>2.0455030118000002</v>
      </c>
      <c r="AB214" s="331">
        <v>1.1162364401</v>
      </c>
      <c r="AC214" s="331">
        <v>1.1155985836</v>
      </c>
      <c r="AD214" s="331">
        <v>1.1884099942999999</v>
      </c>
      <c r="AE214" s="331">
        <v>1.2994019797</v>
      </c>
      <c r="AF214" s="331">
        <v>1.1233583730000001</v>
      </c>
      <c r="AG214" s="331">
        <v>1.7010129707999999</v>
      </c>
      <c r="AH214" s="331">
        <v>1.2763248833</v>
      </c>
      <c r="AI214" s="331">
        <v>1.3408837410000001</v>
      </c>
      <c r="AJ214" s="331">
        <v>1.3726384643</v>
      </c>
      <c r="AK214" s="331">
        <v>1.4704960386999999</v>
      </c>
      <c r="AL214" s="331">
        <v>1.4536368753</v>
      </c>
      <c r="AM214" s="331">
        <v>1.6176802602</v>
      </c>
      <c r="AN214" s="331">
        <v>1.0651046134</v>
      </c>
      <c r="AO214" s="331">
        <v>1.2919092714</v>
      </c>
      <c r="AP214" s="331">
        <v>2.1045668638000001</v>
      </c>
    </row>
    <row r="215" spans="1:42" s="326" customFormat="1" ht="13.8" x14ac:dyDescent="0.3">
      <c r="A215" s="328"/>
      <c r="B215" s="328" t="s">
        <v>386</v>
      </c>
      <c r="C215" s="332">
        <v>14.54</v>
      </c>
      <c r="D215" s="332">
        <v>14.35</v>
      </c>
      <c r="E215" s="332">
        <v>19.45</v>
      </c>
      <c r="F215" s="332">
        <v>15.61</v>
      </c>
      <c r="G215" s="332">
        <v>14.94</v>
      </c>
      <c r="H215" s="332">
        <v>17.07</v>
      </c>
      <c r="I215" s="332">
        <v>15.04</v>
      </c>
      <c r="J215" s="332">
        <v>15.1</v>
      </c>
      <c r="K215" s="332">
        <v>12.12</v>
      </c>
      <c r="L215" s="332">
        <v>11.88</v>
      </c>
      <c r="M215" s="332">
        <v>12.67</v>
      </c>
      <c r="N215" s="332">
        <v>10.76</v>
      </c>
      <c r="O215" s="507">
        <v>16.608969395100001</v>
      </c>
      <c r="P215" s="507">
        <v>13.2142775888</v>
      </c>
      <c r="Q215" s="507">
        <v>13.5042380064</v>
      </c>
      <c r="R215" s="507">
        <v>10.7479182122</v>
      </c>
      <c r="S215" s="507">
        <v>15.3978153075</v>
      </c>
      <c r="T215" s="507">
        <v>14.4726547006</v>
      </c>
      <c r="U215" s="507">
        <v>10.883217914999999</v>
      </c>
      <c r="V215" s="507">
        <v>13.2254784813</v>
      </c>
      <c r="W215" s="507">
        <v>10.576849660200001</v>
      </c>
      <c r="X215" s="507">
        <v>11.5338721841</v>
      </c>
      <c r="Y215" s="507">
        <v>12.5809240516</v>
      </c>
      <c r="Z215" s="507">
        <v>11.7940461506</v>
      </c>
      <c r="AA215" s="329">
        <v>11.2594139806</v>
      </c>
      <c r="AB215" s="329">
        <v>11.801302983299999</v>
      </c>
      <c r="AC215" s="329">
        <v>11.0241792096</v>
      </c>
      <c r="AD215" s="329">
        <v>12.4704587058</v>
      </c>
      <c r="AE215" s="329">
        <v>13.1255778425</v>
      </c>
      <c r="AF215" s="329">
        <v>14.6937822951</v>
      </c>
      <c r="AG215" s="329">
        <v>13.2132006375</v>
      </c>
      <c r="AH215" s="329">
        <v>14.8276002995</v>
      </c>
      <c r="AI215" s="329">
        <v>13.080382053899999</v>
      </c>
      <c r="AJ215" s="329">
        <v>18.087383825700002</v>
      </c>
      <c r="AK215" s="329">
        <v>15.008052575700001</v>
      </c>
      <c r="AL215" s="329">
        <v>14.180961851599999</v>
      </c>
      <c r="AM215" s="329">
        <v>17.413801383100001</v>
      </c>
      <c r="AN215" s="329">
        <v>12.2248426171</v>
      </c>
      <c r="AO215" s="329">
        <v>13.514784711200001</v>
      </c>
      <c r="AP215" s="329">
        <v>15.1549005472</v>
      </c>
    </row>
    <row r="216" spans="1:42" s="326" customFormat="1" ht="13.8" x14ac:dyDescent="0.3">
      <c r="A216" s="330"/>
      <c r="B216" s="330" t="s">
        <v>387</v>
      </c>
      <c r="C216" s="333">
        <v>91.45</v>
      </c>
      <c r="D216" s="333">
        <v>86.19</v>
      </c>
      <c r="E216" s="333">
        <v>87.32</v>
      </c>
      <c r="F216" s="333">
        <v>79.430000000000007</v>
      </c>
      <c r="G216" s="333">
        <v>89.04</v>
      </c>
      <c r="H216" s="333">
        <v>95.61</v>
      </c>
      <c r="I216" s="333">
        <v>84.64</v>
      </c>
      <c r="J216" s="333">
        <v>93.11</v>
      </c>
      <c r="K216" s="333">
        <v>86.12</v>
      </c>
      <c r="L216" s="333">
        <v>84.52</v>
      </c>
      <c r="M216" s="333">
        <v>96.68</v>
      </c>
      <c r="N216" s="333">
        <v>82.73</v>
      </c>
      <c r="O216" s="508">
        <v>101.020052224</v>
      </c>
      <c r="P216" s="508">
        <v>81.922537753200004</v>
      </c>
      <c r="Q216" s="508">
        <v>90.961395631399995</v>
      </c>
      <c r="R216" s="508">
        <v>83.473337337800004</v>
      </c>
      <c r="S216" s="508">
        <v>104.8871138415</v>
      </c>
      <c r="T216" s="508">
        <v>112.18019830590001</v>
      </c>
      <c r="U216" s="508">
        <v>109.3604284722</v>
      </c>
      <c r="V216" s="508">
        <v>111.04843372489999</v>
      </c>
      <c r="W216" s="508">
        <v>92.365420384800004</v>
      </c>
      <c r="X216" s="508">
        <v>103.00003079459999</v>
      </c>
      <c r="Y216" s="508">
        <v>104.7638741599</v>
      </c>
      <c r="Z216" s="508">
        <v>88.139137946100007</v>
      </c>
      <c r="AA216" s="331">
        <v>96.430422591199999</v>
      </c>
      <c r="AB216" s="331">
        <v>101.1118167203</v>
      </c>
      <c r="AC216" s="331">
        <v>100.2725208941</v>
      </c>
      <c r="AD216" s="331">
        <v>94.308838549599997</v>
      </c>
      <c r="AE216" s="331">
        <v>118.68913574760001</v>
      </c>
      <c r="AF216" s="331">
        <v>97.915281986400004</v>
      </c>
      <c r="AG216" s="331">
        <v>96.623734825400007</v>
      </c>
      <c r="AH216" s="331">
        <v>94.349391433600005</v>
      </c>
      <c r="AI216" s="331">
        <v>85.9095096848</v>
      </c>
      <c r="AJ216" s="331">
        <v>86.141805764400004</v>
      </c>
      <c r="AK216" s="331">
        <v>73.740190799700002</v>
      </c>
      <c r="AL216" s="331">
        <v>74.625768729399994</v>
      </c>
      <c r="AM216" s="331">
        <v>82.635184678399995</v>
      </c>
      <c r="AN216" s="331">
        <v>71.511064113800003</v>
      </c>
      <c r="AO216" s="331">
        <v>88.129818947399997</v>
      </c>
      <c r="AP216" s="331">
        <v>87.082958578900005</v>
      </c>
    </row>
    <row r="217" spans="1:42" s="326" customFormat="1" ht="27.6" x14ac:dyDescent="0.3">
      <c r="A217" s="328"/>
      <c r="B217" s="328" t="s">
        <v>388</v>
      </c>
      <c r="C217" s="332">
        <v>7.0000000000000007E-2</v>
      </c>
      <c r="D217" s="332">
        <v>0.11</v>
      </c>
      <c r="E217" s="332">
        <v>0.1</v>
      </c>
      <c r="F217" s="332">
        <v>0.12</v>
      </c>
      <c r="G217" s="332">
        <v>0.09</v>
      </c>
      <c r="H217" s="332">
        <v>0.12</v>
      </c>
      <c r="I217" s="332">
        <v>0.11</v>
      </c>
      <c r="J217" s="332">
        <v>0.11</v>
      </c>
      <c r="K217" s="332">
        <v>0.1</v>
      </c>
      <c r="L217" s="332">
        <v>0.24</v>
      </c>
      <c r="M217" s="332">
        <v>0.11</v>
      </c>
      <c r="N217" s="332">
        <v>0.06</v>
      </c>
      <c r="O217" s="507">
        <v>0.1248167064</v>
      </c>
      <c r="P217" s="507">
        <v>7.8597139600000004E-2</v>
      </c>
      <c r="Q217" s="507">
        <v>0.15893791430000001</v>
      </c>
      <c r="R217" s="507">
        <v>8.72001045E-2</v>
      </c>
      <c r="S217" s="507">
        <v>9.19028494E-2</v>
      </c>
      <c r="T217" s="507">
        <v>9.3165521500000001E-2</v>
      </c>
      <c r="U217" s="507">
        <v>9.4436657100000002E-2</v>
      </c>
      <c r="V217" s="507">
        <v>0.13129996020000001</v>
      </c>
      <c r="W217" s="507">
        <v>7.9223306699999996E-2</v>
      </c>
      <c r="X217" s="507">
        <v>0.14682980030000001</v>
      </c>
      <c r="Y217" s="507">
        <v>0.1018670539</v>
      </c>
      <c r="Z217" s="507">
        <v>6.3788679799999998E-2</v>
      </c>
      <c r="AA217" s="329">
        <v>0.10763847260000001</v>
      </c>
      <c r="AB217" s="329">
        <v>0.127406775</v>
      </c>
      <c r="AC217" s="329">
        <v>0.1039446681</v>
      </c>
      <c r="AD217" s="329">
        <v>0.123770959</v>
      </c>
      <c r="AE217" s="329">
        <v>0.13680074489999999</v>
      </c>
      <c r="AF217" s="329">
        <v>0.12036431710000001</v>
      </c>
      <c r="AG217" s="329">
        <v>0.1979297934</v>
      </c>
      <c r="AH217" s="329">
        <v>0.1240512386</v>
      </c>
      <c r="AI217" s="329">
        <v>8.6594461499999997E-2</v>
      </c>
      <c r="AJ217" s="329">
        <v>0.1155732166</v>
      </c>
      <c r="AK217" s="329">
        <v>0.19858457439999999</v>
      </c>
      <c r="AL217" s="329">
        <v>0.1099557207</v>
      </c>
      <c r="AM217" s="329">
        <v>9.1237240600000005E-2</v>
      </c>
      <c r="AN217" s="329">
        <v>7.1164678300000006E-2</v>
      </c>
      <c r="AO217" s="329">
        <v>7.9816459300000003E-2</v>
      </c>
      <c r="AP217" s="329">
        <v>0.1013218199</v>
      </c>
    </row>
    <row r="218" spans="1:42" s="326" customFormat="1" ht="13.8" x14ac:dyDescent="0.3">
      <c r="A218" s="330"/>
      <c r="B218" s="330" t="s">
        <v>389</v>
      </c>
      <c r="C218" s="333">
        <v>22.55</v>
      </c>
      <c r="D218" s="333">
        <v>18.34</v>
      </c>
      <c r="E218" s="333">
        <v>20.73</v>
      </c>
      <c r="F218" s="333">
        <v>18.329999999999998</v>
      </c>
      <c r="G218" s="333">
        <v>22.86</v>
      </c>
      <c r="H218" s="333">
        <v>24.18</v>
      </c>
      <c r="I218" s="333">
        <v>19.28</v>
      </c>
      <c r="J218" s="333">
        <v>18.850000000000001</v>
      </c>
      <c r="K218" s="333">
        <v>15.75</v>
      </c>
      <c r="L218" s="333">
        <v>16.52</v>
      </c>
      <c r="M218" s="333">
        <v>18.829999999999998</v>
      </c>
      <c r="N218" s="333">
        <v>14.3</v>
      </c>
      <c r="O218" s="508">
        <v>16.4619568337</v>
      </c>
      <c r="P218" s="508">
        <v>17.231121473200002</v>
      </c>
      <c r="Q218" s="508">
        <v>18.865211993199999</v>
      </c>
      <c r="R218" s="508">
        <v>12.749038456699999</v>
      </c>
      <c r="S218" s="508">
        <v>16.9182767179</v>
      </c>
      <c r="T218" s="508">
        <v>14.8316804401</v>
      </c>
      <c r="U218" s="508">
        <v>13.8783711751</v>
      </c>
      <c r="V218" s="508">
        <v>16.060334852499999</v>
      </c>
      <c r="W218" s="508">
        <v>12.3207762126</v>
      </c>
      <c r="X218" s="508">
        <v>15.0476990865</v>
      </c>
      <c r="Y218" s="508">
        <v>15.1878609751</v>
      </c>
      <c r="Z218" s="508">
        <v>14.223429963099999</v>
      </c>
      <c r="AA218" s="331">
        <v>14.638930500000001</v>
      </c>
      <c r="AB218" s="331">
        <v>14.511391401499999</v>
      </c>
      <c r="AC218" s="331">
        <v>14.4275967774</v>
      </c>
      <c r="AD218" s="331">
        <v>13.561747713899999</v>
      </c>
      <c r="AE218" s="331">
        <v>15.3985040293</v>
      </c>
      <c r="AF218" s="331">
        <v>13.8441190097</v>
      </c>
      <c r="AG218" s="331">
        <v>15.5534490784</v>
      </c>
      <c r="AH218" s="331">
        <v>17.457556738200001</v>
      </c>
      <c r="AI218" s="331">
        <v>14.064637963299999</v>
      </c>
      <c r="AJ218" s="331">
        <v>15.395969918400001</v>
      </c>
      <c r="AK218" s="331">
        <v>15.298954197600001</v>
      </c>
      <c r="AL218" s="331">
        <v>14.9126815902</v>
      </c>
      <c r="AM218" s="331">
        <v>17.046191008800001</v>
      </c>
      <c r="AN218" s="331">
        <v>13.206036064599999</v>
      </c>
      <c r="AO218" s="331">
        <v>17.060667333800001</v>
      </c>
      <c r="AP218" s="331">
        <v>15.820007258</v>
      </c>
    </row>
    <row r="219" spans="1:42" s="326" customFormat="1" ht="13.8" x14ac:dyDescent="0.3">
      <c r="A219" s="328"/>
      <c r="B219" s="328" t="s">
        <v>390</v>
      </c>
      <c r="C219" s="332">
        <v>68.83</v>
      </c>
      <c r="D219" s="332">
        <v>67.739999999999995</v>
      </c>
      <c r="E219" s="332">
        <v>66.5</v>
      </c>
      <c r="F219" s="332">
        <v>60.98</v>
      </c>
      <c r="G219" s="332">
        <v>66.09</v>
      </c>
      <c r="H219" s="332">
        <v>71.31</v>
      </c>
      <c r="I219" s="332">
        <v>65.25</v>
      </c>
      <c r="J219" s="332">
        <v>74.150000000000006</v>
      </c>
      <c r="K219" s="332">
        <v>70.27</v>
      </c>
      <c r="L219" s="332">
        <v>67.760000000000005</v>
      </c>
      <c r="M219" s="332">
        <v>77.739999999999995</v>
      </c>
      <c r="N219" s="332">
        <v>68.37</v>
      </c>
      <c r="O219" s="507">
        <v>84.433278683899999</v>
      </c>
      <c r="P219" s="507">
        <v>64.612819140400006</v>
      </c>
      <c r="Q219" s="507">
        <v>71.937245723900006</v>
      </c>
      <c r="R219" s="507">
        <v>70.637098776599998</v>
      </c>
      <c r="S219" s="507">
        <v>87.876934274199996</v>
      </c>
      <c r="T219" s="507">
        <v>97.255352344299993</v>
      </c>
      <c r="U219" s="507">
        <v>95.387620639999994</v>
      </c>
      <c r="V219" s="507">
        <v>94.856798912200006</v>
      </c>
      <c r="W219" s="507">
        <v>79.965420865499993</v>
      </c>
      <c r="X219" s="507">
        <v>87.805501907799993</v>
      </c>
      <c r="Y219" s="507">
        <v>89.474146130899996</v>
      </c>
      <c r="Z219" s="507">
        <v>73.851919303200006</v>
      </c>
      <c r="AA219" s="329">
        <v>81.683853618599997</v>
      </c>
      <c r="AB219" s="329">
        <v>86.473018543799995</v>
      </c>
      <c r="AC219" s="329">
        <v>85.740979448600001</v>
      </c>
      <c r="AD219" s="329">
        <v>80.623319876699995</v>
      </c>
      <c r="AE219" s="329">
        <v>103.15383097340001</v>
      </c>
      <c r="AF219" s="329">
        <v>83.950798659599997</v>
      </c>
      <c r="AG219" s="329">
        <v>80.872355953600007</v>
      </c>
      <c r="AH219" s="329">
        <v>76.767783456800004</v>
      </c>
      <c r="AI219" s="329">
        <v>71.75827726</v>
      </c>
      <c r="AJ219" s="329">
        <v>70.630262629399994</v>
      </c>
      <c r="AK219" s="329">
        <v>58.242652027699997</v>
      </c>
      <c r="AL219" s="329">
        <v>59.603131418499999</v>
      </c>
      <c r="AM219" s="329">
        <v>65.497756429000006</v>
      </c>
      <c r="AN219" s="329">
        <v>58.233863370900004</v>
      </c>
      <c r="AO219" s="329">
        <v>70.989335154299994</v>
      </c>
      <c r="AP219" s="329">
        <v>71.161629500999993</v>
      </c>
    </row>
    <row r="220" spans="1:42" s="326" customFormat="1" ht="13.8" x14ac:dyDescent="0.3">
      <c r="A220" s="330"/>
      <c r="B220" s="330" t="s">
        <v>391</v>
      </c>
      <c r="C220" s="333">
        <v>156.01</v>
      </c>
      <c r="D220" s="333">
        <v>214.1</v>
      </c>
      <c r="E220" s="333">
        <v>330.88</v>
      </c>
      <c r="F220" s="333">
        <v>423.11</v>
      </c>
      <c r="G220" s="333">
        <v>557.72</v>
      </c>
      <c r="H220" s="333">
        <v>557.41</v>
      </c>
      <c r="I220" s="333">
        <v>539.63</v>
      </c>
      <c r="J220" s="333">
        <v>397.5</v>
      </c>
      <c r="K220" s="333">
        <v>231.89</v>
      </c>
      <c r="L220" s="333">
        <v>272.01</v>
      </c>
      <c r="M220" s="333">
        <v>176.09</v>
      </c>
      <c r="N220" s="333">
        <v>169.62</v>
      </c>
      <c r="O220" s="508">
        <v>178.44613321790001</v>
      </c>
      <c r="P220" s="508">
        <v>178.94585376960001</v>
      </c>
      <c r="Q220" s="508">
        <v>277.89828938670001</v>
      </c>
      <c r="R220" s="508">
        <v>251.4004839856</v>
      </c>
      <c r="S220" s="508">
        <v>309.51411051539998</v>
      </c>
      <c r="T220" s="508">
        <v>328.63322570780002</v>
      </c>
      <c r="U220" s="508">
        <v>266.14670050069998</v>
      </c>
      <c r="V220" s="508">
        <v>363.2024889644</v>
      </c>
      <c r="W220" s="508">
        <v>266.89879757369999</v>
      </c>
      <c r="X220" s="508">
        <v>198.49316055700001</v>
      </c>
      <c r="Y220" s="508">
        <v>227.08185319660001</v>
      </c>
      <c r="Z220" s="508">
        <v>166.67235179470001</v>
      </c>
      <c r="AA220" s="331">
        <v>286.03957690919998</v>
      </c>
      <c r="AB220" s="331">
        <v>190.0343547887</v>
      </c>
      <c r="AC220" s="331">
        <v>296.1105037145</v>
      </c>
      <c r="AD220" s="331">
        <v>364.6510292959</v>
      </c>
      <c r="AE220" s="331">
        <v>323.18137223600002</v>
      </c>
      <c r="AF220" s="331">
        <v>286.13125734350001</v>
      </c>
      <c r="AG220" s="331">
        <v>406.55709436730001</v>
      </c>
      <c r="AH220" s="331">
        <v>315.10774280679999</v>
      </c>
      <c r="AI220" s="331">
        <v>327.26068584529997</v>
      </c>
      <c r="AJ220" s="331">
        <v>236.0894192641</v>
      </c>
      <c r="AK220" s="331">
        <v>162.73619255400001</v>
      </c>
      <c r="AL220" s="331">
        <v>138.72162245289999</v>
      </c>
      <c r="AM220" s="331">
        <v>275.7098883484</v>
      </c>
      <c r="AN220" s="331">
        <v>220.68863996799999</v>
      </c>
      <c r="AO220" s="331">
        <v>278.21598003690002</v>
      </c>
      <c r="AP220" s="331">
        <v>325.29360410430002</v>
      </c>
    </row>
    <row r="221" spans="1:42" s="326" customFormat="1" ht="13.8" x14ac:dyDescent="0.3">
      <c r="A221" s="328"/>
      <c r="B221" s="328" t="s">
        <v>392</v>
      </c>
      <c r="C221" s="332">
        <v>90.29</v>
      </c>
      <c r="D221" s="332">
        <v>162.49</v>
      </c>
      <c r="E221" s="332">
        <v>246.92</v>
      </c>
      <c r="F221" s="332">
        <v>351.25</v>
      </c>
      <c r="G221" s="332">
        <v>466.74</v>
      </c>
      <c r="H221" s="332">
        <v>431.66</v>
      </c>
      <c r="I221" s="332">
        <v>444.83</v>
      </c>
      <c r="J221" s="332">
        <v>311.14</v>
      </c>
      <c r="K221" s="332">
        <v>168.92</v>
      </c>
      <c r="L221" s="332">
        <v>202.92</v>
      </c>
      <c r="M221" s="332">
        <v>119.6</v>
      </c>
      <c r="N221" s="332">
        <v>111.76</v>
      </c>
      <c r="O221" s="507">
        <v>115.9250455164</v>
      </c>
      <c r="P221" s="507">
        <v>124.28820145100001</v>
      </c>
      <c r="Q221" s="507">
        <v>183.3778762931</v>
      </c>
      <c r="R221" s="507">
        <v>194.0554859943</v>
      </c>
      <c r="S221" s="507">
        <v>234.88634334919999</v>
      </c>
      <c r="T221" s="507">
        <v>259.93214480939997</v>
      </c>
      <c r="U221" s="507">
        <v>200.9397605465</v>
      </c>
      <c r="V221" s="507">
        <v>288.2594457372</v>
      </c>
      <c r="W221" s="507">
        <v>219.05357729799999</v>
      </c>
      <c r="X221" s="507">
        <v>150.49250886550001</v>
      </c>
      <c r="Y221" s="507">
        <v>171.1471296885</v>
      </c>
      <c r="Z221" s="507">
        <v>115.9041845424</v>
      </c>
      <c r="AA221" s="329">
        <v>236.14653503549999</v>
      </c>
      <c r="AB221" s="329">
        <v>137.8907430875</v>
      </c>
      <c r="AC221" s="329">
        <v>229.39318605290001</v>
      </c>
      <c r="AD221" s="329">
        <v>282.02598502429998</v>
      </c>
      <c r="AE221" s="329">
        <v>246.96481392199999</v>
      </c>
      <c r="AF221" s="329">
        <v>227.07680342250001</v>
      </c>
      <c r="AG221" s="329">
        <v>317.04022775120001</v>
      </c>
      <c r="AH221" s="329">
        <v>248.93259732979999</v>
      </c>
      <c r="AI221" s="329">
        <v>275.42846275800002</v>
      </c>
      <c r="AJ221" s="329">
        <v>167.19017223399999</v>
      </c>
      <c r="AK221" s="329">
        <v>104.77106080990001</v>
      </c>
      <c r="AL221" s="329">
        <v>80.3471429027</v>
      </c>
      <c r="AM221" s="329">
        <v>204.8121674846</v>
      </c>
      <c r="AN221" s="329">
        <v>171.9944180759</v>
      </c>
      <c r="AO221" s="329">
        <v>183.24085781740001</v>
      </c>
      <c r="AP221" s="329">
        <v>239.81835035829999</v>
      </c>
    </row>
    <row r="222" spans="1:42" s="326" customFormat="1" ht="13.8" x14ac:dyDescent="0.3">
      <c r="A222" s="330"/>
      <c r="B222" s="330" t="s">
        <v>393</v>
      </c>
      <c r="C222" s="333">
        <v>65.73</v>
      </c>
      <c r="D222" s="333">
        <v>51.61</v>
      </c>
      <c r="E222" s="333">
        <v>83.96</v>
      </c>
      <c r="F222" s="333">
        <v>71.86</v>
      </c>
      <c r="G222" s="333">
        <v>90.98</v>
      </c>
      <c r="H222" s="333">
        <v>125.75</v>
      </c>
      <c r="I222" s="333">
        <v>94.8</v>
      </c>
      <c r="J222" s="333">
        <v>86.35</v>
      </c>
      <c r="K222" s="333">
        <v>62.97</v>
      </c>
      <c r="L222" s="333">
        <v>69.09</v>
      </c>
      <c r="M222" s="333">
        <v>56.49</v>
      </c>
      <c r="N222" s="333">
        <v>57.86</v>
      </c>
      <c r="O222" s="508">
        <v>62.521087701500001</v>
      </c>
      <c r="P222" s="508">
        <v>54.6576523186</v>
      </c>
      <c r="Q222" s="508">
        <v>94.520413093599998</v>
      </c>
      <c r="R222" s="508">
        <v>57.344997991299998</v>
      </c>
      <c r="S222" s="508">
        <v>74.627767166200002</v>
      </c>
      <c r="T222" s="508">
        <v>68.701080898399994</v>
      </c>
      <c r="U222" s="508">
        <v>65.206939954199996</v>
      </c>
      <c r="V222" s="508">
        <v>74.943043227199993</v>
      </c>
      <c r="W222" s="508">
        <v>47.845220275700001</v>
      </c>
      <c r="X222" s="508">
        <v>48.000651691500003</v>
      </c>
      <c r="Y222" s="508">
        <v>55.934723508099999</v>
      </c>
      <c r="Z222" s="508">
        <v>50.768167252300003</v>
      </c>
      <c r="AA222" s="331">
        <v>49.8930418737</v>
      </c>
      <c r="AB222" s="331">
        <v>52.143611701200001</v>
      </c>
      <c r="AC222" s="331">
        <v>66.717317661600006</v>
      </c>
      <c r="AD222" s="331">
        <v>82.625044271600004</v>
      </c>
      <c r="AE222" s="331">
        <v>76.216558313999997</v>
      </c>
      <c r="AF222" s="331">
        <v>59.054453920999997</v>
      </c>
      <c r="AG222" s="331">
        <v>89.516866616100003</v>
      </c>
      <c r="AH222" s="331">
        <v>66.175145477000001</v>
      </c>
      <c r="AI222" s="331">
        <v>51.832223087300001</v>
      </c>
      <c r="AJ222" s="331">
        <v>68.8992470301</v>
      </c>
      <c r="AK222" s="331">
        <v>57.965131744099999</v>
      </c>
      <c r="AL222" s="331">
        <v>58.3744795502</v>
      </c>
      <c r="AM222" s="331">
        <v>70.897720863800004</v>
      </c>
      <c r="AN222" s="331">
        <v>48.694221892100003</v>
      </c>
      <c r="AO222" s="331">
        <v>94.975122219499994</v>
      </c>
      <c r="AP222" s="331">
        <v>85.475253746000007</v>
      </c>
    </row>
    <row r="223" spans="1:42" s="326" customFormat="1" ht="27.6" x14ac:dyDescent="0.3">
      <c r="A223" s="328"/>
      <c r="B223" s="328" t="s">
        <v>394</v>
      </c>
      <c r="C223" s="332">
        <v>7.87</v>
      </c>
      <c r="D223" s="332">
        <v>8.6</v>
      </c>
      <c r="E223" s="332">
        <v>8.85</v>
      </c>
      <c r="F223" s="332">
        <v>10.61</v>
      </c>
      <c r="G223" s="332">
        <v>14.32</v>
      </c>
      <c r="H223" s="332">
        <v>11.28</v>
      </c>
      <c r="I223" s="332">
        <v>10.4</v>
      </c>
      <c r="J223" s="332">
        <v>15.13</v>
      </c>
      <c r="K223" s="332">
        <v>10.27</v>
      </c>
      <c r="L223" s="332">
        <v>9.7799999999999994</v>
      </c>
      <c r="M223" s="332">
        <v>11</v>
      </c>
      <c r="N223" s="332">
        <v>8.58</v>
      </c>
      <c r="O223" s="507">
        <v>11.636021446699999</v>
      </c>
      <c r="P223" s="507">
        <v>10.407914223900001</v>
      </c>
      <c r="Q223" s="507">
        <v>10.193082780999999</v>
      </c>
      <c r="R223" s="507">
        <v>7.1344945160000002</v>
      </c>
      <c r="S223" s="507">
        <v>9.7212017700000004</v>
      </c>
      <c r="T223" s="507">
        <v>8.2305516598999997</v>
      </c>
      <c r="U223" s="507">
        <v>8.9937419109000007</v>
      </c>
      <c r="V223" s="507">
        <v>10.0680527752</v>
      </c>
      <c r="W223" s="507">
        <v>8.1610831435000009</v>
      </c>
      <c r="X223" s="507">
        <v>9.6831911710000007</v>
      </c>
      <c r="Y223" s="507">
        <v>7.6451671273999997</v>
      </c>
      <c r="Z223" s="507">
        <v>7.9980363114999999</v>
      </c>
      <c r="AA223" s="329">
        <v>9.7952152157000008</v>
      </c>
      <c r="AB223" s="329">
        <v>8.7799946043000006</v>
      </c>
      <c r="AC223" s="329">
        <v>8.8574547184999997</v>
      </c>
      <c r="AD223" s="329">
        <v>8.1358432033000003</v>
      </c>
      <c r="AE223" s="329">
        <v>9.4181099217999993</v>
      </c>
      <c r="AF223" s="329">
        <v>9.1391299213000003</v>
      </c>
      <c r="AG223" s="329">
        <v>11.1891680176</v>
      </c>
      <c r="AH223" s="329">
        <v>7.0997827752999996</v>
      </c>
      <c r="AI223" s="329">
        <v>7.9104953313999999</v>
      </c>
      <c r="AJ223" s="329">
        <v>9.0751822387000001</v>
      </c>
      <c r="AK223" s="329">
        <v>8.4385715279000006</v>
      </c>
      <c r="AL223" s="329">
        <v>7.2682954719000001</v>
      </c>
      <c r="AM223" s="329">
        <v>8.9973011064000001</v>
      </c>
      <c r="AN223" s="329">
        <v>7.7977873906999999</v>
      </c>
      <c r="AO223" s="329">
        <v>6.7550561556000002</v>
      </c>
      <c r="AP223" s="329">
        <v>6.8917224015</v>
      </c>
    </row>
    <row r="224" spans="1:42" s="326" customFormat="1" ht="13.8" x14ac:dyDescent="0.3">
      <c r="A224" s="330"/>
      <c r="B224" s="330" t="s">
        <v>395</v>
      </c>
      <c r="C224" s="333">
        <v>4.2699999999999996</v>
      </c>
      <c r="D224" s="333">
        <v>4.0599999999999996</v>
      </c>
      <c r="E224" s="333">
        <v>4.46</v>
      </c>
      <c r="F224" s="333">
        <v>4.3600000000000003</v>
      </c>
      <c r="G224" s="333">
        <v>5.79</v>
      </c>
      <c r="H224" s="333">
        <v>4.3899999999999997</v>
      </c>
      <c r="I224" s="333">
        <v>4.74</v>
      </c>
      <c r="J224" s="333">
        <v>5.19</v>
      </c>
      <c r="K224" s="333">
        <v>4.22</v>
      </c>
      <c r="L224" s="333">
        <v>3.8</v>
      </c>
      <c r="M224" s="333">
        <v>4.8</v>
      </c>
      <c r="N224" s="333">
        <v>4.47</v>
      </c>
      <c r="O224" s="508">
        <v>4.4220502937999999</v>
      </c>
      <c r="P224" s="508">
        <v>3.8377319776999999</v>
      </c>
      <c r="Q224" s="508">
        <v>5.3731021955999996</v>
      </c>
      <c r="R224" s="508">
        <v>2.8544428246</v>
      </c>
      <c r="S224" s="508">
        <v>4.7929070413000003</v>
      </c>
      <c r="T224" s="508">
        <v>4.2459391128000004</v>
      </c>
      <c r="U224" s="508">
        <v>4.0967913667999998</v>
      </c>
      <c r="V224" s="508">
        <v>4.5659776812999997</v>
      </c>
      <c r="W224" s="508">
        <v>4.1687090059000003</v>
      </c>
      <c r="X224" s="508">
        <v>4.6712065304000001</v>
      </c>
      <c r="Y224" s="508">
        <v>4.1294800731999999</v>
      </c>
      <c r="Z224" s="508">
        <v>3.5888566145</v>
      </c>
      <c r="AA224" s="331">
        <v>4.9205674690999999</v>
      </c>
      <c r="AB224" s="331">
        <v>3.9572411469</v>
      </c>
      <c r="AC224" s="331">
        <v>4.0020398258999998</v>
      </c>
      <c r="AD224" s="331">
        <v>4.0329220014000002</v>
      </c>
      <c r="AE224" s="331">
        <v>4.0260324759000001</v>
      </c>
      <c r="AF224" s="331">
        <v>4.2057791632999999</v>
      </c>
      <c r="AG224" s="331">
        <v>4.7540136660999996</v>
      </c>
      <c r="AH224" s="331">
        <v>3.2330981523000002</v>
      </c>
      <c r="AI224" s="331">
        <v>3.4623658233999999</v>
      </c>
      <c r="AJ224" s="331">
        <v>3.3445577977999998</v>
      </c>
      <c r="AK224" s="331">
        <v>3.7548885338</v>
      </c>
      <c r="AL224" s="331">
        <v>3.3634665267999999</v>
      </c>
      <c r="AM224" s="331">
        <v>4.0209469142999996</v>
      </c>
      <c r="AN224" s="331">
        <v>3.1106722661999999</v>
      </c>
      <c r="AO224" s="331">
        <v>2.8784736450000001</v>
      </c>
      <c r="AP224" s="331">
        <v>2.8936869045</v>
      </c>
    </row>
    <row r="225" spans="1:42" s="326" customFormat="1" ht="13.8" x14ac:dyDescent="0.3">
      <c r="A225" s="328"/>
      <c r="B225" s="328" t="s">
        <v>396</v>
      </c>
      <c r="C225" s="332">
        <v>3.6</v>
      </c>
      <c r="D225" s="332">
        <v>4.54</v>
      </c>
      <c r="E225" s="332">
        <v>4.3899999999999997</v>
      </c>
      <c r="F225" s="332">
        <v>6.24</v>
      </c>
      <c r="G225" s="332">
        <v>8.5299999999999994</v>
      </c>
      <c r="H225" s="332">
        <v>6.89</v>
      </c>
      <c r="I225" s="332">
        <v>5.66</v>
      </c>
      <c r="J225" s="332">
        <v>9.94</v>
      </c>
      <c r="K225" s="332">
        <v>6.05</v>
      </c>
      <c r="L225" s="332">
        <v>5.99</v>
      </c>
      <c r="M225" s="332">
        <v>6.21</v>
      </c>
      <c r="N225" s="332">
        <v>4.1100000000000003</v>
      </c>
      <c r="O225" s="507">
        <v>7.2139711529000001</v>
      </c>
      <c r="P225" s="507">
        <v>6.5701822461999999</v>
      </c>
      <c r="Q225" s="507">
        <v>4.8199805853999997</v>
      </c>
      <c r="R225" s="507">
        <v>4.2800516913999997</v>
      </c>
      <c r="S225" s="507">
        <v>4.9282947287000001</v>
      </c>
      <c r="T225" s="507">
        <v>3.9846125470999998</v>
      </c>
      <c r="U225" s="507">
        <v>4.8969505441000001</v>
      </c>
      <c r="V225" s="507">
        <v>5.5020750939000003</v>
      </c>
      <c r="W225" s="507">
        <v>3.9923741376000002</v>
      </c>
      <c r="X225" s="507">
        <v>5.0119846405999997</v>
      </c>
      <c r="Y225" s="507">
        <v>3.5156870541999998</v>
      </c>
      <c r="Z225" s="507">
        <v>4.4091796969999999</v>
      </c>
      <c r="AA225" s="329">
        <v>4.8746477466</v>
      </c>
      <c r="AB225" s="329">
        <v>4.8227534574000002</v>
      </c>
      <c r="AC225" s="329">
        <v>4.8554148925999998</v>
      </c>
      <c r="AD225" s="329">
        <v>4.1029212019000001</v>
      </c>
      <c r="AE225" s="329">
        <v>5.3920774459</v>
      </c>
      <c r="AF225" s="329">
        <v>4.9333507579999996</v>
      </c>
      <c r="AG225" s="329">
        <v>6.4351543514999996</v>
      </c>
      <c r="AH225" s="329">
        <v>3.8666846229999998</v>
      </c>
      <c r="AI225" s="329">
        <v>4.4481295080000001</v>
      </c>
      <c r="AJ225" s="329">
        <v>5.7306244408999998</v>
      </c>
      <c r="AK225" s="329">
        <v>4.6836829940999998</v>
      </c>
      <c r="AL225" s="329">
        <v>3.9048289450999998</v>
      </c>
      <c r="AM225" s="329">
        <v>4.9763541920999996</v>
      </c>
      <c r="AN225" s="329">
        <v>4.6871151245</v>
      </c>
      <c r="AO225" s="329">
        <v>3.8765825106</v>
      </c>
      <c r="AP225" s="329">
        <v>3.998035497</v>
      </c>
    </row>
    <row r="226" spans="1:42" s="326" customFormat="1" ht="13.8" x14ac:dyDescent="0.3">
      <c r="A226" s="330"/>
      <c r="B226" s="330" t="s">
        <v>397</v>
      </c>
      <c r="C226" s="333">
        <v>16.190000000000001</v>
      </c>
      <c r="D226" s="333">
        <v>16.489999999999998</v>
      </c>
      <c r="E226" s="333">
        <v>20.99</v>
      </c>
      <c r="F226" s="333">
        <v>19.350000000000001</v>
      </c>
      <c r="G226" s="333">
        <v>20.079999999999998</v>
      </c>
      <c r="H226" s="333">
        <v>21.68</v>
      </c>
      <c r="I226" s="333">
        <v>19.489999999999998</v>
      </c>
      <c r="J226" s="333">
        <v>21.62</v>
      </c>
      <c r="K226" s="333">
        <v>18.95</v>
      </c>
      <c r="L226" s="333">
        <v>20.87</v>
      </c>
      <c r="M226" s="333">
        <v>20.45</v>
      </c>
      <c r="N226" s="333">
        <v>20.91</v>
      </c>
      <c r="O226" s="508">
        <v>23.404940826200001</v>
      </c>
      <c r="P226" s="508">
        <v>22.567327847400001</v>
      </c>
      <c r="Q226" s="508">
        <v>25.251683753999998</v>
      </c>
      <c r="R226" s="508">
        <v>17.872802571800001</v>
      </c>
      <c r="S226" s="508">
        <v>22.661433687100001</v>
      </c>
      <c r="T226" s="508">
        <v>23.3617019663</v>
      </c>
      <c r="U226" s="508">
        <v>20.922478173999998</v>
      </c>
      <c r="V226" s="508">
        <v>23.729995344599999</v>
      </c>
      <c r="W226" s="508">
        <v>19.4449353278</v>
      </c>
      <c r="X226" s="508">
        <v>24.281622483</v>
      </c>
      <c r="Y226" s="508">
        <v>22.385635479499999</v>
      </c>
      <c r="Z226" s="508">
        <v>19.750825089300001</v>
      </c>
      <c r="AA226" s="331">
        <v>21.2859267139</v>
      </c>
      <c r="AB226" s="331">
        <v>19.4849405555</v>
      </c>
      <c r="AC226" s="331">
        <v>21.318358014299999</v>
      </c>
      <c r="AD226" s="331">
        <v>18.686919953</v>
      </c>
      <c r="AE226" s="331">
        <v>18.226494065000001</v>
      </c>
      <c r="AF226" s="331">
        <v>19.0538436189</v>
      </c>
      <c r="AG226" s="331">
        <v>20.382395386599999</v>
      </c>
      <c r="AH226" s="331">
        <v>21.426863532599999</v>
      </c>
      <c r="AI226" s="331">
        <v>19.499582989</v>
      </c>
      <c r="AJ226" s="331">
        <v>20.698298064500001</v>
      </c>
      <c r="AK226" s="331">
        <v>20.09041891</v>
      </c>
      <c r="AL226" s="331">
        <v>17.937925140899999</v>
      </c>
      <c r="AM226" s="331">
        <v>20.6874209548</v>
      </c>
      <c r="AN226" s="331">
        <v>18.526514758699999</v>
      </c>
      <c r="AO226" s="331">
        <v>23.086050841199999</v>
      </c>
      <c r="AP226" s="331">
        <v>26.921845279199999</v>
      </c>
    </row>
    <row r="227" spans="1:42" s="326" customFormat="1" ht="13.8" x14ac:dyDescent="0.3">
      <c r="A227" s="328"/>
      <c r="B227" s="328" t="s">
        <v>398</v>
      </c>
      <c r="C227" s="332">
        <v>10.28</v>
      </c>
      <c r="D227" s="332">
        <v>10.29</v>
      </c>
      <c r="E227" s="332">
        <v>11.41</v>
      </c>
      <c r="F227" s="332">
        <v>11.17</v>
      </c>
      <c r="G227" s="332">
        <v>11.25</v>
      </c>
      <c r="H227" s="332">
        <v>14.43</v>
      </c>
      <c r="I227" s="332">
        <v>13.66</v>
      </c>
      <c r="J227" s="332">
        <v>13.89</v>
      </c>
      <c r="K227" s="332">
        <v>12.29</v>
      </c>
      <c r="L227" s="332">
        <v>11.43</v>
      </c>
      <c r="M227" s="332">
        <v>14.52</v>
      </c>
      <c r="N227" s="332">
        <v>12.85</v>
      </c>
      <c r="O227" s="507">
        <v>17.363824835700001</v>
      </c>
      <c r="P227" s="507">
        <v>9.4178883315000004</v>
      </c>
      <c r="Q227" s="507">
        <v>15.359626024200001</v>
      </c>
      <c r="R227" s="507">
        <v>14.750375378099999</v>
      </c>
      <c r="S227" s="507">
        <v>14.9993724632</v>
      </c>
      <c r="T227" s="507">
        <v>14.5969690456</v>
      </c>
      <c r="U227" s="507">
        <v>14.245674176</v>
      </c>
      <c r="V227" s="507">
        <v>14.7825369886</v>
      </c>
      <c r="W227" s="507">
        <v>13.5501352307</v>
      </c>
      <c r="X227" s="507">
        <v>14.752535598</v>
      </c>
      <c r="Y227" s="507">
        <v>14.8682721178</v>
      </c>
      <c r="Z227" s="507">
        <v>13.1848664777</v>
      </c>
      <c r="AA227" s="329">
        <v>15.094938683200001</v>
      </c>
      <c r="AB227" s="329">
        <v>13.804180108000001</v>
      </c>
      <c r="AC227" s="329">
        <v>12.379046771600001</v>
      </c>
      <c r="AD227" s="329">
        <v>14.214067485299999</v>
      </c>
      <c r="AE227" s="329">
        <v>15.227228568399999</v>
      </c>
      <c r="AF227" s="329">
        <v>13.4385041878</v>
      </c>
      <c r="AG227" s="329">
        <v>16.498124360199999</v>
      </c>
      <c r="AH227" s="329">
        <v>14.085366131000001</v>
      </c>
      <c r="AI227" s="329">
        <v>13.739571442800001</v>
      </c>
      <c r="AJ227" s="329">
        <v>15.040994205500001</v>
      </c>
      <c r="AK227" s="329">
        <v>13.211555538800001</v>
      </c>
      <c r="AL227" s="329">
        <v>14.2856414691</v>
      </c>
      <c r="AM227" s="329">
        <v>15.7366120702</v>
      </c>
      <c r="AN227" s="329">
        <v>10.2282937245</v>
      </c>
      <c r="AO227" s="329">
        <v>11.2754153529</v>
      </c>
      <c r="AP227" s="329">
        <v>12.449801139</v>
      </c>
    </row>
    <row r="228" spans="1:42" s="326" customFormat="1" ht="13.8" x14ac:dyDescent="0.3">
      <c r="A228" s="330"/>
      <c r="B228" s="330" t="s">
        <v>399</v>
      </c>
      <c r="C228" s="333">
        <v>29.49</v>
      </c>
      <c r="D228" s="333">
        <v>20.350000000000001</v>
      </c>
      <c r="E228" s="333">
        <v>22.91</v>
      </c>
      <c r="F228" s="333">
        <v>24.63</v>
      </c>
      <c r="G228" s="333">
        <v>30.44</v>
      </c>
      <c r="H228" s="333">
        <v>36.97</v>
      </c>
      <c r="I228" s="333">
        <v>31.64</v>
      </c>
      <c r="J228" s="333">
        <v>39.78</v>
      </c>
      <c r="K228" s="333">
        <v>31.03</v>
      </c>
      <c r="L228" s="333">
        <v>21.57</v>
      </c>
      <c r="M228" s="333">
        <v>32.700000000000003</v>
      </c>
      <c r="N228" s="333">
        <v>26.64</v>
      </c>
      <c r="O228" s="508">
        <v>37.036145767800001</v>
      </c>
      <c r="P228" s="508">
        <v>19.2725271748</v>
      </c>
      <c r="Q228" s="508">
        <v>28.638788396500001</v>
      </c>
      <c r="R228" s="508">
        <v>27.813127674499999</v>
      </c>
      <c r="S228" s="508">
        <v>29.401407026699999</v>
      </c>
      <c r="T228" s="508">
        <v>30.773762287899999</v>
      </c>
      <c r="U228" s="508">
        <v>25.114698601499999</v>
      </c>
      <c r="V228" s="508">
        <v>28.389886257200001</v>
      </c>
      <c r="W228" s="508">
        <v>27.1871118145</v>
      </c>
      <c r="X228" s="508">
        <v>29.389982932100001</v>
      </c>
      <c r="Y228" s="508">
        <v>31.9634852503</v>
      </c>
      <c r="Z228" s="508">
        <v>25.990352971099998</v>
      </c>
      <c r="AA228" s="331">
        <v>30.417383786999999</v>
      </c>
      <c r="AB228" s="331">
        <v>22.6709497521</v>
      </c>
      <c r="AC228" s="331">
        <v>20.5258341951</v>
      </c>
      <c r="AD228" s="331">
        <v>25.511740709200001</v>
      </c>
      <c r="AE228" s="331">
        <v>28.891975868500001</v>
      </c>
      <c r="AF228" s="331">
        <v>25.203438005599999</v>
      </c>
      <c r="AG228" s="331">
        <v>28.354520741200002</v>
      </c>
      <c r="AH228" s="331">
        <v>31.994537983800001</v>
      </c>
      <c r="AI228" s="331">
        <v>35.3337601283</v>
      </c>
      <c r="AJ228" s="331">
        <v>23.828926012499998</v>
      </c>
      <c r="AK228" s="331">
        <v>28.2989048568</v>
      </c>
      <c r="AL228" s="331">
        <v>23.385019225499999</v>
      </c>
      <c r="AM228" s="331">
        <v>28.6818488995</v>
      </c>
      <c r="AN228" s="331">
        <v>16.887731217799999</v>
      </c>
      <c r="AO228" s="331">
        <v>19.666766108099999</v>
      </c>
      <c r="AP228" s="331">
        <v>25.838755846200002</v>
      </c>
    </row>
    <row r="229" spans="1:42" s="326" customFormat="1" ht="13.8" x14ac:dyDescent="0.3">
      <c r="A229" s="328"/>
      <c r="B229" s="328" t="s">
        <v>400</v>
      </c>
      <c r="C229" s="332">
        <v>260.68</v>
      </c>
      <c r="D229" s="332">
        <v>185.48</v>
      </c>
      <c r="E229" s="332">
        <v>226.92</v>
      </c>
      <c r="F229" s="332">
        <v>241.21</v>
      </c>
      <c r="G229" s="332">
        <v>242.11</v>
      </c>
      <c r="H229" s="332">
        <v>238.56</v>
      </c>
      <c r="I229" s="332">
        <v>222.33</v>
      </c>
      <c r="J229" s="332">
        <v>245.77</v>
      </c>
      <c r="K229" s="332">
        <v>210.67</v>
      </c>
      <c r="L229" s="332">
        <v>209.54</v>
      </c>
      <c r="M229" s="332">
        <v>222.19</v>
      </c>
      <c r="N229" s="332">
        <v>184.1</v>
      </c>
      <c r="O229" s="507">
        <v>222.62686212049999</v>
      </c>
      <c r="P229" s="507">
        <v>179.4497067906</v>
      </c>
      <c r="Q229" s="507">
        <v>249.0029131208</v>
      </c>
      <c r="R229" s="507">
        <v>192.42434647779999</v>
      </c>
      <c r="S229" s="507">
        <v>229.3894612549</v>
      </c>
      <c r="T229" s="507">
        <v>206.85024449319999</v>
      </c>
      <c r="U229" s="507">
        <v>190.55527899980001</v>
      </c>
      <c r="V229" s="507">
        <v>218.23264339720001</v>
      </c>
      <c r="W229" s="507">
        <v>206.26477244340001</v>
      </c>
      <c r="X229" s="507">
        <v>209.1059594637</v>
      </c>
      <c r="Y229" s="507">
        <v>215.32831218600001</v>
      </c>
      <c r="Z229" s="507">
        <v>179.6279866907</v>
      </c>
      <c r="AA229" s="329">
        <v>223.52789229339999</v>
      </c>
      <c r="AB229" s="329">
        <v>178.48814515699999</v>
      </c>
      <c r="AC229" s="329">
        <v>189.7212901382</v>
      </c>
      <c r="AD229" s="329">
        <v>197.8505002448</v>
      </c>
      <c r="AE229" s="329">
        <v>211.6810842468</v>
      </c>
      <c r="AF229" s="329">
        <v>215.264980022</v>
      </c>
      <c r="AG229" s="329">
        <v>243.47737363460001</v>
      </c>
      <c r="AH229" s="329">
        <v>240.6065588841</v>
      </c>
      <c r="AI229" s="329">
        <v>230.9461192066</v>
      </c>
      <c r="AJ229" s="329">
        <v>233.33852745830001</v>
      </c>
      <c r="AK229" s="329">
        <v>239.764441882</v>
      </c>
      <c r="AL229" s="329">
        <v>225.1539956126</v>
      </c>
      <c r="AM229" s="329">
        <v>263.561268692</v>
      </c>
      <c r="AN229" s="329">
        <v>203.56055796859999</v>
      </c>
      <c r="AO229" s="329">
        <v>246.6563875418</v>
      </c>
      <c r="AP229" s="329">
        <v>269.43448377120001</v>
      </c>
    </row>
    <row r="230" spans="1:42" s="326" customFormat="1" ht="13.8" x14ac:dyDescent="0.3">
      <c r="A230" s="330"/>
      <c r="B230" s="330" t="s">
        <v>401</v>
      </c>
      <c r="C230" s="333">
        <v>225.1</v>
      </c>
      <c r="D230" s="333">
        <v>164.61</v>
      </c>
      <c r="E230" s="333">
        <v>202.44</v>
      </c>
      <c r="F230" s="333">
        <v>220.84</v>
      </c>
      <c r="G230" s="333">
        <v>210.32</v>
      </c>
      <c r="H230" s="333">
        <v>212.64</v>
      </c>
      <c r="I230" s="333">
        <v>200.58</v>
      </c>
      <c r="J230" s="333">
        <v>219.86</v>
      </c>
      <c r="K230" s="333">
        <v>189.18</v>
      </c>
      <c r="L230" s="333">
        <v>187.49</v>
      </c>
      <c r="M230" s="333">
        <v>204.29</v>
      </c>
      <c r="N230" s="333">
        <v>164.73</v>
      </c>
      <c r="O230" s="508">
        <v>199.54063487190001</v>
      </c>
      <c r="P230" s="508">
        <v>157.61079992960001</v>
      </c>
      <c r="Q230" s="508">
        <v>220.11589449440001</v>
      </c>
      <c r="R230" s="508">
        <v>172.07436835550001</v>
      </c>
      <c r="S230" s="508">
        <v>205.18185044809999</v>
      </c>
      <c r="T230" s="508">
        <v>186.90794535200001</v>
      </c>
      <c r="U230" s="508">
        <v>167.14955102280001</v>
      </c>
      <c r="V230" s="508">
        <v>194.36999709470001</v>
      </c>
      <c r="W230" s="508">
        <v>180.8624399647</v>
      </c>
      <c r="X230" s="508">
        <v>184.67711643109999</v>
      </c>
      <c r="Y230" s="508">
        <v>192.14790013699999</v>
      </c>
      <c r="Z230" s="508">
        <v>157.7615326884</v>
      </c>
      <c r="AA230" s="331">
        <v>194.892653349</v>
      </c>
      <c r="AB230" s="331">
        <v>154.73005296860001</v>
      </c>
      <c r="AC230" s="331">
        <v>166.99076705600001</v>
      </c>
      <c r="AD230" s="331">
        <v>176.4609296806</v>
      </c>
      <c r="AE230" s="331">
        <v>190.65887142369999</v>
      </c>
      <c r="AF230" s="331">
        <v>194.5081432785</v>
      </c>
      <c r="AG230" s="331">
        <v>219.2971208447</v>
      </c>
      <c r="AH230" s="331">
        <v>220.8350070605</v>
      </c>
      <c r="AI230" s="331">
        <v>211.02400058769999</v>
      </c>
      <c r="AJ230" s="331">
        <v>213.46421062920001</v>
      </c>
      <c r="AK230" s="331">
        <v>216.37734847269999</v>
      </c>
      <c r="AL230" s="331">
        <v>205.075020126</v>
      </c>
      <c r="AM230" s="331">
        <v>236.54250982689999</v>
      </c>
      <c r="AN230" s="331">
        <v>182.46476707580001</v>
      </c>
      <c r="AO230" s="331">
        <v>222.23138830260001</v>
      </c>
      <c r="AP230" s="331">
        <v>247.19161541720001</v>
      </c>
    </row>
    <row r="231" spans="1:42" s="326" customFormat="1" ht="13.8" x14ac:dyDescent="0.3">
      <c r="A231" s="328"/>
      <c r="B231" s="328" t="s">
        <v>402</v>
      </c>
      <c r="C231" s="332">
        <v>35.58</v>
      </c>
      <c r="D231" s="332">
        <v>20.87</v>
      </c>
      <c r="E231" s="332">
        <v>24.47</v>
      </c>
      <c r="F231" s="332">
        <v>20.37</v>
      </c>
      <c r="G231" s="332">
        <v>31.8</v>
      </c>
      <c r="H231" s="332">
        <v>25.93</v>
      </c>
      <c r="I231" s="332">
        <v>21.75</v>
      </c>
      <c r="J231" s="332">
        <v>25.91</v>
      </c>
      <c r="K231" s="332">
        <v>21.49</v>
      </c>
      <c r="L231" s="332">
        <v>22.06</v>
      </c>
      <c r="M231" s="332">
        <v>17.899999999999999</v>
      </c>
      <c r="N231" s="332">
        <v>19.37</v>
      </c>
      <c r="O231" s="507">
        <v>23.0862272486</v>
      </c>
      <c r="P231" s="507">
        <v>21.838906861000002</v>
      </c>
      <c r="Q231" s="507">
        <v>28.8870186264</v>
      </c>
      <c r="R231" s="507">
        <v>20.349978122300001</v>
      </c>
      <c r="S231" s="507">
        <v>24.207610806800002</v>
      </c>
      <c r="T231" s="507">
        <v>19.942299141199999</v>
      </c>
      <c r="U231" s="507">
        <v>23.405727977000002</v>
      </c>
      <c r="V231" s="507">
        <v>23.8626463025</v>
      </c>
      <c r="W231" s="507">
        <v>25.4023324787</v>
      </c>
      <c r="X231" s="507">
        <v>24.4288430326</v>
      </c>
      <c r="Y231" s="507">
        <v>23.180412049000001</v>
      </c>
      <c r="Z231" s="507">
        <v>21.866454002299999</v>
      </c>
      <c r="AA231" s="329">
        <v>28.635238944400001</v>
      </c>
      <c r="AB231" s="329">
        <v>23.758092188399999</v>
      </c>
      <c r="AC231" s="329">
        <v>22.730523082200001</v>
      </c>
      <c r="AD231" s="329">
        <v>21.3895705642</v>
      </c>
      <c r="AE231" s="329">
        <v>21.022212823099999</v>
      </c>
      <c r="AF231" s="329">
        <v>20.756836743499999</v>
      </c>
      <c r="AG231" s="329">
        <v>24.180252789899999</v>
      </c>
      <c r="AH231" s="329">
        <v>19.771551823599999</v>
      </c>
      <c r="AI231" s="329">
        <v>19.922118618900001</v>
      </c>
      <c r="AJ231" s="329">
        <v>19.8743168291</v>
      </c>
      <c r="AK231" s="329">
        <v>23.3870934093</v>
      </c>
      <c r="AL231" s="329">
        <v>20.078975486600001</v>
      </c>
      <c r="AM231" s="329">
        <v>27.018758865100001</v>
      </c>
      <c r="AN231" s="329">
        <v>21.0957908928</v>
      </c>
      <c r="AO231" s="329">
        <v>24.424999239200002</v>
      </c>
      <c r="AP231" s="329">
        <v>22.242868353999999</v>
      </c>
    </row>
    <row r="232" spans="1:42" s="326" customFormat="1" ht="27.6" x14ac:dyDescent="0.3">
      <c r="A232" s="330"/>
      <c r="B232" s="330" t="s">
        <v>403</v>
      </c>
      <c r="C232" s="331">
        <v>2173.56</v>
      </c>
      <c r="D232" s="331">
        <v>1673.05</v>
      </c>
      <c r="E232" s="331">
        <v>2045.28</v>
      </c>
      <c r="F232" s="331">
        <v>2057.33</v>
      </c>
      <c r="G232" s="331">
        <v>2056.79</v>
      </c>
      <c r="H232" s="331">
        <v>2067.73</v>
      </c>
      <c r="I232" s="331">
        <v>2238.58</v>
      </c>
      <c r="J232" s="331">
        <v>2242.88</v>
      </c>
      <c r="K232" s="331">
        <v>2160.84</v>
      </c>
      <c r="L232" s="331">
        <v>2073.17</v>
      </c>
      <c r="M232" s="331">
        <v>1875.05</v>
      </c>
      <c r="N232" s="331">
        <v>1899.68</v>
      </c>
      <c r="O232" s="508">
        <v>2233.7938529428002</v>
      </c>
      <c r="P232" s="508">
        <v>1741.0291828919001</v>
      </c>
      <c r="Q232" s="508">
        <v>2177.8387794525001</v>
      </c>
      <c r="R232" s="508">
        <v>2077.9207690139001</v>
      </c>
      <c r="S232" s="508">
        <v>2257.0117104247001</v>
      </c>
      <c r="T232" s="508">
        <v>1950.0066823538</v>
      </c>
      <c r="U232" s="508">
        <v>2236.7022116165999</v>
      </c>
      <c r="V232" s="508">
        <v>2097.646386294</v>
      </c>
      <c r="W232" s="508">
        <v>2063.7288086642998</v>
      </c>
      <c r="X232" s="508">
        <v>2404.4916601907998</v>
      </c>
      <c r="Y232" s="508">
        <v>2171.9131082734998</v>
      </c>
      <c r="Z232" s="508">
        <v>2065.5083558135998</v>
      </c>
      <c r="AA232" s="331">
        <v>2695.285720847</v>
      </c>
      <c r="AB232" s="331">
        <v>2190.3056852240002</v>
      </c>
      <c r="AC232" s="331">
        <v>2802.7623131098999</v>
      </c>
      <c r="AD232" s="331">
        <v>2466.2229103602999</v>
      </c>
      <c r="AE232" s="331">
        <v>3135.9021465554001</v>
      </c>
      <c r="AF232" s="331">
        <v>2366.4611464264999</v>
      </c>
      <c r="AG232" s="331">
        <v>2887.7536530958</v>
      </c>
      <c r="AH232" s="331">
        <v>2212.648299515</v>
      </c>
      <c r="AI232" s="331">
        <v>2542.1650643744001</v>
      </c>
      <c r="AJ232" s="331">
        <v>2901.1928701032998</v>
      </c>
      <c r="AK232" s="331">
        <v>2043.1522358976999</v>
      </c>
      <c r="AL232" s="331">
        <v>2414.5552044321998</v>
      </c>
      <c r="AM232" s="331">
        <v>2619.8986023369998</v>
      </c>
      <c r="AN232" s="331">
        <v>2340.3599652347998</v>
      </c>
      <c r="AO232" s="331">
        <v>2915.5831175866001</v>
      </c>
      <c r="AP232" s="331">
        <v>3439.8763346953001</v>
      </c>
    </row>
    <row r="233" spans="1:42" s="326" customFormat="1" ht="13.8" x14ac:dyDescent="0.3">
      <c r="A233" s="328"/>
      <c r="B233" s="328" t="s">
        <v>404</v>
      </c>
      <c r="C233" s="332">
        <v>213.3</v>
      </c>
      <c r="D233" s="332">
        <v>154.47999999999999</v>
      </c>
      <c r="E233" s="332">
        <v>171.3</v>
      </c>
      <c r="F233" s="332">
        <v>173.92</v>
      </c>
      <c r="G233" s="332">
        <v>192.81</v>
      </c>
      <c r="H233" s="332">
        <v>229.05</v>
      </c>
      <c r="I233" s="332">
        <v>166.69</v>
      </c>
      <c r="J233" s="332">
        <v>178.39</v>
      </c>
      <c r="K233" s="332">
        <v>184.03</v>
      </c>
      <c r="L233" s="332">
        <v>176.31</v>
      </c>
      <c r="M233" s="332">
        <v>184.34</v>
      </c>
      <c r="N233" s="332">
        <v>156.66999999999999</v>
      </c>
      <c r="O233" s="507">
        <v>191.57761422510001</v>
      </c>
      <c r="P233" s="507">
        <v>163.37784677050001</v>
      </c>
      <c r="Q233" s="507">
        <v>190.6389703948</v>
      </c>
      <c r="R233" s="507">
        <v>142.34460894860001</v>
      </c>
      <c r="S233" s="507">
        <v>159.57514271540001</v>
      </c>
      <c r="T233" s="507">
        <v>140.56980587819999</v>
      </c>
      <c r="U233" s="507">
        <v>168.4219663822</v>
      </c>
      <c r="V233" s="507">
        <v>159.5153500779</v>
      </c>
      <c r="W233" s="507">
        <v>156.9230580098</v>
      </c>
      <c r="X233" s="507">
        <v>171.7711098954</v>
      </c>
      <c r="Y233" s="507">
        <v>188.02039517110001</v>
      </c>
      <c r="Z233" s="507">
        <v>153.68157932330001</v>
      </c>
      <c r="AA233" s="329">
        <v>219.56877840089999</v>
      </c>
      <c r="AB233" s="329">
        <v>171.51328566620001</v>
      </c>
      <c r="AC233" s="329">
        <v>194.510130809</v>
      </c>
      <c r="AD233" s="329">
        <v>204.2437904969</v>
      </c>
      <c r="AE233" s="329">
        <v>240.38129919279999</v>
      </c>
      <c r="AF233" s="329">
        <v>239.89279758070001</v>
      </c>
      <c r="AG233" s="329">
        <v>282.26863350899998</v>
      </c>
      <c r="AH233" s="329">
        <v>256.09543618279997</v>
      </c>
      <c r="AI233" s="329">
        <v>225.42804458640001</v>
      </c>
      <c r="AJ233" s="329">
        <v>257.05234352259998</v>
      </c>
      <c r="AK233" s="329">
        <v>230.75189425630001</v>
      </c>
      <c r="AL233" s="329">
        <v>198.5273730701</v>
      </c>
      <c r="AM233" s="329">
        <v>260.39849318400002</v>
      </c>
      <c r="AN233" s="329">
        <v>211.49420933990001</v>
      </c>
      <c r="AO233" s="329">
        <v>249.34472076750001</v>
      </c>
      <c r="AP233" s="329">
        <v>250.84783297920001</v>
      </c>
    </row>
    <row r="234" spans="1:42" s="326" customFormat="1" ht="27.6" x14ac:dyDescent="0.3">
      <c r="A234" s="330"/>
      <c r="B234" s="330" t="s">
        <v>405</v>
      </c>
      <c r="C234" s="333">
        <v>224.4</v>
      </c>
      <c r="D234" s="333">
        <v>206.13</v>
      </c>
      <c r="E234" s="333">
        <v>246.65</v>
      </c>
      <c r="F234" s="333">
        <v>231.83</v>
      </c>
      <c r="G234" s="333">
        <v>228.58</v>
      </c>
      <c r="H234" s="333">
        <v>250.58</v>
      </c>
      <c r="I234" s="333">
        <v>245.12</v>
      </c>
      <c r="J234" s="333">
        <v>271.99</v>
      </c>
      <c r="K234" s="333">
        <v>232.97</v>
      </c>
      <c r="L234" s="333">
        <v>223.25</v>
      </c>
      <c r="M234" s="333">
        <v>232.07</v>
      </c>
      <c r="N234" s="333">
        <v>277.48</v>
      </c>
      <c r="O234" s="508">
        <v>272.75187718730001</v>
      </c>
      <c r="P234" s="508">
        <v>245.02155546399999</v>
      </c>
      <c r="Q234" s="508">
        <v>314.6407873549</v>
      </c>
      <c r="R234" s="508">
        <v>303.61324853999997</v>
      </c>
      <c r="S234" s="508">
        <v>295.31072135009998</v>
      </c>
      <c r="T234" s="508">
        <v>252.18516885170001</v>
      </c>
      <c r="U234" s="508">
        <v>281.78102980469998</v>
      </c>
      <c r="V234" s="508">
        <v>379.66828351449999</v>
      </c>
      <c r="W234" s="508">
        <v>315.13790159280001</v>
      </c>
      <c r="X234" s="508">
        <v>326.4439595197</v>
      </c>
      <c r="Y234" s="508">
        <v>319.77894539750002</v>
      </c>
      <c r="Z234" s="508">
        <v>265.19985291059999</v>
      </c>
      <c r="AA234" s="331">
        <v>299.24863228229998</v>
      </c>
      <c r="AB234" s="331">
        <v>247.25145132559999</v>
      </c>
      <c r="AC234" s="331">
        <v>284.321290895</v>
      </c>
      <c r="AD234" s="331">
        <v>228.60479834099999</v>
      </c>
      <c r="AE234" s="331">
        <v>277.16911344059997</v>
      </c>
      <c r="AF234" s="331">
        <v>239.6240071499</v>
      </c>
      <c r="AG234" s="331">
        <v>235.47202075449999</v>
      </c>
      <c r="AH234" s="331">
        <v>247.47580110050001</v>
      </c>
      <c r="AI234" s="331">
        <v>248.2241058322</v>
      </c>
      <c r="AJ234" s="331">
        <v>266.96034066179999</v>
      </c>
      <c r="AK234" s="331">
        <v>250.059944634</v>
      </c>
      <c r="AL234" s="331">
        <v>235.8462782652</v>
      </c>
      <c r="AM234" s="331">
        <v>261.74820824770001</v>
      </c>
      <c r="AN234" s="331">
        <v>246.04992150640001</v>
      </c>
      <c r="AO234" s="331">
        <v>305.20422928080001</v>
      </c>
      <c r="AP234" s="331">
        <v>338.02989089300002</v>
      </c>
    </row>
    <row r="235" spans="1:42" s="326" customFormat="1" ht="13.8" x14ac:dyDescent="0.3">
      <c r="A235" s="328"/>
      <c r="B235" s="328" t="s">
        <v>406</v>
      </c>
      <c r="C235" s="329">
        <v>1675.39</v>
      </c>
      <c r="D235" s="329">
        <v>1268.05</v>
      </c>
      <c r="E235" s="329">
        <v>1570.34</v>
      </c>
      <c r="F235" s="329">
        <v>1606.71</v>
      </c>
      <c r="G235" s="329">
        <v>1595.68</v>
      </c>
      <c r="H235" s="329">
        <v>1558.4</v>
      </c>
      <c r="I235" s="329">
        <v>1793.81</v>
      </c>
      <c r="J235" s="329">
        <v>1749.26</v>
      </c>
      <c r="K235" s="329">
        <v>1707.7</v>
      </c>
      <c r="L235" s="329">
        <v>1646.02</v>
      </c>
      <c r="M235" s="329">
        <v>1424.06</v>
      </c>
      <c r="N235" s="329">
        <v>1442.72</v>
      </c>
      <c r="O235" s="507">
        <v>1738.4431372248</v>
      </c>
      <c r="P235" s="507">
        <v>1302.30095805</v>
      </c>
      <c r="Q235" s="507">
        <v>1638.4472991009</v>
      </c>
      <c r="R235" s="507">
        <v>1607.878014274</v>
      </c>
      <c r="S235" s="507">
        <v>1769.1676070957999</v>
      </c>
      <c r="T235" s="507">
        <v>1535.9981457355</v>
      </c>
      <c r="U235" s="507">
        <v>1763.6896653611</v>
      </c>
      <c r="V235" s="507">
        <v>1532.5044005907</v>
      </c>
      <c r="W235" s="507">
        <v>1570.0254862613999</v>
      </c>
      <c r="X235" s="507">
        <v>1878.7326282296001</v>
      </c>
      <c r="Y235" s="507">
        <v>1632.5162848681</v>
      </c>
      <c r="Z235" s="507">
        <v>1617.4328646823001</v>
      </c>
      <c r="AA235" s="329">
        <v>2135.0394607386002</v>
      </c>
      <c r="AB235" s="329">
        <v>1729.2006217057999</v>
      </c>
      <c r="AC235" s="329">
        <v>2289.2709235141001</v>
      </c>
      <c r="AD235" s="329">
        <v>1995.8753969413999</v>
      </c>
      <c r="AE235" s="329">
        <v>2583.7753660622002</v>
      </c>
      <c r="AF235" s="329">
        <v>1858.1164157247999</v>
      </c>
      <c r="AG235" s="329">
        <v>2323.1563876278001</v>
      </c>
      <c r="AH235" s="329">
        <v>1672.3951490483</v>
      </c>
      <c r="AI235" s="329">
        <v>2034.1025796338999</v>
      </c>
      <c r="AJ235" s="329">
        <v>2338.3403070817999</v>
      </c>
      <c r="AK235" s="329">
        <v>1526.5626083307</v>
      </c>
      <c r="AL235" s="329">
        <v>1942.3846081711999</v>
      </c>
      <c r="AM235" s="329">
        <v>2037.7658600740001</v>
      </c>
      <c r="AN235" s="329">
        <v>1831.4104993451999</v>
      </c>
      <c r="AO235" s="329">
        <v>2301.7062376384001</v>
      </c>
      <c r="AP235" s="329">
        <v>2802.8884753867001</v>
      </c>
    </row>
    <row r="236" spans="1:42" s="326" customFormat="1" ht="13.8" x14ac:dyDescent="0.3">
      <c r="A236" s="330"/>
      <c r="B236" s="330" t="s">
        <v>407</v>
      </c>
      <c r="C236" s="333">
        <v>53.52</v>
      </c>
      <c r="D236" s="333">
        <v>39.86</v>
      </c>
      <c r="E236" s="333">
        <v>50.62</v>
      </c>
      <c r="F236" s="333">
        <v>39.369999999999997</v>
      </c>
      <c r="G236" s="333">
        <v>33.5</v>
      </c>
      <c r="H236" s="333">
        <v>24.15</v>
      </c>
      <c r="I236" s="333">
        <v>27.8</v>
      </c>
      <c r="J236" s="333">
        <v>37.21</v>
      </c>
      <c r="K236" s="333">
        <v>30.55</v>
      </c>
      <c r="L236" s="333">
        <v>22.33</v>
      </c>
      <c r="M236" s="333">
        <v>28.94</v>
      </c>
      <c r="N236" s="333">
        <v>16.48</v>
      </c>
      <c r="O236" s="508">
        <v>24.442873857399999</v>
      </c>
      <c r="P236" s="508">
        <v>26.5626307896</v>
      </c>
      <c r="Q236" s="508">
        <v>27.599282807400002</v>
      </c>
      <c r="R236" s="508">
        <v>18.649281608300001</v>
      </c>
      <c r="S236" s="508">
        <v>27.947663758299999</v>
      </c>
      <c r="T236" s="508">
        <v>15.785640920100001</v>
      </c>
      <c r="U236" s="508">
        <v>18.65655692</v>
      </c>
      <c r="V236" s="508">
        <v>20.607247581300001</v>
      </c>
      <c r="W236" s="508">
        <v>17.009476475100001</v>
      </c>
      <c r="X236" s="508">
        <v>22.114088609500001</v>
      </c>
      <c r="Y236" s="508">
        <v>26.0646922227</v>
      </c>
      <c r="Z236" s="508">
        <v>25.2973532177</v>
      </c>
      <c r="AA236" s="331">
        <v>36.350716278599997</v>
      </c>
      <c r="AB236" s="331">
        <v>36.805062868100002</v>
      </c>
      <c r="AC236" s="331">
        <v>30.427019884100002</v>
      </c>
      <c r="AD236" s="331">
        <v>31.4864784265</v>
      </c>
      <c r="AE236" s="331">
        <v>28.342581123799999</v>
      </c>
      <c r="AF236" s="331">
        <v>23.6976267324</v>
      </c>
      <c r="AG236" s="331">
        <v>41.046663628200001</v>
      </c>
      <c r="AH236" s="331">
        <v>31.612621945000001</v>
      </c>
      <c r="AI236" s="331">
        <v>29.558373701299999</v>
      </c>
      <c r="AJ236" s="331">
        <v>33.640081100400003</v>
      </c>
      <c r="AK236" s="331">
        <v>30.485655370300002</v>
      </c>
      <c r="AL236" s="331">
        <v>32.466767884600003</v>
      </c>
      <c r="AM236" s="331">
        <v>54.3442818571</v>
      </c>
      <c r="AN236" s="331">
        <v>46.093763984799999</v>
      </c>
      <c r="AO236" s="331">
        <v>52.937344341200003</v>
      </c>
      <c r="AP236" s="331">
        <v>41.639552055000003</v>
      </c>
    </row>
    <row r="237" spans="1:42" s="326" customFormat="1" ht="27.6" x14ac:dyDescent="0.3">
      <c r="A237" s="328"/>
      <c r="B237" s="328" t="s">
        <v>408</v>
      </c>
      <c r="C237" s="332">
        <v>6.95</v>
      </c>
      <c r="D237" s="332">
        <v>4.53</v>
      </c>
      <c r="E237" s="332">
        <v>6.38</v>
      </c>
      <c r="F237" s="332">
        <v>5.5</v>
      </c>
      <c r="G237" s="332">
        <v>6.22</v>
      </c>
      <c r="H237" s="332">
        <v>5.56</v>
      </c>
      <c r="I237" s="332">
        <v>5.15</v>
      </c>
      <c r="J237" s="332">
        <v>6.03</v>
      </c>
      <c r="K237" s="332">
        <v>5.59</v>
      </c>
      <c r="L237" s="332">
        <v>5.26</v>
      </c>
      <c r="M237" s="332">
        <v>5.65</v>
      </c>
      <c r="N237" s="332">
        <v>6.33</v>
      </c>
      <c r="O237" s="507">
        <v>6.5783504482000001</v>
      </c>
      <c r="P237" s="507">
        <v>3.7661918177999998</v>
      </c>
      <c r="Q237" s="507">
        <v>6.5124397944999997</v>
      </c>
      <c r="R237" s="507">
        <v>5.4356156430000002</v>
      </c>
      <c r="S237" s="507">
        <v>5.0105755051000003</v>
      </c>
      <c r="T237" s="507">
        <v>5.4679209682999996</v>
      </c>
      <c r="U237" s="507">
        <v>4.1529931486000002</v>
      </c>
      <c r="V237" s="507">
        <v>5.3511045295999997</v>
      </c>
      <c r="W237" s="507">
        <v>4.6328863252000003</v>
      </c>
      <c r="X237" s="507">
        <v>5.4298739366</v>
      </c>
      <c r="Y237" s="507">
        <v>5.5327906140999996</v>
      </c>
      <c r="Z237" s="507">
        <v>3.8967056797000001</v>
      </c>
      <c r="AA237" s="329">
        <v>5.0781331465999999</v>
      </c>
      <c r="AB237" s="329">
        <v>5.5352636582999999</v>
      </c>
      <c r="AC237" s="329">
        <v>4.2329480077000001</v>
      </c>
      <c r="AD237" s="329">
        <v>6.0124461545000001</v>
      </c>
      <c r="AE237" s="329">
        <v>6.2337867359999999</v>
      </c>
      <c r="AF237" s="329">
        <v>5.1302992387000002</v>
      </c>
      <c r="AG237" s="329">
        <v>5.8099475762999999</v>
      </c>
      <c r="AH237" s="329">
        <v>5.0692912384</v>
      </c>
      <c r="AI237" s="329">
        <v>4.8519606205999999</v>
      </c>
      <c r="AJ237" s="329">
        <v>5.1997977366999999</v>
      </c>
      <c r="AK237" s="329">
        <v>5.2921333064000002</v>
      </c>
      <c r="AL237" s="329">
        <v>5.3301770410999998</v>
      </c>
      <c r="AM237" s="329">
        <v>5.6417589742000001</v>
      </c>
      <c r="AN237" s="329">
        <v>5.3115710585000002</v>
      </c>
      <c r="AO237" s="329">
        <v>6.3905855586999998</v>
      </c>
      <c r="AP237" s="329">
        <v>6.4705833814</v>
      </c>
    </row>
    <row r="238" spans="1:42" s="326" customFormat="1" ht="13.8" x14ac:dyDescent="0.3">
      <c r="A238" s="330"/>
      <c r="B238" s="330" t="s">
        <v>409</v>
      </c>
      <c r="C238" s="333">
        <v>52.3</v>
      </c>
      <c r="D238" s="333">
        <v>42.17</v>
      </c>
      <c r="E238" s="333">
        <v>45.32</v>
      </c>
      <c r="F238" s="333">
        <v>47.47</v>
      </c>
      <c r="G238" s="333">
        <v>64.239999999999995</v>
      </c>
      <c r="H238" s="333">
        <v>59.26</v>
      </c>
      <c r="I238" s="333">
        <v>45.33</v>
      </c>
      <c r="J238" s="333">
        <v>56.49</v>
      </c>
      <c r="K238" s="333">
        <v>44.72</v>
      </c>
      <c r="L238" s="333">
        <v>42.76</v>
      </c>
      <c r="M238" s="333">
        <v>43.66</v>
      </c>
      <c r="N238" s="333">
        <v>44.36</v>
      </c>
      <c r="O238" s="508">
        <v>51.716447852899996</v>
      </c>
      <c r="P238" s="508">
        <v>40.285988978799999</v>
      </c>
      <c r="Q238" s="508">
        <v>50.669633066499998</v>
      </c>
      <c r="R238" s="508">
        <v>46.219970072000002</v>
      </c>
      <c r="S238" s="508">
        <v>53.504033346500002</v>
      </c>
      <c r="T238" s="508">
        <v>54.618471357300002</v>
      </c>
      <c r="U238" s="508">
        <v>43.936921110599997</v>
      </c>
      <c r="V238" s="508">
        <v>51.547820760299999</v>
      </c>
      <c r="W238" s="508">
        <v>46.254900625399998</v>
      </c>
      <c r="X238" s="508">
        <v>45.873991999499999</v>
      </c>
      <c r="Y238" s="508">
        <v>44.287796734200001</v>
      </c>
      <c r="Z238" s="508">
        <v>41.756050251300003</v>
      </c>
      <c r="AA238" s="331">
        <v>44.249045464700004</v>
      </c>
      <c r="AB238" s="331">
        <v>45.216286025999999</v>
      </c>
      <c r="AC238" s="331">
        <v>48.6812186119</v>
      </c>
      <c r="AD238" s="331">
        <v>52.084107273400001</v>
      </c>
      <c r="AE238" s="331">
        <v>58.0131373794</v>
      </c>
      <c r="AF238" s="331">
        <v>55.708194943599999</v>
      </c>
      <c r="AG238" s="331">
        <v>53.046133475799998</v>
      </c>
      <c r="AH238" s="331">
        <v>56.187549520600001</v>
      </c>
      <c r="AI238" s="331">
        <v>52.360585520800001</v>
      </c>
      <c r="AJ238" s="331">
        <v>56.307620442199998</v>
      </c>
      <c r="AK238" s="331">
        <v>50.431444000299997</v>
      </c>
      <c r="AL238" s="331">
        <v>47.644718150099997</v>
      </c>
      <c r="AM238" s="331">
        <v>59.837928403500001</v>
      </c>
      <c r="AN238" s="331">
        <v>40.425296679399999</v>
      </c>
      <c r="AO238" s="331">
        <v>53.0066623015</v>
      </c>
      <c r="AP238" s="331">
        <v>55.687939540999999</v>
      </c>
    </row>
    <row r="239" spans="1:42" s="326" customFormat="1" ht="13.8" x14ac:dyDescent="0.3">
      <c r="A239" s="328"/>
      <c r="B239" s="328" t="s">
        <v>410</v>
      </c>
      <c r="C239" s="329">
        <v>2993.71</v>
      </c>
      <c r="D239" s="329">
        <v>2463.58</v>
      </c>
      <c r="E239" s="329">
        <v>2946.77</v>
      </c>
      <c r="F239" s="329">
        <v>2610.7800000000002</v>
      </c>
      <c r="G239" s="329">
        <v>2829.23</v>
      </c>
      <c r="H239" s="329">
        <v>2616.61</v>
      </c>
      <c r="I239" s="329">
        <v>2441.15</v>
      </c>
      <c r="J239" s="329">
        <v>2767.07</v>
      </c>
      <c r="K239" s="329">
        <v>2845.34</v>
      </c>
      <c r="L239" s="329">
        <v>2676.64</v>
      </c>
      <c r="M239" s="329">
        <v>2652.28</v>
      </c>
      <c r="N239" s="329">
        <v>2710.09</v>
      </c>
      <c r="O239" s="507">
        <v>3173.5826532484998</v>
      </c>
      <c r="P239" s="507">
        <v>2525.1642626409998</v>
      </c>
      <c r="Q239" s="507">
        <v>2993.1546364369001</v>
      </c>
      <c r="R239" s="507">
        <v>2557.3667170347999</v>
      </c>
      <c r="S239" s="507">
        <v>2738.6407566553999</v>
      </c>
      <c r="T239" s="507">
        <v>2549.9736388342999</v>
      </c>
      <c r="U239" s="507">
        <v>2610.101752605</v>
      </c>
      <c r="V239" s="507">
        <v>2818.5848885896999</v>
      </c>
      <c r="W239" s="507">
        <v>2726.3293252492999</v>
      </c>
      <c r="X239" s="507">
        <v>2949.2438265972</v>
      </c>
      <c r="Y239" s="507">
        <v>2906.9486806938999</v>
      </c>
      <c r="Z239" s="507">
        <v>2513.3129223692999</v>
      </c>
      <c r="AA239" s="329">
        <v>3167.4943088923001</v>
      </c>
      <c r="AB239" s="329">
        <v>2826.7600878264002</v>
      </c>
      <c r="AC239" s="329">
        <v>2785.2547512670999</v>
      </c>
      <c r="AD239" s="329">
        <v>2760.7276514967002</v>
      </c>
      <c r="AE239" s="329">
        <v>2795.0486170776999</v>
      </c>
      <c r="AF239" s="329">
        <v>2582.3705058159999</v>
      </c>
      <c r="AG239" s="329">
        <v>3081.4411687632</v>
      </c>
      <c r="AH239" s="329">
        <v>2794.7854519570001</v>
      </c>
      <c r="AI239" s="329">
        <v>2990.3254912193001</v>
      </c>
      <c r="AJ239" s="329">
        <v>3425.6240249859002</v>
      </c>
      <c r="AK239" s="329">
        <v>3166.6336464552001</v>
      </c>
      <c r="AL239" s="329">
        <v>2847.9439430409998</v>
      </c>
      <c r="AM239" s="329">
        <v>3451.0456466751998</v>
      </c>
      <c r="AN239" s="329">
        <v>3119.2095093662001</v>
      </c>
      <c r="AO239" s="329">
        <v>3314.5051398976002</v>
      </c>
      <c r="AP239" s="329">
        <v>3088.1201247593999</v>
      </c>
    </row>
    <row r="240" spans="1:42" s="326" customFormat="1" ht="13.8" x14ac:dyDescent="0.3">
      <c r="A240" s="330"/>
      <c r="B240" s="330" t="s">
        <v>411</v>
      </c>
      <c r="C240" s="333">
        <v>0.71</v>
      </c>
      <c r="D240" s="333">
        <v>3.28</v>
      </c>
      <c r="E240" s="333">
        <v>9.76</v>
      </c>
      <c r="F240" s="333">
        <v>4.96</v>
      </c>
      <c r="G240" s="333">
        <v>7.31</v>
      </c>
      <c r="H240" s="333">
        <v>12.45</v>
      </c>
      <c r="I240" s="333">
        <v>7.72</v>
      </c>
      <c r="J240" s="333">
        <v>10.46</v>
      </c>
      <c r="K240" s="333">
        <v>10.31</v>
      </c>
      <c r="L240" s="333">
        <v>5.7</v>
      </c>
      <c r="M240" s="333">
        <v>10.24</v>
      </c>
      <c r="N240" s="333">
        <v>13.4</v>
      </c>
      <c r="O240" s="508">
        <v>8.4268564569999995</v>
      </c>
      <c r="P240" s="508">
        <v>10.2498240142</v>
      </c>
      <c r="Q240" s="508">
        <v>7.8516325778000002</v>
      </c>
      <c r="R240" s="508">
        <v>0.40892213129999999</v>
      </c>
      <c r="S240" s="508">
        <v>0.56345635000000005</v>
      </c>
      <c r="T240" s="508">
        <v>0.54403949789999995</v>
      </c>
      <c r="U240" s="508">
        <v>3.1883599515999999</v>
      </c>
      <c r="V240" s="508">
        <v>0.35426294780000001</v>
      </c>
      <c r="W240" s="508">
        <v>0.3453917131</v>
      </c>
      <c r="X240" s="508">
        <v>0.37844616800000003</v>
      </c>
      <c r="Y240" s="508">
        <v>0.69967004359999996</v>
      </c>
      <c r="Z240" s="508">
        <v>0.60681066750000001</v>
      </c>
      <c r="AA240" s="331">
        <v>0.52092182180000002</v>
      </c>
      <c r="AB240" s="331">
        <v>0.55797297209999996</v>
      </c>
      <c r="AC240" s="331">
        <v>0.51440829200000004</v>
      </c>
      <c r="AD240" s="331">
        <v>0.45503395029999999</v>
      </c>
      <c r="AE240" s="331">
        <v>0.60800837200000002</v>
      </c>
      <c r="AF240" s="331">
        <v>0.58349005819999999</v>
      </c>
      <c r="AG240" s="331">
        <v>0.49401458879999999</v>
      </c>
      <c r="AH240" s="331">
        <v>0.54475422220000003</v>
      </c>
      <c r="AI240" s="331">
        <v>0.57364678069999997</v>
      </c>
      <c r="AJ240" s="331">
        <v>0.49305608299999998</v>
      </c>
      <c r="AK240" s="331">
        <v>0.60919014429999996</v>
      </c>
      <c r="AL240" s="331">
        <v>0.6480038374</v>
      </c>
      <c r="AM240" s="331">
        <v>0.52538003499999997</v>
      </c>
      <c r="AN240" s="331">
        <v>0.56342367930000004</v>
      </c>
      <c r="AO240" s="331">
        <v>0.60718431620000002</v>
      </c>
      <c r="AP240" s="331">
        <v>0.62648872619999996</v>
      </c>
    </row>
    <row r="241" spans="1:42" s="326" customFormat="1" ht="13.8" x14ac:dyDescent="0.3">
      <c r="A241" s="328"/>
      <c r="B241" s="328" t="s">
        <v>412</v>
      </c>
      <c r="C241" s="332">
        <v>0.11</v>
      </c>
      <c r="D241" s="332">
        <v>2.68</v>
      </c>
      <c r="E241" s="332">
        <v>9.01</v>
      </c>
      <c r="F241" s="332">
        <v>4.38</v>
      </c>
      <c r="G241" s="332">
        <v>6.65</v>
      </c>
      <c r="H241" s="332">
        <v>11.93</v>
      </c>
      <c r="I241" s="332">
        <v>7.22</v>
      </c>
      <c r="J241" s="332">
        <v>9.9700000000000006</v>
      </c>
      <c r="K241" s="332">
        <v>9.8000000000000007</v>
      </c>
      <c r="L241" s="332">
        <v>5.2</v>
      </c>
      <c r="M241" s="332">
        <v>9.7899999999999991</v>
      </c>
      <c r="N241" s="332">
        <v>12.71</v>
      </c>
      <c r="O241" s="507">
        <v>8.0876497218000001</v>
      </c>
      <c r="P241" s="507">
        <v>9.7895195424000008</v>
      </c>
      <c r="Q241" s="507">
        <v>7.1937560856999996</v>
      </c>
      <c r="R241" s="507">
        <v>7.1850365099999994E-2</v>
      </c>
      <c r="S241" s="507">
        <v>0</v>
      </c>
      <c r="T241" s="507">
        <v>0</v>
      </c>
      <c r="U241" s="507">
        <v>2.2474133642999998</v>
      </c>
      <c r="V241" s="507">
        <v>0</v>
      </c>
      <c r="W241" s="507">
        <v>0</v>
      </c>
      <c r="X241" s="507">
        <v>0</v>
      </c>
      <c r="Y241" s="507">
        <v>0</v>
      </c>
      <c r="Z241" s="507">
        <v>0</v>
      </c>
      <c r="AA241" s="329"/>
      <c r="AB241" s="329"/>
      <c r="AC241" s="329"/>
      <c r="AD241" s="329">
        <v>1.3779100000000001E-4</v>
      </c>
      <c r="AE241" s="329">
        <v>0</v>
      </c>
      <c r="AF241" s="329">
        <v>0</v>
      </c>
      <c r="AG241" s="329">
        <v>0</v>
      </c>
      <c r="AH241" s="329">
        <v>0</v>
      </c>
      <c r="AI241" s="329">
        <v>0</v>
      </c>
      <c r="AJ241" s="329">
        <v>0</v>
      </c>
      <c r="AK241" s="329">
        <v>0</v>
      </c>
      <c r="AL241" s="329">
        <v>0</v>
      </c>
      <c r="AM241" s="329"/>
      <c r="AN241" s="329"/>
      <c r="AO241" s="329"/>
      <c r="AP241" s="329"/>
    </row>
    <row r="242" spans="1:42" s="326" customFormat="1" ht="13.8" x14ac:dyDescent="0.3">
      <c r="A242" s="330"/>
      <c r="B242" s="330" t="s">
        <v>413</v>
      </c>
      <c r="C242" s="333">
        <v>0.01</v>
      </c>
      <c r="D242" s="333">
        <v>0.01</v>
      </c>
      <c r="E242" s="333">
        <v>0.06</v>
      </c>
      <c r="F242" s="333">
        <v>0.04</v>
      </c>
      <c r="G242" s="333">
        <v>0.09</v>
      </c>
      <c r="H242" s="333">
        <v>7.0000000000000007E-2</v>
      </c>
      <c r="I242" s="333">
        <v>0.06</v>
      </c>
      <c r="J242" s="333">
        <v>0.03</v>
      </c>
      <c r="K242" s="333">
        <v>0.01</v>
      </c>
      <c r="L242" s="333">
        <v>0.02</v>
      </c>
      <c r="M242" s="333">
        <v>0.02</v>
      </c>
      <c r="N242" s="333">
        <v>0.09</v>
      </c>
      <c r="O242" s="508">
        <v>1.36463952E-2</v>
      </c>
      <c r="P242" s="508">
        <v>1.07328636E-2</v>
      </c>
      <c r="Q242" s="508">
        <v>3.5641603700000003E-2</v>
      </c>
      <c r="R242" s="508">
        <v>4.2042528599999997E-2</v>
      </c>
      <c r="S242" s="508">
        <v>6.6377894600000001E-2</v>
      </c>
      <c r="T242" s="508">
        <v>8.8060343900000004E-2</v>
      </c>
      <c r="U242" s="508">
        <v>8.5685315499999998E-2</v>
      </c>
      <c r="V242" s="508">
        <v>7.7440095999999998E-3</v>
      </c>
      <c r="W242" s="508">
        <v>3.6668092499999999E-2</v>
      </c>
      <c r="X242" s="508">
        <v>4.2476534199999999E-2</v>
      </c>
      <c r="Y242" s="508">
        <v>3.1953384E-3</v>
      </c>
      <c r="Z242" s="508">
        <v>5.38083242E-2</v>
      </c>
      <c r="AA242" s="331">
        <v>6.49404804E-2</v>
      </c>
      <c r="AB242" s="331">
        <v>1.5213112999999999E-3</v>
      </c>
      <c r="AC242" s="331">
        <v>3.8878130400000002E-2</v>
      </c>
      <c r="AD242" s="331">
        <v>4.3610239500000002E-2</v>
      </c>
      <c r="AE242" s="331">
        <v>8.7552820200000006E-2</v>
      </c>
      <c r="AF242" s="331">
        <v>9.4049714000000006E-2</v>
      </c>
      <c r="AG242" s="331">
        <v>3.6404659200000002E-2</v>
      </c>
      <c r="AH242" s="331">
        <v>2.8347765300000001E-2</v>
      </c>
      <c r="AI242" s="331">
        <v>0.1190870846</v>
      </c>
      <c r="AJ242" s="331">
        <v>2.6112533199999999E-2</v>
      </c>
      <c r="AK242" s="331">
        <v>3.8579511499999997E-2</v>
      </c>
      <c r="AL242" s="331">
        <v>5.2898743400000003E-2</v>
      </c>
      <c r="AM242" s="331">
        <v>1.0469664599999999E-2</v>
      </c>
      <c r="AN242" s="331">
        <v>9.3559529000000006E-3</v>
      </c>
      <c r="AO242" s="331">
        <v>3.0956715199999998E-2</v>
      </c>
      <c r="AP242" s="331">
        <v>5.9777557100000003E-2</v>
      </c>
    </row>
    <row r="243" spans="1:42" s="326" customFormat="1" ht="13.8" x14ac:dyDescent="0.3">
      <c r="A243" s="328"/>
      <c r="B243" s="328" t="s">
        <v>414</v>
      </c>
      <c r="C243" s="332">
        <v>0.54</v>
      </c>
      <c r="D243" s="332">
        <v>0.52</v>
      </c>
      <c r="E243" s="332">
        <v>0.62</v>
      </c>
      <c r="F243" s="332">
        <v>0.43</v>
      </c>
      <c r="G243" s="332">
        <v>0.51</v>
      </c>
      <c r="H243" s="332">
        <v>0.38</v>
      </c>
      <c r="I243" s="332">
        <v>0.37</v>
      </c>
      <c r="J243" s="332">
        <v>0.36</v>
      </c>
      <c r="K243" s="332">
        <v>0.42</v>
      </c>
      <c r="L243" s="332">
        <v>0.41</v>
      </c>
      <c r="M243" s="332">
        <v>0.35</v>
      </c>
      <c r="N243" s="332">
        <v>0.52</v>
      </c>
      <c r="O243" s="507">
        <v>0.27394440949999999</v>
      </c>
      <c r="P243" s="507">
        <v>0.29057100419999998</v>
      </c>
      <c r="Q243" s="507">
        <v>0.47326202639999998</v>
      </c>
      <c r="R243" s="507">
        <v>0.24315196259999999</v>
      </c>
      <c r="S243" s="507">
        <v>0.45142981069999999</v>
      </c>
      <c r="T243" s="507">
        <v>0.3737035387</v>
      </c>
      <c r="U243" s="507">
        <v>0.2414281838</v>
      </c>
      <c r="V243" s="507">
        <v>0.2842032994</v>
      </c>
      <c r="W243" s="507">
        <v>0.2433315637</v>
      </c>
      <c r="X243" s="507">
        <v>0.28433900029999998</v>
      </c>
      <c r="Y243" s="507">
        <v>0.56789173230000001</v>
      </c>
      <c r="Z243" s="507">
        <v>0.46540485739999998</v>
      </c>
      <c r="AA243" s="329">
        <v>0.39915791280000001</v>
      </c>
      <c r="AB243" s="329">
        <v>0.49975292630000001</v>
      </c>
      <c r="AC243" s="329">
        <v>0.4302195372</v>
      </c>
      <c r="AD243" s="329">
        <v>0.352161946</v>
      </c>
      <c r="AE243" s="329">
        <v>0.46330456069999998</v>
      </c>
      <c r="AF243" s="329">
        <v>0.43516361170000001</v>
      </c>
      <c r="AG243" s="329">
        <v>0.38381363600000001</v>
      </c>
      <c r="AH243" s="329">
        <v>0.4134379977</v>
      </c>
      <c r="AI243" s="329">
        <v>0.3738440274</v>
      </c>
      <c r="AJ243" s="329">
        <v>0.40571142430000001</v>
      </c>
      <c r="AK243" s="329">
        <v>0.46537126280000002</v>
      </c>
      <c r="AL243" s="329">
        <v>0.51019180230000005</v>
      </c>
      <c r="AM243" s="329">
        <v>0.46925277119999997</v>
      </c>
      <c r="AN243" s="329">
        <v>0.51102020940000004</v>
      </c>
      <c r="AO243" s="329">
        <v>0.50166051950000001</v>
      </c>
      <c r="AP243" s="329">
        <v>0.50470153399999995</v>
      </c>
    </row>
    <row r="244" spans="1:42" s="326" customFormat="1" ht="13.8" x14ac:dyDescent="0.3">
      <c r="A244" s="330"/>
      <c r="B244" s="330" t="s">
        <v>415</v>
      </c>
      <c r="C244" s="333">
        <v>0.05</v>
      </c>
      <c r="D244" s="333">
        <v>7.0000000000000007E-2</v>
      </c>
      <c r="E244" s="333">
        <v>7.0000000000000007E-2</v>
      </c>
      <c r="F244" s="333">
        <v>0.11</v>
      </c>
      <c r="G244" s="333">
        <v>0.06</v>
      </c>
      <c r="H244" s="333">
        <v>7.0000000000000007E-2</v>
      </c>
      <c r="I244" s="333">
        <v>7.0000000000000007E-2</v>
      </c>
      <c r="J244" s="333">
        <v>0.1</v>
      </c>
      <c r="K244" s="333">
        <v>0.08</v>
      </c>
      <c r="L244" s="333">
        <v>0.06</v>
      </c>
      <c r="M244" s="333">
        <v>0.08</v>
      </c>
      <c r="N244" s="333">
        <v>0.08</v>
      </c>
      <c r="O244" s="508">
        <v>5.1615930499999997E-2</v>
      </c>
      <c r="P244" s="508">
        <v>0.15900060399999999</v>
      </c>
      <c r="Q244" s="508">
        <v>0.14897286200000001</v>
      </c>
      <c r="R244" s="508">
        <v>5.1877275E-2</v>
      </c>
      <c r="S244" s="508">
        <v>4.5648644699999998E-2</v>
      </c>
      <c r="T244" s="508">
        <v>8.2275615299999993E-2</v>
      </c>
      <c r="U244" s="508">
        <v>0.61383308800000003</v>
      </c>
      <c r="V244" s="508">
        <v>6.2315638800000003E-2</v>
      </c>
      <c r="W244" s="508">
        <v>6.5392056899999995E-2</v>
      </c>
      <c r="X244" s="508">
        <v>5.1630633500000002E-2</v>
      </c>
      <c r="Y244" s="508">
        <v>0.12858297290000001</v>
      </c>
      <c r="Z244" s="508">
        <v>8.7597485899999994E-2</v>
      </c>
      <c r="AA244" s="331">
        <v>5.6823428600000003E-2</v>
      </c>
      <c r="AB244" s="331">
        <v>5.66987345E-2</v>
      </c>
      <c r="AC244" s="331">
        <v>4.5310624399999999E-2</v>
      </c>
      <c r="AD244" s="331">
        <v>5.91239738E-2</v>
      </c>
      <c r="AE244" s="331">
        <v>5.71509911E-2</v>
      </c>
      <c r="AF244" s="331">
        <v>5.4276732500000001E-2</v>
      </c>
      <c r="AG244" s="331">
        <v>7.3796293600000007E-2</v>
      </c>
      <c r="AH244" s="331">
        <v>0.1029684592</v>
      </c>
      <c r="AI244" s="331">
        <v>8.0715668700000007E-2</v>
      </c>
      <c r="AJ244" s="331">
        <v>6.1232125499999998E-2</v>
      </c>
      <c r="AK244" s="331">
        <v>0.10523937</v>
      </c>
      <c r="AL244" s="331">
        <v>8.4913291700000004E-2</v>
      </c>
      <c r="AM244" s="331">
        <v>4.5657599200000003E-2</v>
      </c>
      <c r="AN244" s="331">
        <v>4.3047517E-2</v>
      </c>
      <c r="AO244" s="331">
        <v>7.4567081499999993E-2</v>
      </c>
      <c r="AP244" s="331">
        <v>6.2009635100000002E-2</v>
      </c>
    </row>
    <row r="245" spans="1:42" s="326" customFormat="1" ht="13.8" x14ac:dyDescent="0.3">
      <c r="A245" s="328"/>
      <c r="B245" s="328" t="s">
        <v>416</v>
      </c>
      <c r="C245" s="332">
        <v>72.89</v>
      </c>
      <c r="D245" s="332">
        <v>96.28</v>
      </c>
      <c r="E245" s="332">
        <v>102.65</v>
      </c>
      <c r="F245" s="332">
        <v>72.180000000000007</v>
      </c>
      <c r="G245" s="332">
        <v>105.08</v>
      </c>
      <c r="H245" s="332">
        <v>85.12</v>
      </c>
      <c r="I245" s="332">
        <v>84.02</v>
      </c>
      <c r="J245" s="332">
        <v>70.73</v>
      </c>
      <c r="K245" s="332">
        <v>57.44</v>
      </c>
      <c r="L245" s="332">
        <v>60.85</v>
      </c>
      <c r="M245" s="332">
        <v>67.06</v>
      </c>
      <c r="N245" s="332">
        <v>76.03</v>
      </c>
      <c r="O245" s="507">
        <v>83.998714596400006</v>
      </c>
      <c r="P245" s="507">
        <v>86.567713432800005</v>
      </c>
      <c r="Q245" s="507">
        <v>80.7886870337</v>
      </c>
      <c r="R245" s="507">
        <v>80.746671493199997</v>
      </c>
      <c r="S245" s="507">
        <v>85.444446583499996</v>
      </c>
      <c r="T245" s="507">
        <v>68.411662380799996</v>
      </c>
      <c r="U245" s="507">
        <v>54.989034012200001</v>
      </c>
      <c r="V245" s="507">
        <v>66.936196879199997</v>
      </c>
      <c r="W245" s="507">
        <v>41.639211604000003</v>
      </c>
      <c r="X245" s="507">
        <v>49.2697212924</v>
      </c>
      <c r="Y245" s="507">
        <v>79.405829670599999</v>
      </c>
      <c r="Z245" s="507">
        <v>69.735376382400005</v>
      </c>
      <c r="AA245" s="329">
        <v>79.169867782500006</v>
      </c>
      <c r="AB245" s="329">
        <v>89.483976130000002</v>
      </c>
      <c r="AC245" s="329">
        <v>68.069165765899996</v>
      </c>
      <c r="AD245" s="329">
        <v>80.788461591599997</v>
      </c>
      <c r="AE245" s="329">
        <v>75.275454048599997</v>
      </c>
      <c r="AF245" s="329">
        <v>51.786240147199997</v>
      </c>
      <c r="AG245" s="329">
        <v>78.698860095699999</v>
      </c>
      <c r="AH245" s="329">
        <v>73.558336308700007</v>
      </c>
      <c r="AI245" s="329">
        <v>50.450420354499997</v>
      </c>
      <c r="AJ245" s="329">
        <v>60.993654210999999</v>
      </c>
      <c r="AK245" s="329">
        <v>62.803235435600001</v>
      </c>
      <c r="AL245" s="329">
        <v>68.248103867699996</v>
      </c>
      <c r="AM245" s="329">
        <v>110.7039426206</v>
      </c>
      <c r="AN245" s="329">
        <v>83.625163005900006</v>
      </c>
      <c r="AO245" s="329">
        <v>110.41379676850001</v>
      </c>
      <c r="AP245" s="329">
        <v>85.771962821499997</v>
      </c>
    </row>
    <row r="246" spans="1:42" s="326" customFormat="1" ht="13.8" x14ac:dyDescent="0.3">
      <c r="A246" s="330"/>
      <c r="B246" s="330" t="s">
        <v>417</v>
      </c>
      <c r="C246" s="333">
        <v>0.79</v>
      </c>
      <c r="D246" s="333">
        <v>0.89</v>
      </c>
      <c r="E246" s="333">
        <v>1.22</v>
      </c>
      <c r="F246" s="333">
        <v>0.36</v>
      </c>
      <c r="G246" s="333">
        <v>2.02</v>
      </c>
      <c r="H246" s="333">
        <v>0.91</v>
      </c>
      <c r="I246" s="333">
        <v>0.96</v>
      </c>
      <c r="J246" s="333">
        <v>1.5</v>
      </c>
      <c r="K246" s="333">
        <v>0.92</v>
      </c>
      <c r="L246" s="333">
        <v>0.79</v>
      </c>
      <c r="M246" s="333">
        <v>1.18</v>
      </c>
      <c r="N246" s="333">
        <v>1.45</v>
      </c>
      <c r="O246" s="508">
        <v>1.0617263067</v>
      </c>
      <c r="P246" s="508">
        <v>1.3757474917000001</v>
      </c>
      <c r="Q246" s="508">
        <v>0.87222077939999998</v>
      </c>
      <c r="R246" s="508">
        <v>0.6592675912</v>
      </c>
      <c r="S246" s="508">
        <v>1.5650810696999999</v>
      </c>
      <c r="T246" s="508">
        <v>0.88052779410000004</v>
      </c>
      <c r="U246" s="508">
        <v>1.1365975629</v>
      </c>
      <c r="V246" s="508">
        <v>0.90917853500000001</v>
      </c>
      <c r="W246" s="508">
        <v>0.95436572259999997</v>
      </c>
      <c r="X246" s="508">
        <v>0.65003055830000001</v>
      </c>
      <c r="Y246" s="508">
        <v>1.0603235188</v>
      </c>
      <c r="Z246" s="508">
        <v>0.69983919480000001</v>
      </c>
      <c r="AA246" s="331">
        <v>0.63902603570000005</v>
      </c>
      <c r="AB246" s="331">
        <v>1.9552435507999999</v>
      </c>
      <c r="AC246" s="331">
        <v>0.56956460679999998</v>
      </c>
      <c r="AD246" s="331">
        <v>0.75348218860000005</v>
      </c>
      <c r="AE246" s="331">
        <v>1.8319242278000001</v>
      </c>
      <c r="AF246" s="331">
        <v>1.5292021257999999</v>
      </c>
      <c r="AG246" s="331">
        <v>1.7570054500000001</v>
      </c>
      <c r="AH246" s="331">
        <v>1.4792312797</v>
      </c>
      <c r="AI246" s="331">
        <v>1.5315202640000001</v>
      </c>
      <c r="AJ246" s="331">
        <v>1.8077312919999999</v>
      </c>
      <c r="AK246" s="331">
        <v>1.7562968736</v>
      </c>
      <c r="AL246" s="331">
        <v>0.69582169159999996</v>
      </c>
      <c r="AM246" s="331">
        <v>1.999670737</v>
      </c>
      <c r="AN246" s="331">
        <v>0.48782620970000001</v>
      </c>
      <c r="AO246" s="331">
        <v>2.3928546405</v>
      </c>
      <c r="AP246" s="331">
        <v>1.9088890237</v>
      </c>
    </row>
    <row r="247" spans="1:42" s="326" customFormat="1" ht="27.6" x14ac:dyDescent="0.3">
      <c r="A247" s="328"/>
      <c r="B247" s="328" t="s">
        <v>418</v>
      </c>
      <c r="C247" s="332">
        <v>12.58</v>
      </c>
      <c r="D247" s="332">
        <v>27.62</v>
      </c>
      <c r="E247" s="332">
        <v>30.19</v>
      </c>
      <c r="F247" s="332">
        <v>22.49</v>
      </c>
      <c r="G247" s="332">
        <v>28.57</v>
      </c>
      <c r="H247" s="332">
        <v>24.43</v>
      </c>
      <c r="I247" s="332">
        <v>21.44</v>
      </c>
      <c r="J247" s="332">
        <v>11.02</v>
      </c>
      <c r="K247" s="332">
        <v>13.17</v>
      </c>
      <c r="L247" s="332">
        <v>19.3</v>
      </c>
      <c r="M247" s="332">
        <v>18.98</v>
      </c>
      <c r="N247" s="332">
        <v>21.51</v>
      </c>
      <c r="O247" s="507">
        <v>10.5683058942</v>
      </c>
      <c r="P247" s="507">
        <v>26.079711441000001</v>
      </c>
      <c r="Q247" s="507">
        <v>35.878471011400002</v>
      </c>
      <c r="R247" s="507">
        <v>28.512078627699999</v>
      </c>
      <c r="S247" s="507">
        <v>29.279242780600001</v>
      </c>
      <c r="T247" s="507">
        <v>12.7251157815</v>
      </c>
      <c r="U247" s="507">
        <v>14.6587512278</v>
      </c>
      <c r="V247" s="507">
        <v>15.097104312300001</v>
      </c>
      <c r="W247" s="507">
        <v>10.6375897088</v>
      </c>
      <c r="X247" s="507">
        <v>10.7965615925</v>
      </c>
      <c r="Y247" s="507">
        <v>22.795798856600001</v>
      </c>
      <c r="Z247" s="507">
        <v>10.469803415499999</v>
      </c>
      <c r="AA247" s="329">
        <v>18.1439323705</v>
      </c>
      <c r="AB247" s="329">
        <v>31.9830339584</v>
      </c>
      <c r="AC247" s="329">
        <v>23.859346205400001</v>
      </c>
      <c r="AD247" s="329">
        <v>25.850663239999999</v>
      </c>
      <c r="AE247" s="329">
        <v>16.677561727800001</v>
      </c>
      <c r="AF247" s="329">
        <v>6.7143242011000002</v>
      </c>
      <c r="AG247" s="329">
        <v>10.963261029</v>
      </c>
      <c r="AH247" s="329">
        <v>10.153847621400001</v>
      </c>
      <c r="AI247" s="329">
        <v>9.9620909762000007</v>
      </c>
      <c r="AJ247" s="329">
        <v>13.5989349443</v>
      </c>
      <c r="AK247" s="329">
        <v>16.945905419599999</v>
      </c>
      <c r="AL247" s="329">
        <v>18.9162079677</v>
      </c>
      <c r="AM247" s="329">
        <v>23.867562572400001</v>
      </c>
      <c r="AN247" s="329">
        <v>22.778204379400002</v>
      </c>
      <c r="AO247" s="329">
        <v>36.872367423299998</v>
      </c>
      <c r="AP247" s="329">
        <v>21.685488233200001</v>
      </c>
    </row>
    <row r="248" spans="1:42" s="326" customFormat="1" ht="27.6" x14ac:dyDescent="0.3">
      <c r="A248" s="330"/>
      <c r="B248" s="330" t="s">
        <v>419</v>
      </c>
      <c r="C248" s="333">
        <v>28.38</v>
      </c>
      <c r="D248" s="333">
        <v>37.19</v>
      </c>
      <c r="E248" s="333">
        <v>40.6</v>
      </c>
      <c r="F248" s="333">
        <v>21.1</v>
      </c>
      <c r="G248" s="333">
        <v>36.72</v>
      </c>
      <c r="H248" s="333">
        <v>18.78</v>
      </c>
      <c r="I248" s="333">
        <v>29.07</v>
      </c>
      <c r="J248" s="333">
        <v>22.05</v>
      </c>
      <c r="K248" s="333">
        <v>16.739999999999998</v>
      </c>
      <c r="L248" s="333">
        <v>13.85</v>
      </c>
      <c r="M248" s="333">
        <v>19.16</v>
      </c>
      <c r="N248" s="333">
        <v>22.74</v>
      </c>
      <c r="O248" s="508">
        <v>32.002661006899999</v>
      </c>
      <c r="P248" s="508">
        <v>28.533210544300001</v>
      </c>
      <c r="Q248" s="508">
        <v>12.5767374766</v>
      </c>
      <c r="R248" s="508">
        <v>22.331663990300001</v>
      </c>
      <c r="S248" s="508">
        <v>20.3643565673</v>
      </c>
      <c r="T248" s="508">
        <v>20.2508936895</v>
      </c>
      <c r="U248" s="508">
        <v>14.1495610768</v>
      </c>
      <c r="V248" s="508">
        <v>19.909561813700002</v>
      </c>
      <c r="W248" s="508">
        <v>6.9825294309999997</v>
      </c>
      <c r="X248" s="508">
        <v>15.603897443399999</v>
      </c>
      <c r="Y248" s="508">
        <v>26.491663361499999</v>
      </c>
      <c r="Z248" s="508">
        <v>32.573839375600002</v>
      </c>
      <c r="AA248" s="331">
        <v>33.3911743878</v>
      </c>
      <c r="AB248" s="331">
        <v>23.150060203599999</v>
      </c>
      <c r="AC248" s="331">
        <v>16.6608468425</v>
      </c>
      <c r="AD248" s="331">
        <v>22.5933251662</v>
      </c>
      <c r="AE248" s="331">
        <v>17.341461742900002</v>
      </c>
      <c r="AF248" s="331">
        <v>13.2948599422</v>
      </c>
      <c r="AG248" s="331">
        <v>22.069913982900001</v>
      </c>
      <c r="AH248" s="331">
        <v>21.4847658389</v>
      </c>
      <c r="AI248" s="331">
        <v>12.0711821038</v>
      </c>
      <c r="AJ248" s="331">
        <v>17.451391797799999</v>
      </c>
      <c r="AK248" s="331">
        <v>16.0465855269</v>
      </c>
      <c r="AL248" s="331">
        <v>16.892036599099999</v>
      </c>
      <c r="AM248" s="331">
        <v>44.283036637499997</v>
      </c>
      <c r="AN248" s="331">
        <v>30.1184676363</v>
      </c>
      <c r="AO248" s="331">
        <v>34.729124703899998</v>
      </c>
      <c r="AP248" s="331">
        <v>28.872287599900002</v>
      </c>
    </row>
    <row r="249" spans="1:42" s="326" customFormat="1" ht="13.8" x14ac:dyDescent="0.3">
      <c r="A249" s="328"/>
      <c r="B249" s="328" t="s">
        <v>420</v>
      </c>
      <c r="C249" s="332">
        <v>16.850000000000001</v>
      </c>
      <c r="D249" s="332">
        <v>17.440000000000001</v>
      </c>
      <c r="E249" s="332">
        <v>16.38</v>
      </c>
      <c r="F249" s="332">
        <v>16.87</v>
      </c>
      <c r="G249" s="332">
        <v>19.75</v>
      </c>
      <c r="H249" s="332">
        <v>19.920000000000002</v>
      </c>
      <c r="I249" s="332">
        <v>17.73</v>
      </c>
      <c r="J249" s="332">
        <v>18.04</v>
      </c>
      <c r="K249" s="332">
        <v>12.73</v>
      </c>
      <c r="L249" s="332">
        <v>12.87</v>
      </c>
      <c r="M249" s="332">
        <v>15.22</v>
      </c>
      <c r="N249" s="332">
        <v>15.11</v>
      </c>
      <c r="O249" s="507">
        <v>20.985714118699999</v>
      </c>
      <c r="P249" s="507">
        <v>14.8246917618</v>
      </c>
      <c r="Q249" s="507">
        <v>15.0365699918</v>
      </c>
      <c r="R249" s="507">
        <v>14.090587834500001</v>
      </c>
      <c r="S249" s="507">
        <v>21.554082957599999</v>
      </c>
      <c r="T249" s="507">
        <v>18.0235054115</v>
      </c>
      <c r="U249" s="507">
        <v>14.152931864599999</v>
      </c>
      <c r="V249" s="507">
        <v>17.255231800400001</v>
      </c>
      <c r="W249" s="507">
        <v>13.779454277799999</v>
      </c>
      <c r="X249" s="507">
        <v>12.632120973199999</v>
      </c>
      <c r="Y249" s="507">
        <v>17.9369009085</v>
      </c>
      <c r="Z249" s="507">
        <v>15.6295269808</v>
      </c>
      <c r="AA249" s="329">
        <v>18.322143048499999</v>
      </c>
      <c r="AB249" s="329">
        <v>18.1852508162</v>
      </c>
      <c r="AC249" s="329">
        <v>15.9534351464</v>
      </c>
      <c r="AD249" s="329">
        <v>17.333914047</v>
      </c>
      <c r="AE249" s="329">
        <v>21.512737064900001</v>
      </c>
      <c r="AF249" s="329">
        <v>17.510305593399998</v>
      </c>
      <c r="AG249" s="329">
        <v>23.225127222200001</v>
      </c>
      <c r="AH249" s="329">
        <v>23.2306687996</v>
      </c>
      <c r="AI249" s="329">
        <v>15.9111667736</v>
      </c>
      <c r="AJ249" s="329">
        <v>16.735641975899998</v>
      </c>
      <c r="AK249" s="329">
        <v>16.831134245099999</v>
      </c>
      <c r="AL249" s="329">
        <v>19.0439090701</v>
      </c>
      <c r="AM249" s="329">
        <v>23.708570019500002</v>
      </c>
      <c r="AN249" s="329">
        <v>19.510580416500002</v>
      </c>
      <c r="AO249" s="329">
        <v>22.229809254900001</v>
      </c>
      <c r="AP249" s="329">
        <v>18.3334532718</v>
      </c>
    </row>
    <row r="250" spans="1:42" s="326" customFormat="1" ht="13.8" x14ac:dyDescent="0.3">
      <c r="A250" s="330"/>
      <c r="B250" s="330" t="s">
        <v>421</v>
      </c>
      <c r="C250" s="333">
        <v>14.29</v>
      </c>
      <c r="D250" s="333">
        <v>13.14</v>
      </c>
      <c r="E250" s="333">
        <v>14.26</v>
      </c>
      <c r="F250" s="333">
        <v>11.36</v>
      </c>
      <c r="G250" s="333">
        <v>18.02</v>
      </c>
      <c r="H250" s="333">
        <v>21.07</v>
      </c>
      <c r="I250" s="333">
        <v>14.82</v>
      </c>
      <c r="J250" s="333">
        <v>18.12</v>
      </c>
      <c r="K250" s="333">
        <v>13.89</v>
      </c>
      <c r="L250" s="333">
        <v>14.04</v>
      </c>
      <c r="M250" s="333">
        <v>12.52</v>
      </c>
      <c r="N250" s="333">
        <v>15.23</v>
      </c>
      <c r="O250" s="508">
        <v>19.380307269900001</v>
      </c>
      <c r="P250" s="508">
        <v>15.754352194000001</v>
      </c>
      <c r="Q250" s="508">
        <v>16.424687774500001</v>
      </c>
      <c r="R250" s="508">
        <v>15.153073449500001</v>
      </c>
      <c r="S250" s="508">
        <v>12.681683208300001</v>
      </c>
      <c r="T250" s="508">
        <v>16.531619704200001</v>
      </c>
      <c r="U250" s="508">
        <v>10.8911922801</v>
      </c>
      <c r="V250" s="508">
        <v>13.7651204178</v>
      </c>
      <c r="W250" s="508">
        <v>9.2852724638000002</v>
      </c>
      <c r="X250" s="508">
        <v>9.5871107250000005</v>
      </c>
      <c r="Y250" s="508">
        <v>11.1211430252</v>
      </c>
      <c r="Z250" s="508">
        <v>10.3623674157</v>
      </c>
      <c r="AA250" s="331">
        <v>8.6735919399999997</v>
      </c>
      <c r="AB250" s="331">
        <v>14.210387601000001</v>
      </c>
      <c r="AC250" s="331">
        <v>11.025972964799999</v>
      </c>
      <c r="AD250" s="331">
        <v>14.2570769498</v>
      </c>
      <c r="AE250" s="331">
        <v>17.911769285199998</v>
      </c>
      <c r="AF250" s="331">
        <v>12.737548284700001</v>
      </c>
      <c r="AG250" s="331">
        <v>20.683552411600001</v>
      </c>
      <c r="AH250" s="331">
        <v>17.209822769100001</v>
      </c>
      <c r="AI250" s="331">
        <v>10.974460236900001</v>
      </c>
      <c r="AJ250" s="331">
        <v>11.399954201</v>
      </c>
      <c r="AK250" s="331">
        <v>11.2233133704</v>
      </c>
      <c r="AL250" s="331">
        <v>12.7001285392</v>
      </c>
      <c r="AM250" s="331">
        <v>16.845102654200002</v>
      </c>
      <c r="AN250" s="331">
        <v>10.730084364</v>
      </c>
      <c r="AO250" s="331">
        <v>14.1896407459</v>
      </c>
      <c r="AP250" s="331">
        <v>14.9718446929</v>
      </c>
    </row>
    <row r="251" spans="1:42" s="326" customFormat="1" ht="13.8" x14ac:dyDescent="0.3">
      <c r="A251" s="328"/>
      <c r="B251" s="328" t="s">
        <v>422</v>
      </c>
      <c r="C251" s="332">
        <v>18.27</v>
      </c>
      <c r="D251" s="332">
        <v>16.84</v>
      </c>
      <c r="E251" s="332">
        <v>18.18</v>
      </c>
      <c r="F251" s="332">
        <v>21.54</v>
      </c>
      <c r="G251" s="332">
        <v>17.190000000000001</v>
      </c>
      <c r="H251" s="332">
        <v>22.33</v>
      </c>
      <c r="I251" s="332">
        <v>21.59</v>
      </c>
      <c r="J251" s="332">
        <v>24.81</v>
      </c>
      <c r="K251" s="332">
        <v>11.62</v>
      </c>
      <c r="L251" s="332">
        <v>16.309999999999999</v>
      </c>
      <c r="M251" s="332">
        <v>22.89</v>
      </c>
      <c r="N251" s="332">
        <v>13.18</v>
      </c>
      <c r="O251" s="507">
        <v>23.0512684873</v>
      </c>
      <c r="P251" s="507">
        <v>13.832532410400001</v>
      </c>
      <c r="Q251" s="507">
        <v>15.537166014</v>
      </c>
      <c r="R251" s="507">
        <v>15.972770108700001</v>
      </c>
      <c r="S251" s="507">
        <v>21.991798762999998</v>
      </c>
      <c r="T251" s="507">
        <v>13.394405603299999</v>
      </c>
      <c r="U251" s="507">
        <v>14.445774691900001</v>
      </c>
      <c r="V251" s="507">
        <v>18.787789727300002</v>
      </c>
      <c r="W251" s="507">
        <v>19.753999943499998</v>
      </c>
      <c r="X251" s="507">
        <v>22.178994659299999</v>
      </c>
      <c r="Y251" s="507">
        <v>13.8042781898</v>
      </c>
      <c r="Z251" s="507">
        <v>14.201303994</v>
      </c>
      <c r="AA251" s="329">
        <v>21.039979032600002</v>
      </c>
      <c r="AB251" s="329">
        <v>12.9725592944</v>
      </c>
      <c r="AC251" s="329">
        <v>18.9305057053</v>
      </c>
      <c r="AD251" s="329">
        <v>16.632255561299999</v>
      </c>
      <c r="AE251" s="329">
        <v>23.940808089000001</v>
      </c>
      <c r="AF251" s="329">
        <v>21.233376070999999</v>
      </c>
      <c r="AG251" s="329">
        <v>29.008211582400001</v>
      </c>
      <c r="AH251" s="329">
        <v>19.629890411800002</v>
      </c>
      <c r="AI251" s="329">
        <v>11.8740226459</v>
      </c>
      <c r="AJ251" s="329">
        <v>18.290406922500001</v>
      </c>
      <c r="AK251" s="329">
        <v>14.616498033799999</v>
      </c>
      <c r="AL251" s="329">
        <v>17.9664511358</v>
      </c>
      <c r="AM251" s="329">
        <v>15.929412891</v>
      </c>
      <c r="AN251" s="329">
        <v>12.8700588822</v>
      </c>
      <c r="AO251" s="329">
        <v>12.5090102978</v>
      </c>
      <c r="AP251" s="329">
        <v>14.6068602616</v>
      </c>
    </row>
    <row r="252" spans="1:42" s="326" customFormat="1" ht="13.8" x14ac:dyDescent="0.3">
      <c r="A252" s="330"/>
      <c r="B252" s="330" t="s">
        <v>423</v>
      </c>
      <c r="C252" s="333">
        <v>37.840000000000003</v>
      </c>
      <c r="D252" s="333">
        <v>32.840000000000003</v>
      </c>
      <c r="E252" s="333">
        <v>39.29</v>
      </c>
      <c r="F252" s="333">
        <v>33.549999999999997</v>
      </c>
      <c r="G252" s="333">
        <v>31.78</v>
      </c>
      <c r="H252" s="333">
        <v>36.549999999999997</v>
      </c>
      <c r="I252" s="333">
        <v>29.72</v>
      </c>
      <c r="J252" s="333">
        <v>38.57</v>
      </c>
      <c r="K252" s="333">
        <v>36.770000000000003</v>
      </c>
      <c r="L252" s="333">
        <v>33.94</v>
      </c>
      <c r="M252" s="333">
        <v>40.42</v>
      </c>
      <c r="N252" s="333">
        <v>33.15</v>
      </c>
      <c r="O252" s="508">
        <v>37.719026357200001</v>
      </c>
      <c r="P252" s="508">
        <v>34.846358950199999</v>
      </c>
      <c r="Q252" s="508">
        <v>43.221939926300003</v>
      </c>
      <c r="R252" s="508">
        <v>35.201637609800002</v>
      </c>
      <c r="S252" s="508">
        <v>41.779397600000003</v>
      </c>
      <c r="T252" s="508">
        <v>40.7104144654</v>
      </c>
      <c r="U252" s="508">
        <v>27.7378914393</v>
      </c>
      <c r="V252" s="508">
        <v>38.158785109199997</v>
      </c>
      <c r="W252" s="508">
        <v>36.799766736300001</v>
      </c>
      <c r="X252" s="508">
        <v>42.563039687500002</v>
      </c>
      <c r="Y252" s="508">
        <v>43.148216399100001</v>
      </c>
      <c r="Z252" s="508">
        <v>41.650314589499999</v>
      </c>
      <c r="AA252" s="331">
        <v>37.201058226800001</v>
      </c>
      <c r="AB252" s="331">
        <v>35.259591130399997</v>
      </c>
      <c r="AC252" s="331">
        <v>41.566460249099997</v>
      </c>
      <c r="AD252" s="331">
        <v>35.516275311299999</v>
      </c>
      <c r="AE252" s="331">
        <v>39.113879935299998</v>
      </c>
      <c r="AF252" s="331">
        <v>35.484122630900004</v>
      </c>
      <c r="AG252" s="331">
        <v>41.1628983457</v>
      </c>
      <c r="AH252" s="331">
        <v>42.642832158099999</v>
      </c>
      <c r="AI252" s="331">
        <v>44.0539042212</v>
      </c>
      <c r="AJ252" s="331">
        <v>57.9738245562</v>
      </c>
      <c r="AK252" s="331">
        <v>47.145950213100001</v>
      </c>
      <c r="AL252" s="331">
        <v>40.616823992699999</v>
      </c>
      <c r="AM252" s="331">
        <v>45.835355048300002</v>
      </c>
      <c r="AN252" s="331">
        <v>41.297614467899997</v>
      </c>
      <c r="AO252" s="331">
        <v>49.6818416136</v>
      </c>
      <c r="AP252" s="331">
        <v>41.163096053899999</v>
      </c>
    </row>
    <row r="253" spans="1:42" s="326" customFormat="1" ht="13.8" x14ac:dyDescent="0.3">
      <c r="A253" s="328"/>
      <c r="B253" s="328" t="s">
        <v>424</v>
      </c>
      <c r="C253" s="332">
        <v>0.52</v>
      </c>
      <c r="D253" s="332">
        <v>0.74</v>
      </c>
      <c r="E253" s="332">
        <v>0.49</v>
      </c>
      <c r="F253" s="332">
        <v>0.23</v>
      </c>
      <c r="G253" s="332">
        <v>0.51</v>
      </c>
      <c r="H253" s="332">
        <v>0.41</v>
      </c>
      <c r="I253" s="332">
        <v>0.45</v>
      </c>
      <c r="J253" s="332">
        <v>0.56999999999999995</v>
      </c>
      <c r="K253" s="332">
        <v>0.37</v>
      </c>
      <c r="L253" s="332">
        <v>0.78</v>
      </c>
      <c r="M253" s="332">
        <v>0.66</v>
      </c>
      <c r="N253" s="332">
        <v>0.56000000000000005</v>
      </c>
      <c r="O253" s="507">
        <v>0.34982359200000002</v>
      </c>
      <c r="P253" s="507">
        <v>0.59983962619999998</v>
      </c>
      <c r="Q253" s="507">
        <v>0.62260414210000004</v>
      </c>
      <c r="R253" s="507">
        <v>0.86619454890000003</v>
      </c>
      <c r="S253" s="507">
        <v>1.0126770353000001</v>
      </c>
      <c r="T253" s="507">
        <v>0.65018440690000001</v>
      </c>
      <c r="U253" s="507">
        <v>0.45614905140000001</v>
      </c>
      <c r="V253" s="507">
        <v>0.65790661039999998</v>
      </c>
      <c r="W253" s="507">
        <v>0.62452214920000004</v>
      </c>
      <c r="X253" s="507">
        <v>0.73197250589999996</v>
      </c>
      <c r="Y253" s="507">
        <v>0.54362978250000005</v>
      </c>
      <c r="Z253" s="507">
        <v>5.5532332346000004</v>
      </c>
      <c r="AA253" s="329">
        <v>1.1056581379999999</v>
      </c>
      <c r="AB253" s="329">
        <v>1.2358503873</v>
      </c>
      <c r="AC253" s="329">
        <v>0.70570534640000004</v>
      </c>
      <c r="AD253" s="329">
        <v>0.60624173189999997</v>
      </c>
      <c r="AE253" s="329">
        <v>0.85260763120000005</v>
      </c>
      <c r="AF253" s="329">
        <v>0.93753271849999997</v>
      </c>
      <c r="AG253" s="329">
        <v>0.74967062070000001</v>
      </c>
      <c r="AH253" s="329">
        <v>1.1979534769</v>
      </c>
      <c r="AI253" s="329">
        <v>1.1225177985000001</v>
      </c>
      <c r="AJ253" s="329">
        <v>1.5862536798</v>
      </c>
      <c r="AK253" s="329">
        <v>1.3137220963</v>
      </c>
      <c r="AL253" s="329">
        <v>1.4602227493</v>
      </c>
      <c r="AM253" s="329">
        <v>1.2772957232</v>
      </c>
      <c r="AN253" s="329">
        <v>0.96069372740000003</v>
      </c>
      <c r="AO253" s="329">
        <v>2.6696761534000002</v>
      </c>
      <c r="AP253" s="329">
        <v>1.6218187455999999</v>
      </c>
    </row>
    <row r="254" spans="1:42" s="326" customFormat="1" ht="13.8" x14ac:dyDescent="0.3">
      <c r="A254" s="330"/>
      <c r="B254" s="330" t="s">
        <v>425</v>
      </c>
      <c r="C254" s="333">
        <v>37.32</v>
      </c>
      <c r="D254" s="333">
        <v>32.090000000000003</v>
      </c>
      <c r="E254" s="333">
        <v>38.799999999999997</v>
      </c>
      <c r="F254" s="333">
        <v>33.33</v>
      </c>
      <c r="G254" s="333">
        <v>31.27</v>
      </c>
      <c r="H254" s="333">
        <v>36.15</v>
      </c>
      <c r="I254" s="333">
        <v>29.26</v>
      </c>
      <c r="J254" s="333">
        <v>38</v>
      </c>
      <c r="K254" s="333">
        <v>36.4</v>
      </c>
      <c r="L254" s="333">
        <v>33.159999999999997</v>
      </c>
      <c r="M254" s="333">
        <v>39.76</v>
      </c>
      <c r="N254" s="333">
        <v>32.58</v>
      </c>
      <c r="O254" s="508">
        <v>37.369202765200001</v>
      </c>
      <c r="P254" s="508">
        <v>34.246519323999998</v>
      </c>
      <c r="Q254" s="508">
        <v>42.599335784200001</v>
      </c>
      <c r="R254" s="508">
        <v>34.335443060899998</v>
      </c>
      <c r="S254" s="508">
        <v>40.766720564700002</v>
      </c>
      <c r="T254" s="508">
        <v>40.060230058499997</v>
      </c>
      <c r="U254" s="508">
        <v>27.2817423879</v>
      </c>
      <c r="V254" s="508">
        <v>37.500878498799999</v>
      </c>
      <c r="W254" s="508">
        <v>36.175244587100003</v>
      </c>
      <c r="X254" s="508">
        <v>41.831067181599998</v>
      </c>
      <c r="Y254" s="508">
        <v>42.604586616600002</v>
      </c>
      <c r="Z254" s="508">
        <v>36.097081354899998</v>
      </c>
      <c r="AA254" s="331">
        <v>36.095400088799998</v>
      </c>
      <c r="AB254" s="331">
        <v>34.023740743099999</v>
      </c>
      <c r="AC254" s="331">
        <v>40.860754902700002</v>
      </c>
      <c r="AD254" s="331">
        <v>34.9100335794</v>
      </c>
      <c r="AE254" s="331">
        <v>38.261272304099997</v>
      </c>
      <c r="AF254" s="331">
        <v>34.546589912400002</v>
      </c>
      <c r="AG254" s="331">
        <v>40.413227724999999</v>
      </c>
      <c r="AH254" s="331">
        <v>41.444878681200002</v>
      </c>
      <c r="AI254" s="331">
        <v>42.931386422700001</v>
      </c>
      <c r="AJ254" s="331">
        <v>56.387570876399998</v>
      </c>
      <c r="AK254" s="331">
        <v>45.832228116800003</v>
      </c>
      <c r="AL254" s="331">
        <v>39.156601243399997</v>
      </c>
      <c r="AM254" s="331">
        <v>44.558059325099997</v>
      </c>
      <c r="AN254" s="331">
        <v>40.336920740499998</v>
      </c>
      <c r="AO254" s="331">
        <v>47.012165460200002</v>
      </c>
      <c r="AP254" s="331">
        <v>39.541277308300003</v>
      </c>
    </row>
    <row r="255" spans="1:42" s="326" customFormat="1" ht="27.6" x14ac:dyDescent="0.3">
      <c r="A255" s="328"/>
      <c r="B255" s="328" t="s">
        <v>426</v>
      </c>
      <c r="C255" s="332">
        <v>360.85</v>
      </c>
      <c r="D255" s="332">
        <v>258.41000000000003</v>
      </c>
      <c r="E255" s="332">
        <v>271.91000000000003</v>
      </c>
      <c r="F255" s="332">
        <v>194.58</v>
      </c>
      <c r="G255" s="332">
        <v>184.26</v>
      </c>
      <c r="H255" s="332">
        <v>187.63</v>
      </c>
      <c r="I255" s="332">
        <v>192.06</v>
      </c>
      <c r="J255" s="332">
        <v>226.54</v>
      </c>
      <c r="K255" s="332">
        <v>239.78</v>
      </c>
      <c r="L255" s="332">
        <v>238.02</v>
      </c>
      <c r="M255" s="332">
        <v>217.02</v>
      </c>
      <c r="N255" s="332">
        <v>291.74</v>
      </c>
      <c r="O255" s="507">
        <v>349.82701203049999</v>
      </c>
      <c r="P255" s="507">
        <v>269.0091519696</v>
      </c>
      <c r="Q255" s="507">
        <v>253.07403805979999</v>
      </c>
      <c r="R255" s="507">
        <v>182.33211669670001</v>
      </c>
      <c r="S255" s="507">
        <v>195.32627875</v>
      </c>
      <c r="T255" s="507">
        <v>176.04616171870001</v>
      </c>
      <c r="U255" s="507">
        <v>221.22014498569999</v>
      </c>
      <c r="V255" s="507">
        <v>277.63971836429999</v>
      </c>
      <c r="W255" s="507">
        <v>245.46097677540001</v>
      </c>
      <c r="X255" s="507">
        <v>250.50193463700001</v>
      </c>
      <c r="Y255" s="507">
        <v>243.02263153550001</v>
      </c>
      <c r="Z255" s="507">
        <v>282.56651496680001</v>
      </c>
      <c r="AA255" s="329">
        <v>377.97807209460001</v>
      </c>
      <c r="AB255" s="329">
        <v>308.12038240200002</v>
      </c>
      <c r="AC255" s="329">
        <v>298.49475706760001</v>
      </c>
      <c r="AD255" s="329">
        <v>232.10652551339999</v>
      </c>
      <c r="AE255" s="329">
        <v>228.74390618429999</v>
      </c>
      <c r="AF255" s="329">
        <v>207.5827846279</v>
      </c>
      <c r="AG255" s="329">
        <v>266.5793222611</v>
      </c>
      <c r="AH255" s="329">
        <v>307.77313446900001</v>
      </c>
      <c r="AI255" s="329">
        <v>289.23805437570002</v>
      </c>
      <c r="AJ255" s="329">
        <v>297.47273435130001</v>
      </c>
      <c r="AK255" s="329">
        <v>268.9506336549</v>
      </c>
      <c r="AL255" s="329">
        <v>263.79057382970001</v>
      </c>
      <c r="AM255" s="329">
        <v>370.78905072359998</v>
      </c>
      <c r="AN255" s="329">
        <v>327.40567600140002</v>
      </c>
      <c r="AO255" s="329">
        <v>396.12606241060001</v>
      </c>
      <c r="AP255" s="329">
        <v>282.14186078210003</v>
      </c>
    </row>
    <row r="256" spans="1:42" s="326" customFormat="1" ht="13.8" x14ac:dyDescent="0.3">
      <c r="A256" s="330"/>
      <c r="B256" s="330" t="s">
        <v>427</v>
      </c>
      <c r="C256" s="333">
        <v>182.37</v>
      </c>
      <c r="D256" s="333">
        <v>165.86</v>
      </c>
      <c r="E256" s="333">
        <v>163.96</v>
      </c>
      <c r="F256" s="333">
        <v>104.77</v>
      </c>
      <c r="G256" s="333">
        <v>94.87</v>
      </c>
      <c r="H256" s="333">
        <v>95.82</v>
      </c>
      <c r="I256" s="333">
        <v>78.19</v>
      </c>
      <c r="J256" s="333">
        <v>79.13</v>
      </c>
      <c r="K256" s="333">
        <v>75.08</v>
      </c>
      <c r="L256" s="333">
        <v>91.2</v>
      </c>
      <c r="M256" s="333">
        <v>81.02</v>
      </c>
      <c r="N256" s="333">
        <v>158.02000000000001</v>
      </c>
      <c r="O256" s="508">
        <v>219.01031189540001</v>
      </c>
      <c r="P256" s="508">
        <v>186.01142065900001</v>
      </c>
      <c r="Q256" s="508">
        <v>151.52429644899999</v>
      </c>
      <c r="R256" s="508">
        <v>89.217520952300006</v>
      </c>
      <c r="S256" s="508">
        <v>101.3171993852</v>
      </c>
      <c r="T256" s="508">
        <v>84.148275120899996</v>
      </c>
      <c r="U256" s="508">
        <v>96.073015346399998</v>
      </c>
      <c r="V256" s="508">
        <v>117.3912938225</v>
      </c>
      <c r="W256" s="508">
        <v>92.933745531599996</v>
      </c>
      <c r="X256" s="508">
        <v>97.578503790300005</v>
      </c>
      <c r="Y256" s="508">
        <v>97.010695328099999</v>
      </c>
      <c r="Z256" s="508">
        <v>127.9450595957</v>
      </c>
      <c r="AA256" s="331">
        <v>220.31562453219999</v>
      </c>
      <c r="AB256" s="331">
        <v>195.49454300240001</v>
      </c>
      <c r="AC256" s="331">
        <v>187.09876958449999</v>
      </c>
      <c r="AD256" s="331">
        <v>108.5445597736</v>
      </c>
      <c r="AE256" s="331">
        <v>116.8194143791</v>
      </c>
      <c r="AF256" s="331">
        <v>100.0260175799</v>
      </c>
      <c r="AG256" s="331">
        <v>114.51073512329999</v>
      </c>
      <c r="AH256" s="331">
        <v>106.2136921381</v>
      </c>
      <c r="AI256" s="331">
        <v>95.912443007500002</v>
      </c>
      <c r="AJ256" s="331">
        <v>111.8346205014</v>
      </c>
      <c r="AK256" s="331">
        <v>102.0026552779</v>
      </c>
      <c r="AL256" s="331">
        <v>102.4623248139</v>
      </c>
      <c r="AM256" s="331">
        <v>171.8933690014</v>
      </c>
      <c r="AN256" s="331">
        <v>220.65807134849999</v>
      </c>
      <c r="AO256" s="331">
        <v>258.69555954380002</v>
      </c>
      <c r="AP256" s="331">
        <v>159.8014261662</v>
      </c>
    </row>
    <row r="257" spans="1:42" s="326" customFormat="1" ht="13.8" x14ac:dyDescent="0.3">
      <c r="A257" s="328"/>
      <c r="B257" s="328" t="s">
        <v>428</v>
      </c>
      <c r="C257" s="332">
        <v>173.07</v>
      </c>
      <c r="D257" s="332">
        <v>88.45</v>
      </c>
      <c r="E257" s="332">
        <v>101.34</v>
      </c>
      <c r="F257" s="332">
        <v>83.59</v>
      </c>
      <c r="G257" s="332">
        <v>82.94</v>
      </c>
      <c r="H257" s="332">
        <v>86.71</v>
      </c>
      <c r="I257" s="332">
        <v>108.97</v>
      </c>
      <c r="J257" s="332">
        <v>142.28</v>
      </c>
      <c r="K257" s="332">
        <v>158.04</v>
      </c>
      <c r="L257" s="332">
        <v>141.52000000000001</v>
      </c>
      <c r="M257" s="332">
        <v>131.53</v>
      </c>
      <c r="N257" s="332">
        <v>127.65</v>
      </c>
      <c r="O257" s="507">
        <v>125.7750738878</v>
      </c>
      <c r="P257" s="507">
        <v>78.322386042700003</v>
      </c>
      <c r="Q257" s="507">
        <v>96.332161693299994</v>
      </c>
      <c r="R257" s="507">
        <v>87.613780432300004</v>
      </c>
      <c r="S257" s="507">
        <v>87.412171244800007</v>
      </c>
      <c r="T257" s="507">
        <v>85.730424897600003</v>
      </c>
      <c r="U257" s="507">
        <v>120.8626461642</v>
      </c>
      <c r="V257" s="507">
        <v>154.5491065553</v>
      </c>
      <c r="W257" s="507">
        <v>147.560068798</v>
      </c>
      <c r="X257" s="507">
        <v>147.6642218922</v>
      </c>
      <c r="Y257" s="507">
        <v>140.44565407409999</v>
      </c>
      <c r="Z257" s="507">
        <v>148.82020521519999</v>
      </c>
      <c r="AA257" s="329">
        <v>153.89583191930001</v>
      </c>
      <c r="AB257" s="329">
        <v>106.227320353</v>
      </c>
      <c r="AC257" s="329">
        <v>105.75285128279999</v>
      </c>
      <c r="AD257" s="329">
        <v>117.0884060753</v>
      </c>
      <c r="AE257" s="329">
        <v>105.4100848985</v>
      </c>
      <c r="AF257" s="329">
        <v>102.99541926720001</v>
      </c>
      <c r="AG257" s="329">
        <v>144.46638812309999</v>
      </c>
      <c r="AH257" s="329">
        <v>194.10892526129999</v>
      </c>
      <c r="AI257" s="329">
        <v>187.3526026829</v>
      </c>
      <c r="AJ257" s="329">
        <v>179.17209993079999</v>
      </c>
      <c r="AK257" s="329">
        <v>160.54428617970001</v>
      </c>
      <c r="AL257" s="329">
        <v>155.71081978780001</v>
      </c>
      <c r="AM257" s="329">
        <v>192.21933146570001</v>
      </c>
      <c r="AN257" s="329">
        <v>102.3104368483</v>
      </c>
      <c r="AO257" s="329">
        <v>131.1276581779</v>
      </c>
      <c r="AP257" s="329">
        <v>115.8632671372</v>
      </c>
    </row>
    <row r="258" spans="1:42" s="326" customFormat="1" ht="13.8" x14ac:dyDescent="0.3">
      <c r="A258" s="330"/>
      <c r="B258" s="330" t="s">
        <v>429</v>
      </c>
      <c r="C258" s="333">
        <v>44.93</v>
      </c>
      <c r="D258" s="333">
        <v>15.37</v>
      </c>
      <c r="E258" s="333">
        <v>22.13</v>
      </c>
      <c r="F258" s="333">
        <v>25.87</v>
      </c>
      <c r="G258" s="333">
        <v>20.16</v>
      </c>
      <c r="H258" s="333">
        <v>15.26</v>
      </c>
      <c r="I258" s="333">
        <v>27.04</v>
      </c>
      <c r="J258" s="333">
        <v>30.64</v>
      </c>
      <c r="K258" s="333">
        <v>27.99</v>
      </c>
      <c r="L258" s="333">
        <v>34.07</v>
      </c>
      <c r="M258" s="333">
        <v>29.81</v>
      </c>
      <c r="N258" s="333">
        <v>32.090000000000003</v>
      </c>
      <c r="O258" s="508">
        <v>28.073808402400001</v>
      </c>
      <c r="P258" s="508">
        <v>17.2218963262</v>
      </c>
      <c r="Q258" s="508">
        <v>30.1027827851</v>
      </c>
      <c r="R258" s="508">
        <v>23.819531925300002</v>
      </c>
      <c r="S258" s="508">
        <v>19.976122816099998</v>
      </c>
      <c r="T258" s="508">
        <v>16.4590817783</v>
      </c>
      <c r="U258" s="508">
        <v>21.860538975499999</v>
      </c>
      <c r="V258" s="508">
        <v>29.3841574944</v>
      </c>
      <c r="W258" s="508">
        <v>20.557440055099999</v>
      </c>
      <c r="X258" s="508">
        <v>20.996546796899999</v>
      </c>
      <c r="Y258" s="508">
        <v>27.5185216514</v>
      </c>
      <c r="Z258" s="508">
        <v>36.001367993700001</v>
      </c>
      <c r="AA258" s="331">
        <v>36.100170329500003</v>
      </c>
      <c r="AB258" s="331">
        <v>21.1744078931</v>
      </c>
      <c r="AC258" s="331">
        <v>19.357286416400001</v>
      </c>
      <c r="AD258" s="331">
        <v>29.497784775900001</v>
      </c>
      <c r="AE258" s="331">
        <v>24.353871939699999</v>
      </c>
      <c r="AF258" s="331">
        <v>16.253353666300001</v>
      </c>
      <c r="AG258" s="331">
        <v>23.990880902600001</v>
      </c>
      <c r="AH258" s="331">
        <v>34.723103992699997</v>
      </c>
      <c r="AI258" s="331">
        <v>23.037982008499998</v>
      </c>
      <c r="AJ258" s="331">
        <v>25.022409584199998</v>
      </c>
      <c r="AK258" s="331">
        <v>30.401535825100002</v>
      </c>
      <c r="AL258" s="331">
        <v>30.389665146799999</v>
      </c>
      <c r="AM258" s="331">
        <v>32.316956215499999</v>
      </c>
      <c r="AN258" s="331">
        <v>12.781039339599999</v>
      </c>
      <c r="AO258" s="331">
        <v>23.1178384438</v>
      </c>
      <c r="AP258" s="331">
        <v>21.7643814485</v>
      </c>
    </row>
    <row r="259" spans="1:42" s="326" customFormat="1" ht="13.8" x14ac:dyDescent="0.3">
      <c r="A259" s="328"/>
      <c r="B259" s="328" t="s">
        <v>430</v>
      </c>
      <c r="C259" s="332">
        <v>21.67</v>
      </c>
      <c r="D259" s="332">
        <v>5.37</v>
      </c>
      <c r="E259" s="332">
        <v>9.27</v>
      </c>
      <c r="F259" s="332">
        <v>5.86</v>
      </c>
      <c r="G259" s="332">
        <v>10.25</v>
      </c>
      <c r="H259" s="332">
        <v>12.37</v>
      </c>
      <c r="I259" s="332">
        <v>16.61</v>
      </c>
      <c r="J259" s="332">
        <v>32.14</v>
      </c>
      <c r="K259" s="332">
        <v>37.79</v>
      </c>
      <c r="L259" s="332">
        <v>31.1</v>
      </c>
      <c r="M259" s="332">
        <v>34.450000000000003</v>
      </c>
      <c r="N259" s="332">
        <v>23.21</v>
      </c>
      <c r="O259" s="507">
        <v>24.748677540300001</v>
      </c>
      <c r="P259" s="507">
        <v>13.067649384699999</v>
      </c>
      <c r="Q259" s="507">
        <v>9.8476354076000003</v>
      </c>
      <c r="R259" s="507">
        <v>14.8248390778</v>
      </c>
      <c r="S259" s="507">
        <v>13.782208249</v>
      </c>
      <c r="T259" s="507">
        <v>10.108776937</v>
      </c>
      <c r="U259" s="507">
        <v>23.016905070499998</v>
      </c>
      <c r="V259" s="507">
        <v>39.7932616318</v>
      </c>
      <c r="W259" s="507">
        <v>45.969377411499998</v>
      </c>
      <c r="X259" s="507">
        <v>35.489793960900002</v>
      </c>
      <c r="Y259" s="507">
        <v>28.3000132554</v>
      </c>
      <c r="Z259" s="507">
        <v>21.898564923199999</v>
      </c>
      <c r="AA259" s="329">
        <v>19.724507083799999</v>
      </c>
      <c r="AB259" s="329">
        <v>14.301340059999999</v>
      </c>
      <c r="AC259" s="329">
        <v>12.162772421</v>
      </c>
      <c r="AD259" s="329">
        <v>11.850240597299999</v>
      </c>
      <c r="AE259" s="329">
        <v>5.1633693978000004</v>
      </c>
      <c r="AF259" s="329">
        <v>12.061801818799999</v>
      </c>
      <c r="AG259" s="329">
        <v>24.3705985412</v>
      </c>
      <c r="AH259" s="329">
        <v>44.920987900100002</v>
      </c>
      <c r="AI259" s="329">
        <v>35.309174388899997</v>
      </c>
      <c r="AJ259" s="329">
        <v>34.630272221399999</v>
      </c>
      <c r="AK259" s="329">
        <v>18.5153807626</v>
      </c>
      <c r="AL259" s="329">
        <v>18.441139984599999</v>
      </c>
      <c r="AM259" s="329">
        <v>22.080202119700001</v>
      </c>
      <c r="AN259" s="329">
        <v>10.2692115103</v>
      </c>
      <c r="AO259" s="329">
        <v>14.518824156999999</v>
      </c>
      <c r="AP259" s="329">
        <v>7.7089025706000003</v>
      </c>
    </row>
    <row r="260" spans="1:42" s="326" customFormat="1" ht="13.8" x14ac:dyDescent="0.3">
      <c r="A260" s="330"/>
      <c r="B260" s="330" t="s">
        <v>431</v>
      </c>
      <c r="C260" s="333">
        <v>23.27</v>
      </c>
      <c r="D260" s="333">
        <v>6.01</v>
      </c>
      <c r="E260" s="333">
        <v>14.77</v>
      </c>
      <c r="F260" s="333">
        <v>11.65</v>
      </c>
      <c r="G260" s="333">
        <v>2.41</v>
      </c>
      <c r="H260" s="333">
        <v>3.73</v>
      </c>
      <c r="I260" s="333">
        <v>5.13</v>
      </c>
      <c r="J260" s="333">
        <v>7.67</v>
      </c>
      <c r="K260" s="333">
        <v>10.84</v>
      </c>
      <c r="L260" s="333">
        <v>6.67</v>
      </c>
      <c r="M260" s="333">
        <v>6.99</v>
      </c>
      <c r="N260" s="333">
        <v>9.91</v>
      </c>
      <c r="O260" s="508">
        <v>16.5365669585</v>
      </c>
      <c r="P260" s="508">
        <v>3.5212210060000002</v>
      </c>
      <c r="Q260" s="508">
        <v>7.5188159520999998</v>
      </c>
      <c r="R260" s="508">
        <v>5.9013586987000002</v>
      </c>
      <c r="S260" s="508">
        <v>3.5624686575000002</v>
      </c>
      <c r="T260" s="508">
        <v>5.9684195361999999</v>
      </c>
      <c r="U260" s="508">
        <v>6.0148230937999996</v>
      </c>
      <c r="V260" s="508">
        <v>13.359859506599999</v>
      </c>
      <c r="W260" s="508">
        <v>10.241375569800001</v>
      </c>
      <c r="X260" s="508">
        <v>7.3783531336000001</v>
      </c>
      <c r="Y260" s="508">
        <v>9.7779275842000004</v>
      </c>
      <c r="Z260" s="508">
        <v>15.6376945434</v>
      </c>
      <c r="AA260" s="331">
        <v>16.205243086100001</v>
      </c>
      <c r="AB260" s="331">
        <v>7.5935571962999999</v>
      </c>
      <c r="AC260" s="331">
        <v>10.9522657204</v>
      </c>
      <c r="AD260" s="331">
        <v>11.3041361579</v>
      </c>
      <c r="AE260" s="331">
        <v>7.8970255509999996</v>
      </c>
      <c r="AF260" s="331">
        <v>8.9686970812000002</v>
      </c>
      <c r="AG260" s="331">
        <v>10.6435147172</v>
      </c>
      <c r="AH260" s="331">
        <v>9.1568847983000001</v>
      </c>
      <c r="AI260" s="331">
        <v>9.3708226392</v>
      </c>
      <c r="AJ260" s="331">
        <v>6.0591711072000001</v>
      </c>
      <c r="AK260" s="331">
        <v>6.336965663</v>
      </c>
      <c r="AL260" s="331">
        <v>15.0402447736</v>
      </c>
      <c r="AM260" s="331">
        <v>21.946696803599998</v>
      </c>
      <c r="AN260" s="331">
        <v>7.9042633041999997</v>
      </c>
      <c r="AO260" s="331">
        <v>9.8023403436999992</v>
      </c>
      <c r="AP260" s="331">
        <v>9.3526192281</v>
      </c>
    </row>
    <row r="261" spans="1:42" s="326" customFormat="1" ht="27.6" x14ac:dyDescent="0.3">
      <c r="A261" s="328"/>
      <c r="B261" s="328" t="s">
        <v>432</v>
      </c>
      <c r="C261" s="332">
        <v>83.2</v>
      </c>
      <c r="D261" s="332">
        <v>61.7</v>
      </c>
      <c r="E261" s="332">
        <v>55.17</v>
      </c>
      <c r="F261" s="332">
        <v>40.200000000000003</v>
      </c>
      <c r="G261" s="332">
        <v>50.12</v>
      </c>
      <c r="H261" s="332">
        <v>55.36</v>
      </c>
      <c r="I261" s="332">
        <v>60.19</v>
      </c>
      <c r="J261" s="332">
        <v>71.84</v>
      </c>
      <c r="K261" s="332">
        <v>81.42</v>
      </c>
      <c r="L261" s="332">
        <v>69.680000000000007</v>
      </c>
      <c r="M261" s="332">
        <v>60.29</v>
      </c>
      <c r="N261" s="332">
        <v>62.44</v>
      </c>
      <c r="O261" s="507">
        <v>56.416020986600003</v>
      </c>
      <c r="P261" s="507">
        <v>44.511619325799998</v>
      </c>
      <c r="Q261" s="507">
        <v>48.862927548499997</v>
      </c>
      <c r="R261" s="507">
        <v>43.068050730499998</v>
      </c>
      <c r="S261" s="507">
        <v>50.091371522199999</v>
      </c>
      <c r="T261" s="507">
        <v>53.194146646100002</v>
      </c>
      <c r="U261" s="507">
        <v>69.970379024400003</v>
      </c>
      <c r="V261" s="507">
        <v>72.011827922500004</v>
      </c>
      <c r="W261" s="507">
        <v>70.791875761599997</v>
      </c>
      <c r="X261" s="507">
        <v>83.799528000799995</v>
      </c>
      <c r="Y261" s="507">
        <v>74.849191583099994</v>
      </c>
      <c r="Z261" s="507">
        <v>75.282577754900004</v>
      </c>
      <c r="AA261" s="329">
        <v>81.865911419900002</v>
      </c>
      <c r="AB261" s="329">
        <v>63.158015203600002</v>
      </c>
      <c r="AC261" s="329">
        <v>63.280526725000001</v>
      </c>
      <c r="AD261" s="329">
        <v>64.436244544199994</v>
      </c>
      <c r="AE261" s="329">
        <v>67.995818009999994</v>
      </c>
      <c r="AF261" s="329">
        <v>65.711566700899994</v>
      </c>
      <c r="AG261" s="329">
        <v>85.461393962100004</v>
      </c>
      <c r="AH261" s="329">
        <v>105.3079485702</v>
      </c>
      <c r="AI261" s="329">
        <v>119.6346236463</v>
      </c>
      <c r="AJ261" s="329">
        <v>113.460247018</v>
      </c>
      <c r="AK261" s="329">
        <v>105.29040392899999</v>
      </c>
      <c r="AL261" s="329">
        <v>91.839769882799999</v>
      </c>
      <c r="AM261" s="329">
        <v>115.8754763269</v>
      </c>
      <c r="AN261" s="329">
        <v>71.355922694200004</v>
      </c>
      <c r="AO261" s="329">
        <v>83.688655233399999</v>
      </c>
      <c r="AP261" s="329">
        <v>77.037363889999995</v>
      </c>
    </row>
    <row r="262" spans="1:42" s="326" customFormat="1" ht="13.8" x14ac:dyDescent="0.3">
      <c r="A262" s="330"/>
      <c r="B262" s="330" t="s">
        <v>433</v>
      </c>
      <c r="C262" s="333">
        <v>5.41</v>
      </c>
      <c r="D262" s="333">
        <v>4.0999999999999996</v>
      </c>
      <c r="E262" s="333">
        <v>6.61</v>
      </c>
      <c r="F262" s="333">
        <v>6.22</v>
      </c>
      <c r="G262" s="333">
        <v>6.45</v>
      </c>
      <c r="H262" s="333">
        <v>5.0999999999999996</v>
      </c>
      <c r="I262" s="333">
        <v>4.9000000000000004</v>
      </c>
      <c r="J262" s="333">
        <v>5.13</v>
      </c>
      <c r="K262" s="333">
        <v>6.67</v>
      </c>
      <c r="L262" s="333">
        <v>5.3</v>
      </c>
      <c r="M262" s="333">
        <v>4.47</v>
      </c>
      <c r="N262" s="333">
        <v>6.07</v>
      </c>
      <c r="O262" s="508">
        <v>5.0416262473</v>
      </c>
      <c r="P262" s="508">
        <v>4.6753452679</v>
      </c>
      <c r="Q262" s="508">
        <v>5.2175799175000002</v>
      </c>
      <c r="R262" s="508">
        <v>5.5008153121000003</v>
      </c>
      <c r="S262" s="508">
        <v>6.5969081200000002</v>
      </c>
      <c r="T262" s="508">
        <v>6.1674617001999996</v>
      </c>
      <c r="U262" s="508">
        <v>4.2844834751</v>
      </c>
      <c r="V262" s="508">
        <v>5.6993179864999997</v>
      </c>
      <c r="W262" s="508">
        <v>4.9671624457999997</v>
      </c>
      <c r="X262" s="508">
        <v>5.2592089545</v>
      </c>
      <c r="Y262" s="508">
        <v>5.5662821332999997</v>
      </c>
      <c r="Z262" s="508">
        <v>5.8012501559</v>
      </c>
      <c r="AA262" s="331">
        <v>3.7666156431000002</v>
      </c>
      <c r="AB262" s="331">
        <v>6.3985190465999997</v>
      </c>
      <c r="AC262" s="331">
        <v>5.6431362002999998</v>
      </c>
      <c r="AD262" s="331">
        <v>6.4735596644999998</v>
      </c>
      <c r="AE262" s="331">
        <v>6.5144069066999997</v>
      </c>
      <c r="AF262" s="331">
        <v>4.5613477808000003</v>
      </c>
      <c r="AG262" s="331">
        <v>7.6021990147</v>
      </c>
      <c r="AH262" s="331">
        <v>7.4505170696</v>
      </c>
      <c r="AI262" s="331">
        <v>5.9730086853</v>
      </c>
      <c r="AJ262" s="331">
        <v>6.4660139190999999</v>
      </c>
      <c r="AK262" s="331">
        <v>6.4036921972999998</v>
      </c>
      <c r="AL262" s="331">
        <v>5.6174292279999998</v>
      </c>
      <c r="AM262" s="331">
        <v>6.6763502565000001</v>
      </c>
      <c r="AN262" s="331">
        <v>4.4371678045999996</v>
      </c>
      <c r="AO262" s="331">
        <v>6.3028446888999996</v>
      </c>
      <c r="AP262" s="331">
        <v>6.4771674787000002</v>
      </c>
    </row>
    <row r="263" spans="1:42" s="326" customFormat="1" ht="13.8" x14ac:dyDescent="0.3">
      <c r="A263" s="328"/>
      <c r="B263" s="328" t="s">
        <v>434</v>
      </c>
      <c r="C263" s="332">
        <v>114.65</v>
      </c>
      <c r="D263" s="332">
        <v>100.37</v>
      </c>
      <c r="E263" s="332">
        <v>116.72</v>
      </c>
      <c r="F263" s="332">
        <v>105.64</v>
      </c>
      <c r="G263" s="332">
        <v>104.49</v>
      </c>
      <c r="H263" s="332">
        <v>111.63</v>
      </c>
      <c r="I263" s="332">
        <v>105.29</v>
      </c>
      <c r="J263" s="332">
        <v>104.37</v>
      </c>
      <c r="K263" s="332">
        <v>94.32</v>
      </c>
      <c r="L263" s="332">
        <v>96.28</v>
      </c>
      <c r="M263" s="332">
        <v>99.65</v>
      </c>
      <c r="N263" s="332">
        <v>107.02</v>
      </c>
      <c r="O263" s="507">
        <v>103.8602585987</v>
      </c>
      <c r="P263" s="507">
        <v>90.233038740599994</v>
      </c>
      <c r="Q263" s="507">
        <v>108.06937646359999</v>
      </c>
      <c r="R263" s="507">
        <v>109.34422839050001</v>
      </c>
      <c r="S263" s="507">
        <v>103.9829896342</v>
      </c>
      <c r="T263" s="507">
        <v>91.592438317900005</v>
      </c>
      <c r="U263" s="507">
        <v>92.965037433299997</v>
      </c>
      <c r="V263" s="507">
        <v>106.89077362259999</v>
      </c>
      <c r="W263" s="507">
        <v>86.512183632700001</v>
      </c>
      <c r="X263" s="507">
        <v>91.471978651699999</v>
      </c>
      <c r="Y263" s="507">
        <v>93.191746552200001</v>
      </c>
      <c r="Z263" s="507">
        <v>99.039535136300003</v>
      </c>
      <c r="AA263" s="329">
        <v>111.5042672948</v>
      </c>
      <c r="AB263" s="329">
        <v>106.04753697770001</v>
      </c>
      <c r="AC263" s="329">
        <v>106.5214263061</v>
      </c>
      <c r="AD263" s="329">
        <v>113.24504433289999</v>
      </c>
      <c r="AE263" s="329">
        <v>107.048291955</v>
      </c>
      <c r="AF263" s="329">
        <v>95.156652887500002</v>
      </c>
      <c r="AG263" s="329">
        <v>120.1025291186</v>
      </c>
      <c r="AH263" s="329">
        <v>115.6515680671</v>
      </c>
      <c r="AI263" s="329">
        <v>111.5881213074</v>
      </c>
      <c r="AJ263" s="329">
        <v>116.4948910162</v>
      </c>
      <c r="AK263" s="329">
        <v>121.16972232179999</v>
      </c>
      <c r="AL263" s="329">
        <v>117.8402262403</v>
      </c>
      <c r="AM263" s="329">
        <v>130.93296877060001</v>
      </c>
      <c r="AN263" s="329">
        <v>91.497722512300001</v>
      </c>
      <c r="AO263" s="329">
        <v>119.25016882849999</v>
      </c>
      <c r="AP263" s="329">
        <v>115.2856090053</v>
      </c>
    </row>
    <row r="264" spans="1:42" s="326" customFormat="1" ht="13.8" x14ac:dyDescent="0.3">
      <c r="A264" s="330"/>
      <c r="B264" s="330" t="s">
        <v>435</v>
      </c>
      <c r="C264" s="333">
        <v>94.36</v>
      </c>
      <c r="D264" s="333">
        <v>80.78</v>
      </c>
      <c r="E264" s="333">
        <v>92.45</v>
      </c>
      <c r="F264" s="333">
        <v>81.02</v>
      </c>
      <c r="G264" s="333">
        <v>79.989999999999995</v>
      </c>
      <c r="H264" s="333">
        <v>83.67</v>
      </c>
      <c r="I264" s="333">
        <v>78.61</v>
      </c>
      <c r="J264" s="333">
        <v>77.63</v>
      </c>
      <c r="K264" s="333">
        <v>68.180000000000007</v>
      </c>
      <c r="L264" s="333">
        <v>74.069999999999993</v>
      </c>
      <c r="M264" s="333">
        <v>75.8</v>
      </c>
      <c r="N264" s="333">
        <v>84.09</v>
      </c>
      <c r="O264" s="508">
        <v>80.806694951599994</v>
      </c>
      <c r="P264" s="508">
        <v>70.177822352700005</v>
      </c>
      <c r="Q264" s="508">
        <v>83.597883260399996</v>
      </c>
      <c r="R264" s="508">
        <v>88.198762324399993</v>
      </c>
      <c r="S264" s="508">
        <v>81.489564497399996</v>
      </c>
      <c r="T264" s="508">
        <v>70.240364040700001</v>
      </c>
      <c r="U264" s="508">
        <v>75.785025727199994</v>
      </c>
      <c r="V264" s="508">
        <v>85.948798889800003</v>
      </c>
      <c r="W264" s="508">
        <v>69.731977029600003</v>
      </c>
      <c r="X264" s="508">
        <v>72.430641465500003</v>
      </c>
      <c r="Y264" s="508">
        <v>73.501801028800003</v>
      </c>
      <c r="Z264" s="508">
        <v>76.454796797300006</v>
      </c>
      <c r="AA264" s="331">
        <v>89.2061871545</v>
      </c>
      <c r="AB264" s="331">
        <v>82.183017679299994</v>
      </c>
      <c r="AC264" s="331">
        <v>80.630159637700004</v>
      </c>
      <c r="AD264" s="331">
        <v>85.961563827000006</v>
      </c>
      <c r="AE264" s="331">
        <v>80.042590534300004</v>
      </c>
      <c r="AF264" s="331">
        <v>72.854813782999997</v>
      </c>
      <c r="AG264" s="331">
        <v>93.310523247099994</v>
      </c>
      <c r="AH264" s="331">
        <v>85.928654913200006</v>
      </c>
      <c r="AI264" s="331">
        <v>83.048811026999999</v>
      </c>
      <c r="AJ264" s="331">
        <v>87.265047206999995</v>
      </c>
      <c r="AK264" s="331">
        <v>90.826245758599995</v>
      </c>
      <c r="AL264" s="331">
        <v>89.224896735900003</v>
      </c>
      <c r="AM264" s="331">
        <v>99.100663668799996</v>
      </c>
      <c r="AN264" s="331">
        <v>67.863351605800005</v>
      </c>
      <c r="AO264" s="331">
        <v>92.477950390800004</v>
      </c>
      <c r="AP264" s="331">
        <v>87.728979332799994</v>
      </c>
    </row>
    <row r="265" spans="1:42" s="326" customFormat="1" ht="13.8" x14ac:dyDescent="0.3">
      <c r="A265" s="328"/>
      <c r="B265" s="328" t="s">
        <v>436</v>
      </c>
      <c r="C265" s="332">
        <v>20.3</v>
      </c>
      <c r="D265" s="332">
        <v>19.59</v>
      </c>
      <c r="E265" s="332">
        <v>24.27</v>
      </c>
      <c r="F265" s="332">
        <v>24.61</v>
      </c>
      <c r="G265" s="332">
        <v>24.5</v>
      </c>
      <c r="H265" s="332">
        <v>27.96</v>
      </c>
      <c r="I265" s="332">
        <v>26.69</v>
      </c>
      <c r="J265" s="332">
        <v>26.74</v>
      </c>
      <c r="K265" s="332">
        <v>26.14</v>
      </c>
      <c r="L265" s="332">
        <v>22.21</v>
      </c>
      <c r="M265" s="332">
        <v>23.86</v>
      </c>
      <c r="N265" s="332">
        <v>22.93</v>
      </c>
      <c r="O265" s="507">
        <v>23.053563647099999</v>
      </c>
      <c r="P265" s="507">
        <v>20.0552163879</v>
      </c>
      <c r="Q265" s="507">
        <v>24.471493203200001</v>
      </c>
      <c r="R265" s="507">
        <v>21.145466066099999</v>
      </c>
      <c r="S265" s="507">
        <v>22.493425136799999</v>
      </c>
      <c r="T265" s="507">
        <v>21.3520742772</v>
      </c>
      <c r="U265" s="507">
        <v>17.1800117061</v>
      </c>
      <c r="V265" s="507">
        <v>20.941974732799999</v>
      </c>
      <c r="W265" s="507">
        <v>16.780206603100002</v>
      </c>
      <c r="X265" s="507">
        <v>19.0413371862</v>
      </c>
      <c r="Y265" s="507">
        <v>19.689945523399999</v>
      </c>
      <c r="Z265" s="507">
        <v>22.584738339000001</v>
      </c>
      <c r="AA265" s="329">
        <v>22.298080140300002</v>
      </c>
      <c r="AB265" s="329">
        <v>23.864519298400001</v>
      </c>
      <c r="AC265" s="329">
        <v>25.8912666684</v>
      </c>
      <c r="AD265" s="329">
        <v>27.283480505899998</v>
      </c>
      <c r="AE265" s="329">
        <v>27.005701420699999</v>
      </c>
      <c r="AF265" s="329">
        <v>22.301839104500001</v>
      </c>
      <c r="AG265" s="329">
        <v>26.792005871499999</v>
      </c>
      <c r="AH265" s="329">
        <v>29.722913153899999</v>
      </c>
      <c r="AI265" s="329">
        <v>28.539310280399999</v>
      </c>
      <c r="AJ265" s="329">
        <v>29.229843809199998</v>
      </c>
      <c r="AK265" s="329">
        <v>30.343476563199999</v>
      </c>
      <c r="AL265" s="329">
        <v>28.615329504399998</v>
      </c>
      <c r="AM265" s="329">
        <v>31.832305101799999</v>
      </c>
      <c r="AN265" s="329">
        <v>23.634370906499999</v>
      </c>
      <c r="AO265" s="329">
        <v>26.772218437700001</v>
      </c>
      <c r="AP265" s="329">
        <v>27.556629672500002</v>
      </c>
    </row>
    <row r="266" spans="1:42" s="326" customFormat="1" ht="13.8" x14ac:dyDescent="0.3">
      <c r="A266" s="330"/>
      <c r="B266" s="330" t="s">
        <v>437</v>
      </c>
      <c r="C266" s="333">
        <v>41.23</v>
      </c>
      <c r="D266" s="333">
        <v>37.020000000000003</v>
      </c>
      <c r="E266" s="333">
        <v>53.81</v>
      </c>
      <c r="F266" s="333">
        <v>39.54</v>
      </c>
      <c r="G266" s="333">
        <v>58.19</v>
      </c>
      <c r="H266" s="333">
        <v>57.29</v>
      </c>
      <c r="I266" s="333">
        <v>53.93</v>
      </c>
      <c r="J266" s="333">
        <v>67.2</v>
      </c>
      <c r="K266" s="333">
        <v>56.74</v>
      </c>
      <c r="L266" s="333">
        <v>67.89</v>
      </c>
      <c r="M266" s="333">
        <v>61.99</v>
      </c>
      <c r="N266" s="333">
        <v>49.36</v>
      </c>
      <c r="O266" s="508">
        <v>33.376802794299998</v>
      </c>
      <c r="P266" s="508">
        <v>42.114532447000002</v>
      </c>
      <c r="Q266" s="508">
        <v>65.956411952799996</v>
      </c>
      <c r="R266" s="508">
        <v>49.144353550200002</v>
      </c>
      <c r="S266" s="508">
        <v>57.637502100200003</v>
      </c>
      <c r="T266" s="508">
        <v>50.930672643999998</v>
      </c>
      <c r="U266" s="508">
        <v>64.1215885055</v>
      </c>
      <c r="V266" s="508">
        <v>64.441685566800004</v>
      </c>
      <c r="W266" s="508">
        <v>67.627918626500005</v>
      </c>
      <c r="X266" s="508">
        <v>69.365021441400003</v>
      </c>
      <c r="Y266" s="508">
        <v>67.353332419099999</v>
      </c>
      <c r="Z266" s="508">
        <v>54.393766546199998</v>
      </c>
      <c r="AA266" s="331">
        <v>58.307040424699998</v>
      </c>
      <c r="AB266" s="331">
        <v>55.8218415017</v>
      </c>
      <c r="AC266" s="331">
        <v>65.096008522100007</v>
      </c>
      <c r="AD266" s="331">
        <v>75.886748361599999</v>
      </c>
      <c r="AE266" s="331">
        <v>70.057363029000001</v>
      </c>
      <c r="AF266" s="331">
        <v>47.824531126399997</v>
      </c>
      <c r="AG266" s="331">
        <v>62.232017256600002</v>
      </c>
      <c r="AH266" s="331">
        <v>78.243928816299999</v>
      </c>
      <c r="AI266" s="331">
        <v>69.547588907299996</v>
      </c>
      <c r="AJ266" s="331">
        <v>72.616979250200004</v>
      </c>
      <c r="AK266" s="331">
        <v>72.122313996299994</v>
      </c>
      <c r="AL266" s="331">
        <v>65.474008530999996</v>
      </c>
      <c r="AM266" s="331">
        <v>74.330377519099997</v>
      </c>
      <c r="AN266" s="331">
        <v>73.038938525199995</v>
      </c>
      <c r="AO266" s="331">
        <v>85.705358291500005</v>
      </c>
      <c r="AP266" s="331">
        <v>74.773162701900006</v>
      </c>
    </row>
    <row r="267" spans="1:42" s="326" customFormat="1" ht="12.75" customHeight="1" x14ac:dyDescent="0.3">
      <c r="A267" s="328"/>
      <c r="B267" s="328" t="s">
        <v>438</v>
      </c>
      <c r="C267" s="332">
        <v>33.06</v>
      </c>
      <c r="D267" s="332">
        <v>26.52</v>
      </c>
      <c r="E267" s="332">
        <v>36.869999999999997</v>
      </c>
      <c r="F267" s="332">
        <v>34.64</v>
      </c>
      <c r="G267" s="332">
        <v>37.25</v>
      </c>
      <c r="H267" s="332">
        <v>36.58</v>
      </c>
      <c r="I267" s="332">
        <v>37.17</v>
      </c>
      <c r="J267" s="332">
        <v>48.12</v>
      </c>
      <c r="K267" s="332">
        <v>37.67</v>
      </c>
      <c r="L267" s="332">
        <v>49.76</v>
      </c>
      <c r="M267" s="332">
        <v>50.74</v>
      </c>
      <c r="N267" s="332">
        <v>49.05</v>
      </c>
      <c r="O267" s="507">
        <v>41.309469461799999</v>
      </c>
      <c r="P267" s="507">
        <v>40.844275925200002</v>
      </c>
      <c r="Q267" s="507">
        <v>54.6053079084</v>
      </c>
      <c r="R267" s="507">
        <v>42.8685508911</v>
      </c>
      <c r="S267" s="507">
        <v>44.263630188800001</v>
      </c>
      <c r="T267" s="507">
        <v>43.579837207200001</v>
      </c>
      <c r="U267" s="507">
        <v>40.401082841700003</v>
      </c>
      <c r="V267" s="507">
        <v>39.153181218900002</v>
      </c>
      <c r="W267" s="507">
        <v>30.8069915978</v>
      </c>
      <c r="X267" s="507">
        <v>50.793934211</v>
      </c>
      <c r="Y267" s="507">
        <v>39.477614224600003</v>
      </c>
      <c r="Z267" s="507">
        <v>38.070182424800002</v>
      </c>
      <c r="AA267" s="329">
        <v>41.3011491161</v>
      </c>
      <c r="AB267" s="329">
        <v>35.350567708900002</v>
      </c>
      <c r="AC267" s="329">
        <v>41.7038120932</v>
      </c>
      <c r="AD267" s="329">
        <v>41.596606482799999</v>
      </c>
      <c r="AE267" s="329">
        <v>31.463328106100001</v>
      </c>
      <c r="AF267" s="329">
        <v>38.388115436</v>
      </c>
      <c r="AG267" s="329">
        <v>41.347330719399999</v>
      </c>
      <c r="AH267" s="329">
        <v>36.982397135299998</v>
      </c>
      <c r="AI267" s="329">
        <v>34.330856324300001</v>
      </c>
      <c r="AJ267" s="329">
        <v>38.914576473399997</v>
      </c>
      <c r="AK267" s="329">
        <v>43.242364729099997</v>
      </c>
      <c r="AL267" s="329">
        <v>47.792788395599999</v>
      </c>
      <c r="AM267" s="329">
        <v>45.261521806499999</v>
      </c>
      <c r="AN267" s="329">
        <v>36.8099536621</v>
      </c>
      <c r="AO267" s="329">
        <v>42.158670953799998</v>
      </c>
      <c r="AP267" s="329">
        <v>38.149264604899997</v>
      </c>
    </row>
    <row r="268" spans="1:42" s="326" customFormat="1" ht="13.8" x14ac:dyDescent="0.3">
      <c r="A268" s="330"/>
      <c r="B268" s="330" t="s">
        <v>439</v>
      </c>
      <c r="C268" s="333">
        <v>29.13</v>
      </c>
      <c r="D268" s="333">
        <v>21.55</v>
      </c>
      <c r="E268" s="333">
        <v>31.43</v>
      </c>
      <c r="F268" s="333">
        <v>30.32</v>
      </c>
      <c r="G268" s="333">
        <v>33.28</v>
      </c>
      <c r="H268" s="333">
        <v>32.44</v>
      </c>
      <c r="I268" s="333">
        <v>32.53</v>
      </c>
      <c r="J268" s="333">
        <v>42.62</v>
      </c>
      <c r="K268" s="333">
        <v>33.090000000000003</v>
      </c>
      <c r="L268" s="333">
        <v>44.79</v>
      </c>
      <c r="M268" s="333">
        <v>45.02</v>
      </c>
      <c r="N268" s="333">
        <v>45.4</v>
      </c>
      <c r="O268" s="508">
        <v>36.289091958</v>
      </c>
      <c r="P268" s="508">
        <v>35.859765503799998</v>
      </c>
      <c r="Q268" s="508">
        <v>48.561705688499998</v>
      </c>
      <c r="R268" s="508">
        <v>38.469475868400004</v>
      </c>
      <c r="S268" s="508">
        <v>38.1437712189</v>
      </c>
      <c r="T268" s="508">
        <v>38.589716686800003</v>
      </c>
      <c r="U268" s="508">
        <v>34.939923730399997</v>
      </c>
      <c r="V268" s="508">
        <v>33.9727008618</v>
      </c>
      <c r="W268" s="508">
        <v>26.606500586500001</v>
      </c>
      <c r="X268" s="508">
        <v>45.858526674099998</v>
      </c>
      <c r="Y268" s="508">
        <v>35.902798062000002</v>
      </c>
      <c r="Z268" s="508">
        <v>33.888224878999999</v>
      </c>
      <c r="AA268" s="331">
        <v>37.782834317800003</v>
      </c>
      <c r="AB268" s="331">
        <v>31.238329465</v>
      </c>
      <c r="AC268" s="331">
        <v>37.095419899699998</v>
      </c>
      <c r="AD268" s="331">
        <v>36.413616940200001</v>
      </c>
      <c r="AE268" s="331">
        <v>26.0762954295</v>
      </c>
      <c r="AF268" s="331">
        <v>33.098692934600003</v>
      </c>
      <c r="AG268" s="331">
        <v>36.423060764299997</v>
      </c>
      <c r="AH268" s="331">
        <v>32.653282137200002</v>
      </c>
      <c r="AI268" s="331">
        <v>29.932205618099999</v>
      </c>
      <c r="AJ268" s="331">
        <v>33.402977584399999</v>
      </c>
      <c r="AK268" s="331">
        <v>36.7757578513</v>
      </c>
      <c r="AL268" s="331">
        <v>42.766515871000003</v>
      </c>
      <c r="AM268" s="331">
        <v>38.556252147199999</v>
      </c>
      <c r="AN268" s="331">
        <v>26.726906176100002</v>
      </c>
      <c r="AO268" s="331">
        <v>31.218072166300001</v>
      </c>
      <c r="AP268" s="331">
        <v>29.2316094669</v>
      </c>
    </row>
    <row r="269" spans="1:42" s="326" customFormat="1" ht="13.8" x14ac:dyDescent="0.3">
      <c r="A269" s="328"/>
      <c r="B269" s="328" t="s">
        <v>440</v>
      </c>
      <c r="C269" s="332">
        <v>3.93</v>
      </c>
      <c r="D269" s="332">
        <v>4.9800000000000004</v>
      </c>
      <c r="E269" s="332">
        <v>5.44</v>
      </c>
      <c r="F269" s="332">
        <v>4.32</v>
      </c>
      <c r="G269" s="332">
        <v>3.98</v>
      </c>
      <c r="H269" s="332">
        <v>4.1399999999999997</v>
      </c>
      <c r="I269" s="332">
        <v>4.6399999999999997</v>
      </c>
      <c r="J269" s="332">
        <v>5.5</v>
      </c>
      <c r="K269" s="332">
        <v>4.59</v>
      </c>
      <c r="L269" s="332">
        <v>4.96</v>
      </c>
      <c r="M269" s="332">
        <v>5.72</v>
      </c>
      <c r="N269" s="332">
        <v>3.65</v>
      </c>
      <c r="O269" s="507">
        <v>5.0203775037999998</v>
      </c>
      <c r="P269" s="507">
        <v>4.9845104213999996</v>
      </c>
      <c r="Q269" s="507">
        <v>6.0436022199000003</v>
      </c>
      <c r="R269" s="507">
        <v>4.3990750226999999</v>
      </c>
      <c r="S269" s="507">
        <v>6.1198589699000001</v>
      </c>
      <c r="T269" s="507">
        <v>4.9901205203999996</v>
      </c>
      <c r="U269" s="507">
        <v>5.4611591112999998</v>
      </c>
      <c r="V269" s="507">
        <v>5.1804803571000004</v>
      </c>
      <c r="W269" s="507">
        <v>4.2004910112999996</v>
      </c>
      <c r="X269" s="507">
        <v>4.9354075368999997</v>
      </c>
      <c r="Y269" s="507">
        <v>3.5748161625999999</v>
      </c>
      <c r="Z269" s="507">
        <v>4.1819575457999996</v>
      </c>
      <c r="AA269" s="329">
        <v>3.5183147983</v>
      </c>
      <c r="AB269" s="329">
        <v>4.1122382439000003</v>
      </c>
      <c r="AC269" s="329">
        <v>4.6083921935000003</v>
      </c>
      <c r="AD269" s="329">
        <v>5.1829895425999997</v>
      </c>
      <c r="AE269" s="329">
        <v>5.3870326765999996</v>
      </c>
      <c r="AF269" s="329">
        <v>5.2894225013999998</v>
      </c>
      <c r="AG269" s="329">
        <v>4.9242699550999998</v>
      </c>
      <c r="AH269" s="329">
        <v>4.3291149980999997</v>
      </c>
      <c r="AI269" s="329">
        <v>4.3986507061999998</v>
      </c>
      <c r="AJ269" s="329">
        <v>5.5115988890000001</v>
      </c>
      <c r="AK269" s="329">
        <v>6.4666068778000003</v>
      </c>
      <c r="AL269" s="329">
        <v>5.0262725246000004</v>
      </c>
      <c r="AM269" s="329">
        <v>6.7052696592999999</v>
      </c>
      <c r="AN269" s="329">
        <v>10.083047486</v>
      </c>
      <c r="AO269" s="329">
        <v>10.940598787500001</v>
      </c>
      <c r="AP269" s="329">
        <v>8.9176551380000006</v>
      </c>
    </row>
    <row r="270" spans="1:42" s="326" customFormat="1" ht="13.8" x14ac:dyDescent="0.3">
      <c r="A270" s="330"/>
      <c r="B270" s="330" t="s">
        <v>441</v>
      </c>
      <c r="C270" s="333">
        <v>23.65</v>
      </c>
      <c r="D270" s="333">
        <v>19.87</v>
      </c>
      <c r="E270" s="333">
        <v>21.81</v>
      </c>
      <c r="F270" s="333">
        <v>23.76</v>
      </c>
      <c r="G270" s="333">
        <v>26.53</v>
      </c>
      <c r="H270" s="333">
        <v>24.35</v>
      </c>
      <c r="I270" s="333">
        <v>21.77</v>
      </c>
      <c r="J270" s="333">
        <v>29.26</v>
      </c>
      <c r="K270" s="333">
        <v>30.55</v>
      </c>
      <c r="L270" s="333">
        <v>25.35</v>
      </c>
      <c r="M270" s="333">
        <v>30.26</v>
      </c>
      <c r="N270" s="333">
        <v>26.77</v>
      </c>
      <c r="O270" s="508">
        <v>26.425804124799999</v>
      </c>
      <c r="P270" s="508">
        <v>23.4558501104</v>
      </c>
      <c r="Q270" s="508">
        <v>30.336900587500001</v>
      </c>
      <c r="R270" s="508">
        <v>27.185375685899999</v>
      </c>
      <c r="S270" s="508">
        <v>29.6620633709</v>
      </c>
      <c r="T270" s="508">
        <v>25.3412267036</v>
      </c>
      <c r="U270" s="508">
        <v>24.335754225399999</v>
      </c>
      <c r="V270" s="508">
        <v>29.682747833000001</v>
      </c>
      <c r="W270" s="508">
        <v>27.057877742799999</v>
      </c>
      <c r="X270" s="508">
        <v>31.174462142500001</v>
      </c>
      <c r="Y270" s="508">
        <v>25.7239809334</v>
      </c>
      <c r="Z270" s="508">
        <v>23.806869597799999</v>
      </c>
      <c r="AA270" s="331">
        <v>24.2844535698</v>
      </c>
      <c r="AB270" s="331">
        <v>27.971189582200001</v>
      </c>
      <c r="AC270" s="331">
        <v>24.296636576200001</v>
      </c>
      <c r="AD270" s="331">
        <v>26.254233418799998</v>
      </c>
      <c r="AE270" s="331">
        <v>26.3189774949</v>
      </c>
      <c r="AF270" s="331">
        <v>26.521925419999999</v>
      </c>
      <c r="AG270" s="331">
        <v>31.352430046999999</v>
      </c>
      <c r="AH270" s="331">
        <v>30.581565205499999</v>
      </c>
      <c r="AI270" s="331">
        <v>33.345480926599997</v>
      </c>
      <c r="AJ270" s="331">
        <v>37.962460930600002</v>
      </c>
      <c r="AK270" s="331">
        <v>28.343809618800002</v>
      </c>
      <c r="AL270" s="331">
        <v>29.136273616</v>
      </c>
      <c r="AM270" s="331">
        <v>33.284663586900002</v>
      </c>
      <c r="AN270" s="331">
        <v>25.419607211999999</v>
      </c>
      <c r="AO270" s="331">
        <v>31.092717346800001</v>
      </c>
      <c r="AP270" s="331">
        <v>29.483495778399998</v>
      </c>
    </row>
    <row r="271" spans="1:42" s="326" customFormat="1" ht="13.8" x14ac:dyDescent="0.3">
      <c r="A271" s="328"/>
      <c r="B271" s="328" t="s">
        <v>442</v>
      </c>
      <c r="C271" s="332">
        <v>94.59</v>
      </c>
      <c r="D271" s="332">
        <v>94.15</v>
      </c>
      <c r="E271" s="332">
        <v>108.63</v>
      </c>
      <c r="F271" s="332">
        <v>91.13</v>
      </c>
      <c r="G271" s="332">
        <v>95.83</v>
      </c>
      <c r="H271" s="332">
        <v>111.39</v>
      </c>
      <c r="I271" s="332">
        <v>84.72</v>
      </c>
      <c r="J271" s="332">
        <v>102.35</v>
      </c>
      <c r="K271" s="332">
        <v>90.09</v>
      </c>
      <c r="L271" s="332">
        <v>81.53</v>
      </c>
      <c r="M271" s="332">
        <v>79.819999999999993</v>
      </c>
      <c r="N271" s="332">
        <v>90.33</v>
      </c>
      <c r="O271" s="507">
        <v>88.190930874299994</v>
      </c>
      <c r="P271" s="507">
        <v>84.594619334699999</v>
      </c>
      <c r="Q271" s="507">
        <v>89.776767119200002</v>
      </c>
      <c r="R271" s="507">
        <v>82.1379302494</v>
      </c>
      <c r="S271" s="507">
        <v>91.0970926647</v>
      </c>
      <c r="T271" s="507">
        <v>84.256796283300005</v>
      </c>
      <c r="U271" s="507">
        <v>80.5277020411</v>
      </c>
      <c r="V271" s="507">
        <v>103.95040131189999</v>
      </c>
      <c r="W271" s="507">
        <v>76.333079886299998</v>
      </c>
      <c r="X271" s="507">
        <v>76.382533584699999</v>
      </c>
      <c r="Y271" s="507">
        <v>94.944710004599997</v>
      </c>
      <c r="Z271" s="507">
        <v>82.186177695400005</v>
      </c>
      <c r="AA271" s="329">
        <v>85.537693784400005</v>
      </c>
      <c r="AB271" s="329">
        <v>94.928225160699995</v>
      </c>
      <c r="AC271" s="329">
        <v>106.0649954422</v>
      </c>
      <c r="AD271" s="329">
        <v>97.028003461699996</v>
      </c>
      <c r="AE271" s="329">
        <v>101.96744964379999</v>
      </c>
      <c r="AF271" s="329">
        <v>95.192857731199993</v>
      </c>
      <c r="AG271" s="329">
        <v>101.4946271157</v>
      </c>
      <c r="AH271" s="329">
        <v>98.053005008400007</v>
      </c>
      <c r="AI271" s="329">
        <v>99.818092664299996</v>
      </c>
      <c r="AJ271" s="329">
        <v>102.66015622410001</v>
      </c>
      <c r="AK271" s="329">
        <v>103.20991534229999</v>
      </c>
      <c r="AL271" s="329">
        <v>100.7936792643</v>
      </c>
      <c r="AM271" s="329">
        <v>106.6832591053</v>
      </c>
      <c r="AN271" s="329">
        <v>92.532191789999999</v>
      </c>
      <c r="AO271" s="329">
        <v>102.8293858302</v>
      </c>
      <c r="AP271" s="329">
        <v>100.2196398637</v>
      </c>
    </row>
    <row r="272" spans="1:42" s="326" customFormat="1" ht="13.8" x14ac:dyDescent="0.3">
      <c r="A272" s="330"/>
      <c r="B272" s="330" t="s">
        <v>443</v>
      </c>
      <c r="C272" s="333">
        <v>17.420000000000002</v>
      </c>
      <c r="D272" s="333">
        <v>28.97</v>
      </c>
      <c r="E272" s="333">
        <v>30.5</v>
      </c>
      <c r="F272" s="333">
        <v>20.79</v>
      </c>
      <c r="G272" s="333">
        <v>23.38</v>
      </c>
      <c r="H272" s="333">
        <v>16.440000000000001</v>
      </c>
      <c r="I272" s="333">
        <v>17.46</v>
      </c>
      <c r="J272" s="333">
        <v>12.64</v>
      </c>
      <c r="K272" s="333">
        <v>38.950000000000003</v>
      </c>
      <c r="L272" s="333">
        <v>11.53</v>
      </c>
      <c r="M272" s="333">
        <v>12.77</v>
      </c>
      <c r="N272" s="333">
        <v>20.21</v>
      </c>
      <c r="O272" s="508">
        <v>20.7589446653</v>
      </c>
      <c r="P272" s="508">
        <v>14.2687098041</v>
      </c>
      <c r="Q272" s="508">
        <v>24.958592483099999</v>
      </c>
      <c r="R272" s="508">
        <v>24.1652392009</v>
      </c>
      <c r="S272" s="508">
        <v>14.236163552700001</v>
      </c>
      <c r="T272" s="508">
        <v>23.156431597899999</v>
      </c>
      <c r="U272" s="508">
        <v>15.938999751700001</v>
      </c>
      <c r="V272" s="508">
        <v>19.291619111100001</v>
      </c>
      <c r="W272" s="508">
        <v>10.555084901200001</v>
      </c>
      <c r="X272" s="508">
        <v>9.7480791324999991</v>
      </c>
      <c r="Y272" s="508">
        <v>11.022685110399999</v>
      </c>
      <c r="Z272" s="508">
        <v>18.8027574133</v>
      </c>
      <c r="AA272" s="331">
        <v>18.396561700900001</v>
      </c>
      <c r="AB272" s="331">
        <v>14.746000394099999</v>
      </c>
      <c r="AC272" s="331">
        <v>12.2835722037</v>
      </c>
      <c r="AD272" s="331">
        <v>9.3490382486999994</v>
      </c>
      <c r="AE272" s="331">
        <v>12.7006003946</v>
      </c>
      <c r="AF272" s="331">
        <v>11.9374442069</v>
      </c>
      <c r="AG272" s="331">
        <v>16.991172991300001</v>
      </c>
      <c r="AH272" s="331">
        <v>15.312741984900001</v>
      </c>
      <c r="AI272" s="331">
        <v>13.309846930300001</v>
      </c>
      <c r="AJ272" s="331">
        <v>16.0344710838</v>
      </c>
      <c r="AK272" s="331">
        <v>15.213527963200001</v>
      </c>
      <c r="AL272" s="331">
        <v>15.999892942200001</v>
      </c>
      <c r="AM272" s="331">
        <v>15.3159294876</v>
      </c>
      <c r="AN272" s="331">
        <v>17.193486434899999</v>
      </c>
      <c r="AO272" s="331">
        <v>21.500182419000001</v>
      </c>
      <c r="AP272" s="331">
        <v>21.7942489454</v>
      </c>
    </row>
    <row r="273" spans="1:42" s="326" customFormat="1" ht="13.8" x14ac:dyDescent="0.3">
      <c r="A273" s="328"/>
      <c r="B273" s="328" t="s">
        <v>444</v>
      </c>
      <c r="C273" s="332">
        <v>87.21</v>
      </c>
      <c r="D273" s="332">
        <v>74.86</v>
      </c>
      <c r="E273" s="332">
        <v>113.57</v>
      </c>
      <c r="F273" s="332">
        <v>94.1</v>
      </c>
      <c r="G273" s="332">
        <v>85.84</v>
      </c>
      <c r="H273" s="332">
        <v>100.07</v>
      </c>
      <c r="I273" s="332">
        <v>81.96</v>
      </c>
      <c r="J273" s="332">
        <v>117.5</v>
      </c>
      <c r="K273" s="332">
        <v>100.56</v>
      </c>
      <c r="L273" s="332">
        <v>88.87</v>
      </c>
      <c r="M273" s="332">
        <v>101.21</v>
      </c>
      <c r="N273" s="332">
        <v>100.77</v>
      </c>
      <c r="O273" s="507">
        <v>104.3665197478</v>
      </c>
      <c r="P273" s="507">
        <v>112.35173512670001</v>
      </c>
      <c r="Q273" s="507">
        <v>163.1283177199</v>
      </c>
      <c r="R273" s="507">
        <v>113.82276319250001</v>
      </c>
      <c r="S273" s="507">
        <v>132.53784204390001</v>
      </c>
      <c r="T273" s="507">
        <v>115.6520451236</v>
      </c>
      <c r="U273" s="507">
        <v>81.072414753100006</v>
      </c>
      <c r="V273" s="507">
        <v>104.4561114259</v>
      </c>
      <c r="W273" s="507">
        <v>94.083621204699995</v>
      </c>
      <c r="X273" s="507">
        <v>101.43825560160001</v>
      </c>
      <c r="Y273" s="507">
        <v>97.424955273799995</v>
      </c>
      <c r="Z273" s="507">
        <v>94.8697230402</v>
      </c>
      <c r="AA273" s="329">
        <v>118.159306852</v>
      </c>
      <c r="AB273" s="329">
        <v>132.61244377489999</v>
      </c>
      <c r="AC273" s="329">
        <v>117.19844697489999</v>
      </c>
      <c r="AD273" s="329">
        <v>122.8139599838</v>
      </c>
      <c r="AE273" s="329">
        <v>136.18157195929999</v>
      </c>
      <c r="AF273" s="329">
        <v>114.9737274785</v>
      </c>
      <c r="AG273" s="329">
        <v>114.92802043579999</v>
      </c>
      <c r="AH273" s="329">
        <v>113.1707286493</v>
      </c>
      <c r="AI273" s="329">
        <v>114.208660564</v>
      </c>
      <c r="AJ273" s="329">
        <v>120.5701267897</v>
      </c>
      <c r="AK273" s="329">
        <v>123.97072846090001</v>
      </c>
      <c r="AL273" s="329">
        <v>103.5909405602</v>
      </c>
      <c r="AM273" s="329">
        <v>130.0543127633</v>
      </c>
      <c r="AN273" s="329">
        <v>107.8265836769</v>
      </c>
      <c r="AO273" s="329">
        <v>130.8105676795</v>
      </c>
      <c r="AP273" s="329">
        <v>127.6131530504</v>
      </c>
    </row>
    <row r="274" spans="1:42" s="326" customFormat="1" ht="13.8" x14ac:dyDescent="0.3">
      <c r="A274" s="330"/>
      <c r="B274" s="330" t="s">
        <v>445</v>
      </c>
      <c r="C274" s="333">
        <v>17.579999999999998</v>
      </c>
      <c r="D274" s="333">
        <v>14.22</v>
      </c>
      <c r="E274" s="333">
        <v>18.829999999999998</v>
      </c>
      <c r="F274" s="333">
        <v>18.350000000000001</v>
      </c>
      <c r="G274" s="333">
        <v>19.350000000000001</v>
      </c>
      <c r="H274" s="333">
        <v>18.14</v>
      </c>
      <c r="I274" s="333">
        <v>15.06</v>
      </c>
      <c r="J274" s="333">
        <v>19.84</v>
      </c>
      <c r="K274" s="333">
        <v>16.14</v>
      </c>
      <c r="L274" s="333">
        <v>13.99</v>
      </c>
      <c r="M274" s="333">
        <v>16.760000000000002</v>
      </c>
      <c r="N274" s="333">
        <v>14.8</v>
      </c>
      <c r="O274" s="508">
        <v>17.131391262600001</v>
      </c>
      <c r="P274" s="508">
        <v>15.820285607400001</v>
      </c>
      <c r="Q274" s="508">
        <v>18.274531325000002</v>
      </c>
      <c r="R274" s="508">
        <v>14.858264303</v>
      </c>
      <c r="S274" s="508">
        <v>17.406596983099998</v>
      </c>
      <c r="T274" s="508">
        <v>16.260236389500001</v>
      </c>
      <c r="U274" s="508">
        <v>15.9545545373</v>
      </c>
      <c r="V274" s="508">
        <v>19.554770792900001</v>
      </c>
      <c r="W274" s="508">
        <v>15.445972701200001</v>
      </c>
      <c r="X274" s="508">
        <v>18.514454388299999</v>
      </c>
      <c r="Y274" s="508">
        <v>18.062502654399999</v>
      </c>
      <c r="Z274" s="508">
        <v>17.283972775599999</v>
      </c>
      <c r="AA274" s="331">
        <v>17.184490480899999</v>
      </c>
      <c r="AB274" s="331">
        <v>17.0098650931</v>
      </c>
      <c r="AC274" s="331">
        <v>17.8534338664</v>
      </c>
      <c r="AD274" s="331">
        <v>17.1593452571</v>
      </c>
      <c r="AE274" s="331">
        <v>18.862557527300002</v>
      </c>
      <c r="AF274" s="331">
        <v>18.6378293828</v>
      </c>
      <c r="AG274" s="331">
        <v>17.676222512599999</v>
      </c>
      <c r="AH274" s="331">
        <v>18.5861614407</v>
      </c>
      <c r="AI274" s="331">
        <v>17.136405885399999</v>
      </c>
      <c r="AJ274" s="331">
        <v>18.816509588500001</v>
      </c>
      <c r="AK274" s="331">
        <v>18.423348864299999</v>
      </c>
      <c r="AL274" s="331">
        <v>16.163626042000001</v>
      </c>
      <c r="AM274" s="331">
        <v>19.152995695800001</v>
      </c>
      <c r="AN274" s="331">
        <v>15.7039963429</v>
      </c>
      <c r="AO274" s="331">
        <v>19.5047998083</v>
      </c>
      <c r="AP274" s="331">
        <v>18.003836548900001</v>
      </c>
    </row>
    <row r="275" spans="1:42" s="326" customFormat="1" ht="13.8" x14ac:dyDescent="0.3">
      <c r="A275" s="328"/>
      <c r="B275" s="328" t="s">
        <v>446</v>
      </c>
      <c r="C275" s="332">
        <v>69.62</v>
      </c>
      <c r="D275" s="332">
        <v>60.64</v>
      </c>
      <c r="E275" s="332">
        <v>94.74</v>
      </c>
      <c r="F275" s="332">
        <v>75.75</v>
      </c>
      <c r="G275" s="332">
        <v>66.489999999999995</v>
      </c>
      <c r="H275" s="332">
        <v>81.93</v>
      </c>
      <c r="I275" s="332">
        <v>66.900000000000006</v>
      </c>
      <c r="J275" s="332">
        <v>97.66</v>
      </c>
      <c r="K275" s="332">
        <v>84.42</v>
      </c>
      <c r="L275" s="332">
        <v>74.88</v>
      </c>
      <c r="M275" s="332">
        <v>84.46</v>
      </c>
      <c r="N275" s="332">
        <v>85.97</v>
      </c>
      <c r="O275" s="507">
        <v>87.235128485199994</v>
      </c>
      <c r="P275" s="507">
        <v>96.531449519299997</v>
      </c>
      <c r="Q275" s="507">
        <v>144.8537863949</v>
      </c>
      <c r="R275" s="507">
        <v>98.964498889500007</v>
      </c>
      <c r="S275" s="507">
        <v>115.1312450608</v>
      </c>
      <c r="T275" s="507">
        <v>99.391808734099996</v>
      </c>
      <c r="U275" s="507">
        <v>65.117860215799993</v>
      </c>
      <c r="V275" s="507">
        <v>84.901340633000004</v>
      </c>
      <c r="W275" s="507">
        <v>78.637648503500003</v>
      </c>
      <c r="X275" s="507">
        <v>82.923801213299996</v>
      </c>
      <c r="Y275" s="507">
        <v>79.362452619400003</v>
      </c>
      <c r="Z275" s="507">
        <v>77.585750264599994</v>
      </c>
      <c r="AA275" s="329">
        <v>100.9748163711</v>
      </c>
      <c r="AB275" s="329">
        <v>115.6025786818</v>
      </c>
      <c r="AC275" s="329">
        <v>99.345013108499998</v>
      </c>
      <c r="AD275" s="329">
        <v>105.6546147267</v>
      </c>
      <c r="AE275" s="329">
        <v>117.319014432</v>
      </c>
      <c r="AF275" s="329">
        <v>96.335898095700003</v>
      </c>
      <c r="AG275" s="329">
        <v>97.251797923200002</v>
      </c>
      <c r="AH275" s="329">
        <v>94.584567208600006</v>
      </c>
      <c r="AI275" s="329">
        <v>97.072254678600004</v>
      </c>
      <c r="AJ275" s="329">
        <v>101.7536172012</v>
      </c>
      <c r="AK275" s="329">
        <v>105.5473795966</v>
      </c>
      <c r="AL275" s="329">
        <v>87.427314518200006</v>
      </c>
      <c r="AM275" s="329">
        <v>110.9013170675</v>
      </c>
      <c r="AN275" s="329">
        <v>92.122587334000002</v>
      </c>
      <c r="AO275" s="329">
        <v>111.3057678712</v>
      </c>
      <c r="AP275" s="329">
        <v>109.6093165015</v>
      </c>
    </row>
    <row r="276" spans="1:42" s="326" customFormat="1" ht="13.8" x14ac:dyDescent="0.3">
      <c r="A276" s="330"/>
      <c r="B276" s="330" t="s">
        <v>447</v>
      </c>
      <c r="C276" s="333">
        <v>175.35</v>
      </c>
      <c r="D276" s="333">
        <v>154.86000000000001</v>
      </c>
      <c r="E276" s="333">
        <v>169.56</v>
      </c>
      <c r="F276" s="333">
        <v>161.47</v>
      </c>
      <c r="G276" s="333">
        <v>181.26</v>
      </c>
      <c r="H276" s="333">
        <v>205.6</v>
      </c>
      <c r="I276" s="333">
        <v>206.28</v>
      </c>
      <c r="J276" s="333">
        <v>226</v>
      </c>
      <c r="K276" s="333">
        <v>205.45</v>
      </c>
      <c r="L276" s="333">
        <v>178.26</v>
      </c>
      <c r="M276" s="333">
        <v>224.78</v>
      </c>
      <c r="N276" s="333">
        <v>211.62</v>
      </c>
      <c r="O276" s="508">
        <v>224.68463199070001</v>
      </c>
      <c r="P276" s="508">
        <v>197.66455410029999</v>
      </c>
      <c r="Q276" s="508">
        <v>217.12088038889999</v>
      </c>
      <c r="R276" s="508">
        <v>180.00561182089999</v>
      </c>
      <c r="S276" s="508">
        <v>223.64171046429999</v>
      </c>
      <c r="T276" s="508">
        <v>218.1306891534</v>
      </c>
      <c r="U276" s="508">
        <v>209.8685459507</v>
      </c>
      <c r="V276" s="508">
        <v>238.17638214580001</v>
      </c>
      <c r="W276" s="508">
        <v>205.7672518821</v>
      </c>
      <c r="X276" s="508">
        <v>213.21205128279999</v>
      </c>
      <c r="Y276" s="508">
        <v>251.08800714340001</v>
      </c>
      <c r="Z276" s="508">
        <v>239.66717803149999</v>
      </c>
      <c r="AA276" s="331">
        <v>265.1520898389</v>
      </c>
      <c r="AB276" s="331">
        <v>229.88650257969999</v>
      </c>
      <c r="AC276" s="331">
        <v>218.2025017165</v>
      </c>
      <c r="AD276" s="331">
        <v>213.4117602682</v>
      </c>
      <c r="AE276" s="331">
        <v>227.6124457386</v>
      </c>
      <c r="AF276" s="331">
        <v>216.948012976</v>
      </c>
      <c r="AG276" s="331">
        <v>230.84107974599999</v>
      </c>
      <c r="AH276" s="331">
        <v>248.15062989879999</v>
      </c>
      <c r="AI276" s="331">
        <v>201.5047794205</v>
      </c>
      <c r="AJ276" s="331">
        <v>246.20038356609999</v>
      </c>
      <c r="AK276" s="331">
        <v>275.63501399379999</v>
      </c>
      <c r="AL276" s="331">
        <v>251.6168155048</v>
      </c>
      <c r="AM276" s="331">
        <v>300.09169265790001</v>
      </c>
      <c r="AN276" s="331">
        <v>248.29918379950001</v>
      </c>
      <c r="AO276" s="331">
        <v>243.76089142550001</v>
      </c>
      <c r="AP276" s="331">
        <v>230.05435008980001</v>
      </c>
    </row>
    <row r="277" spans="1:42" s="326" customFormat="1" ht="13.8" x14ac:dyDescent="0.3">
      <c r="A277" s="328"/>
      <c r="B277" s="328" t="s">
        <v>448</v>
      </c>
      <c r="C277" s="332">
        <v>82.87</v>
      </c>
      <c r="D277" s="332">
        <v>77.38</v>
      </c>
      <c r="E277" s="332">
        <v>86.44</v>
      </c>
      <c r="F277" s="332">
        <v>82.29</v>
      </c>
      <c r="G277" s="332">
        <v>85.66</v>
      </c>
      <c r="H277" s="332">
        <v>99.64</v>
      </c>
      <c r="I277" s="332">
        <v>99.48</v>
      </c>
      <c r="J277" s="332">
        <v>111.48</v>
      </c>
      <c r="K277" s="332">
        <v>101.68</v>
      </c>
      <c r="L277" s="332">
        <v>82.99</v>
      </c>
      <c r="M277" s="332">
        <v>117.03</v>
      </c>
      <c r="N277" s="332">
        <v>108.46</v>
      </c>
      <c r="O277" s="507">
        <v>110.4021984076</v>
      </c>
      <c r="P277" s="507">
        <v>99.454504010799994</v>
      </c>
      <c r="Q277" s="507">
        <v>113.1243094502</v>
      </c>
      <c r="R277" s="507">
        <v>84.699498087400002</v>
      </c>
      <c r="S277" s="507">
        <v>110.5712827799</v>
      </c>
      <c r="T277" s="507">
        <v>110.88390422090001</v>
      </c>
      <c r="U277" s="507">
        <v>110.876191179</v>
      </c>
      <c r="V277" s="507">
        <v>131.2773195739</v>
      </c>
      <c r="W277" s="507">
        <v>107.3742369638</v>
      </c>
      <c r="X277" s="507">
        <v>113.9658162403</v>
      </c>
      <c r="Y277" s="507">
        <v>133.53698762959999</v>
      </c>
      <c r="Z277" s="507">
        <v>133.14873969670001</v>
      </c>
      <c r="AA277" s="329">
        <v>138.2745260186</v>
      </c>
      <c r="AB277" s="329">
        <v>125.6357308827</v>
      </c>
      <c r="AC277" s="329">
        <v>127.1593267586</v>
      </c>
      <c r="AD277" s="329">
        <v>110.1082088659</v>
      </c>
      <c r="AE277" s="329">
        <v>118.3893267553</v>
      </c>
      <c r="AF277" s="329">
        <v>113.3497574331</v>
      </c>
      <c r="AG277" s="329">
        <v>121.5853569114</v>
      </c>
      <c r="AH277" s="329">
        <v>128.5081188572</v>
      </c>
      <c r="AI277" s="329">
        <v>105.9330467754</v>
      </c>
      <c r="AJ277" s="329">
        <v>126.35562068669999</v>
      </c>
      <c r="AK277" s="329">
        <v>147.0828519554</v>
      </c>
      <c r="AL277" s="329">
        <v>139.7438729001</v>
      </c>
      <c r="AM277" s="329">
        <v>159.73234434330001</v>
      </c>
      <c r="AN277" s="329">
        <v>143.0524266347</v>
      </c>
      <c r="AO277" s="329">
        <v>139.75071366290001</v>
      </c>
      <c r="AP277" s="329">
        <v>121.28786598480001</v>
      </c>
    </row>
    <row r="278" spans="1:42" s="326" customFormat="1" ht="13.8" x14ac:dyDescent="0.3">
      <c r="A278" s="330"/>
      <c r="B278" s="330" t="s">
        <v>449</v>
      </c>
      <c r="C278" s="333">
        <v>0.56000000000000005</v>
      </c>
      <c r="D278" s="333">
        <v>0.49</v>
      </c>
      <c r="E278" s="333">
        <v>0.56000000000000005</v>
      </c>
      <c r="F278" s="333">
        <v>0.53</v>
      </c>
      <c r="G278" s="333">
        <v>0.53</v>
      </c>
      <c r="H278" s="333">
        <v>1.1599999999999999</v>
      </c>
      <c r="I278" s="333">
        <v>0.89</v>
      </c>
      <c r="J278" s="333">
        <v>0.9</v>
      </c>
      <c r="K278" s="333">
        <v>1.1100000000000001</v>
      </c>
      <c r="L278" s="333">
        <v>1.1499999999999999</v>
      </c>
      <c r="M278" s="333">
        <v>1.1100000000000001</v>
      </c>
      <c r="N278" s="333">
        <v>0.91</v>
      </c>
      <c r="O278" s="508">
        <v>0.7941824086</v>
      </c>
      <c r="P278" s="508">
        <v>0.77338482210000004</v>
      </c>
      <c r="Q278" s="508">
        <v>0.9381412053</v>
      </c>
      <c r="R278" s="508">
        <v>0.82865526680000001</v>
      </c>
      <c r="S278" s="508">
        <v>0.72238896119999996</v>
      </c>
      <c r="T278" s="508">
        <v>0.6953753265</v>
      </c>
      <c r="U278" s="508">
        <v>0.53835877799999998</v>
      </c>
      <c r="V278" s="508">
        <v>0.55956017359999999</v>
      </c>
      <c r="W278" s="508">
        <v>0.50776417819999997</v>
      </c>
      <c r="X278" s="508">
        <v>0.79419603829999996</v>
      </c>
      <c r="Y278" s="508">
        <v>0.63237193700000005</v>
      </c>
      <c r="Z278" s="508">
        <v>2.0339454123</v>
      </c>
      <c r="AA278" s="331">
        <v>0.43068132409999998</v>
      </c>
      <c r="AB278" s="331">
        <v>0.35138740550000003</v>
      </c>
      <c r="AC278" s="331">
        <v>0.53377766729999998</v>
      </c>
      <c r="AD278" s="331">
        <v>0.34568157319999998</v>
      </c>
      <c r="AE278" s="331">
        <v>0.3000438379</v>
      </c>
      <c r="AF278" s="331">
        <v>0.55527326730000004</v>
      </c>
      <c r="AG278" s="331">
        <v>0.71729236279999997</v>
      </c>
      <c r="AH278" s="331">
        <v>0.3471066988</v>
      </c>
      <c r="AI278" s="331">
        <v>0.51334808750000005</v>
      </c>
      <c r="AJ278" s="331">
        <v>0.73528759259999998</v>
      </c>
      <c r="AK278" s="331">
        <v>0.72888105199999997</v>
      </c>
      <c r="AL278" s="331">
        <v>0.65060211379999999</v>
      </c>
      <c r="AM278" s="331">
        <v>0.58365992970000002</v>
      </c>
      <c r="AN278" s="331">
        <v>0.64729557999999998</v>
      </c>
      <c r="AO278" s="331">
        <v>0.50081384520000005</v>
      </c>
      <c r="AP278" s="331">
        <v>0.37668665439999999</v>
      </c>
    </row>
    <row r="279" spans="1:42" s="326" customFormat="1" ht="13.8" x14ac:dyDescent="0.3">
      <c r="A279" s="328"/>
      <c r="B279" s="328" t="s">
        <v>450</v>
      </c>
      <c r="C279" s="332">
        <v>0.33</v>
      </c>
      <c r="D279" s="332">
        <v>0.35</v>
      </c>
      <c r="E279" s="332">
        <v>0.27</v>
      </c>
      <c r="F279" s="332">
        <v>0.28999999999999998</v>
      </c>
      <c r="G279" s="332">
        <v>0.28999999999999998</v>
      </c>
      <c r="H279" s="332">
        <v>0.28999999999999998</v>
      </c>
      <c r="I279" s="332">
        <v>0.16</v>
      </c>
      <c r="J279" s="332">
        <v>0.21</v>
      </c>
      <c r="K279" s="332">
        <v>0.3</v>
      </c>
      <c r="L279" s="332">
        <v>0.27</v>
      </c>
      <c r="M279" s="332">
        <v>0.44</v>
      </c>
      <c r="N279" s="332">
        <v>0.26</v>
      </c>
      <c r="O279" s="507">
        <v>0.36793487380000001</v>
      </c>
      <c r="P279" s="507">
        <v>0.30828307630000001</v>
      </c>
      <c r="Q279" s="507">
        <v>0.40725873899999998</v>
      </c>
      <c r="R279" s="507">
        <v>0.349575354</v>
      </c>
      <c r="S279" s="507">
        <v>0.2913309925</v>
      </c>
      <c r="T279" s="507">
        <v>0.28476754040000002</v>
      </c>
      <c r="U279" s="507">
        <v>0.2091586419</v>
      </c>
      <c r="V279" s="507">
        <v>0.27023184680000001</v>
      </c>
      <c r="W279" s="507">
        <v>0.22554233430000001</v>
      </c>
      <c r="X279" s="507">
        <v>0.49009181010000002</v>
      </c>
      <c r="Y279" s="507">
        <v>0.33136380570000001</v>
      </c>
      <c r="Z279" s="507">
        <v>0.42315381439999999</v>
      </c>
      <c r="AA279" s="329">
        <v>0.19889476210000001</v>
      </c>
      <c r="AB279" s="329">
        <v>0.2555495122</v>
      </c>
      <c r="AC279" s="329">
        <v>0.39232668809999999</v>
      </c>
      <c r="AD279" s="329">
        <v>0.15585137120000001</v>
      </c>
      <c r="AE279" s="329">
        <v>0.1221758927</v>
      </c>
      <c r="AF279" s="329">
        <v>0.24187786759999999</v>
      </c>
      <c r="AG279" s="329">
        <v>0.4393040346</v>
      </c>
      <c r="AH279" s="329">
        <v>0.12667969570000001</v>
      </c>
      <c r="AI279" s="329">
        <v>0.2451590739</v>
      </c>
      <c r="AJ279" s="329">
        <v>0.2995152626</v>
      </c>
      <c r="AK279" s="329">
        <v>0.2749729299</v>
      </c>
      <c r="AL279" s="329">
        <v>0.1962970433</v>
      </c>
      <c r="AM279" s="329">
        <v>0.24422093140000001</v>
      </c>
      <c r="AN279" s="329">
        <v>0.22614666689999999</v>
      </c>
      <c r="AO279" s="329">
        <v>0.22609928060000001</v>
      </c>
      <c r="AP279" s="329">
        <v>0.122937751</v>
      </c>
    </row>
    <row r="280" spans="1:42" s="326" customFormat="1" ht="13.8" x14ac:dyDescent="0.3">
      <c r="A280" s="330"/>
      <c r="B280" s="330" t="s">
        <v>451</v>
      </c>
      <c r="C280" s="333">
        <v>0.23</v>
      </c>
      <c r="D280" s="333">
        <v>0.14000000000000001</v>
      </c>
      <c r="E280" s="333">
        <v>0.28999999999999998</v>
      </c>
      <c r="F280" s="333">
        <v>0.24</v>
      </c>
      <c r="G280" s="333">
        <v>0.24</v>
      </c>
      <c r="H280" s="333">
        <v>0.88</v>
      </c>
      <c r="I280" s="333">
        <v>0.73</v>
      </c>
      <c r="J280" s="333">
        <v>0.7</v>
      </c>
      <c r="K280" s="333">
        <v>0.81</v>
      </c>
      <c r="L280" s="333">
        <v>0.88</v>
      </c>
      <c r="M280" s="333">
        <v>0.66</v>
      </c>
      <c r="N280" s="333">
        <v>0.65</v>
      </c>
      <c r="O280" s="508">
        <v>0.42624753479999999</v>
      </c>
      <c r="P280" s="508">
        <v>0.46510174580000002</v>
      </c>
      <c r="Q280" s="508">
        <v>0.53088246630000002</v>
      </c>
      <c r="R280" s="508">
        <v>0.47907991280000001</v>
      </c>
      <c r="S280" s="508">
        <v>0.43105796870000002</v>
      </c>
      <c r="T280" s="508">
        <v>0.41060778609999998</v>
      </c>
      <c r="U280" s="508">
        <v>0.32920013609999998</v>
      </c>
      <c r="V280" s="508">
        <v>0.28932832679999998</v>
      </c>
      <c r="W280" s="508">
        <v>0.28222184389999999</v>
      </c>
      <c r="X280" s="508">
        <v>0.30410422819999999</v>
      </c>
      <c r="Y280" s="508">
        <v>0.30100813129999998</v>
      </c>
      <c r="Z280" s="508">
        <v>1.6107915979</v>
      </c>
      <c r="AA280" s="331">
        <v>0.231786562</v>
      </c>
      <c r="AB280" s="331">
        <v>9.5837893300000004E-2</v>
      </c>
      <c r="AC280" s="331">
        <v>0.14145097919999999</v>
      </c>
      <c r="AD280" s="331">
        <v>0.189830202</v>
      </c>
      <c r="AE280" s="331">
        <v>0.17786794519999999</v>
      </c>
      <c r="AF280" s="331">
        <v>0.31339539970000002</v>
      </c>
      <c r="AG280" s="331">
        <v>0.27798832820000002</v>
      </c>
      <c r="AH280" s="331">
        <v>0.22042700309999999</v>
      </c>
      <c r="AI280" s="331">
        <v>0.26818901360000003</v>
      </c>
      <c r="AJ280" s="331">
        <v>0.43577232999999999</v>
      </c>
      <c r="AK280" s="331">
        <v>0.45390812209999998</v>
      </c>
      <c r="AL280" s="331">
        <v>0.45430507050000002</v>
      </c>
      <c r="AM280" s="331">
        <v>0.33943899830000002</v>
      </c>
      <c r="AN280" s="331">
        <v>0.42114891310000002</v>
      </c>
      <c r="AO280" s="331">
        <v>0.27471456459999999</v>
      </c>
      <c r="AP280" s="331">
        <v>0.2537489034</v>
      </c>
    </row>
    <row r="281" spans="1:42" s="326" customFormat="1" ht="13.8" x14ac:dyDescent="0.3">
      <c r="A281" s="328"/>
      <c r="B281" s="328" t="s">
        <v>452</v>
      </c>
      <c r="C281" s="332">
        <v>14.33</v>
      </c>
      <c r="D281" s="332">
        <v>11.32</v>
      </c>
      <c r="E281" s="332">
        <v>13.22</v>
      </c>
      <c r="F281" s="332">
        <v>12.58</v>
      </c>
      <c r="G281" s="332">
        <v>12.26</v>
      </c>
      <c r="H281" s="332">
        <v>15.08</v>
      </c>
      <c r="I281" s="332">
        <v>14.86</v>
      </c>
      <c r="J281" s="332">
        <v>16.59</v>
      </c>
      <c r="K281" s="332">
        <v>15.17</v>
      </c>
      <c r="L281" s="332">
        <v>13.3</v>
      </c>
      <c r="M281" s="332">
        <v>19.670000000000002</v>
      </c>
      <c r="N281" s="332">
        <v>18.149999999999999</v>
      </c>
      <c r="O281" s="507">
        <v>17.452643824799999</v>
      </c>
      <c r="P281" s="507">
        <v>18.047866872499998</v>
      </c>
      <c r="Q281" s="507">
        <v>20.587072437500002</v>
      </c>
      <c r="R281" s="507">
        <v>13.96405605</v>
      </c>
      <c r="S281" s="507">
        <v>17.947294931799998</v>
      </c>
      <c r="T281" s="507">
        <v>22.9030023754</v>
      </c>
      <c r="U281" s="507">
        <v>20.3769041513</v>
      </c>
      <c r="V281" s="507">
        <v>23.787070007200001</v>
      </c>
      <c r="W281" s="507">
        <v>20.013598866700001</v>
      </c>
      <c r="X281" s="507">
        <v>22.750038997099999</v>
      </c>
      <c r="Y281" s="507">
        <v>28.060148732999998</v>
      </c>
      <c r="Z281" s="507">
        <v>31.891113121899998</v>
      </c>
      <c r="AA281" s="329">
        <v>29.655015833499998</v>
      </c>
      <c r="AB281" s="329">
        <v>21.731417988099999</v>
      </c>
      <c r="AC281" s="329">
        <v>23.014527344600001</v>
      </c>
      <c r="AD281" s="329">
        <v>18.805447560800001</v>
      </c>
      <c r="AE281" s="329">
        <v>18.056534381999999</v>
      </c>
      <c r="AF281" s="329">
        <v>17.838837433799998</v>
      </c>
      <c r="AG281" s="329">
        <v>17.478541007899999</v>
      </c>
      <c r="AH281" s="329">
        <v>17.099929699099999</v>
      </c>
      <c r="AI281" s="329">
        <v>16.030677408500001</v>
      </c>
      <c r="AJ281" s="329">
        <v>19.658488161899999</v>
      </c>
      <c r="AK281" s="329">
        <v>26.572776094400002</v>
      </c>
      <c r="AL281" s="329">
        <v>28.2969130249</v>
      </c>
      <c r="AM281" s="329">
        <v>30.9333621171</v>
      </c>
      <c r="AN281" s="329">
        <v>30.4019876638</v>
      </c>
      <c r="AO281" s="329">
        <v>31.678257845400001</v>
      </c>
      <c r="AP281" s="329">
        <v>27.3703279661</v>
      </c>
    </row>
    <row r="282" spans="1:42" s="326" customFormat="1" ht="13.8" x14ac:dyDescent="0.3">
      <c r="A282" s="330"/>
      <c r="B282" s="330" t="s">
        <v>453</v>
      </c>
      <c r="C282" s="333">
        <v>6.41</v>
      </c>
      <c r="D282" s="333">
        <v>5.24</v>
      </c>
      <c r="E282" s="333">
        <v>7.61</v>
      </c>
      <c r="F282" s="333">
        <v>7.26</v>
      </c>
      <c r="G282" s="333">
        <v>6.43</v>
      </c>
      <c r="H282" s="333">
        <v>7.94</v>
      </c>
      <c r="I282" s="333">
        <v>7.29</v>
      </c>
      <c r="J282" s="333">
        <v>8.02</v>
      </c>
      <c r="K282" s="333">
        <v>7.48</v>
      </c>
      <c r="L282" s="333">
        <v>5.98</v>
      </c>
      <c r="M282" s="333">
        <v>10.37</v>
      </c>
      <c r="N282" s="333">
        <v>8.1999999999999993</v>
      </c>
      <c r="O282" s="508">
        <v>7.5519501245000002</v>
      </c>
      <c r="P282" s="508">
        <v>10.042023668300001</v>
      </c>
      <c r="Q282" s="508">
        <v>10.5281268347</v>
      </c>
      <c r="R282" s="508">
        <v>6.6005798046999997</v>
      </c>
      <c r="S282" s="508">
        <v>8.6145261409000007</v>
      </c>
      <c r="T282" s="508">
        <v>13.417263826199999</v>
      </c>
      <c r="U282" s="508">
        <v>10.947382551</v>
      </c>
      <c r="V282" s="508">
        <v>13.281849553100001</v>
      </c>
      <c r="W282" s="508">
        <v>10.579952737899999</v>
      </c>
      <c r="X282" s="508">
        <v>12.333438946599999</v>
      </c>
      <c r="Y282" s="508">
        <v>16.413885607800001</v>
      </c>
      <c r="Z282" s="508">
        <v>18.272213323300001</v>
      </c>
      <c r="AA282" s="331">
        <v>16.7920320329</v>
      </c>
      <c r="AB282" s="331">
        <v>12.159342308899999</v>
      </c>
      <c r="AC282" s="331">
        <v>12.0403058106</v>
      </c>
      <c r="AD282" s="331">
        <v>8.3478938725000003</v>
      </c>
      <c r="AE282" s="331">
        <v>8.1815565454999994</v>
      </c>
      <c r="AF282" s="331">
        <v>8.7438933854999998</v>
      </c>
      <c r="AG282" s="331">
        <v>8.8588168890999999</v>
      </c>
      <c r="AH282" s="331">
        <v>7.9860660867000002</v>
      </c>
      <c r="AI282" s="331">
        <v>7.0750647303000003</v>
      </c>
      <c r="AJ282" s="331">
        <v>7.9240853510000004</v>
      </c>
      <c r="AK282" s="331">
        <v>9.6664219693</v>
      </c>
      <c r="AL282" s="331">
        <v>9.3416761654999991</v>
      </c>
      <c r="AM282" s="331">
        <v>12.187114792899999</v>
      </c>
      <c r="AN282" s="331">
        <v>11.410554041699999</v>
      </c>
      <c r="AO282" s="331">
        <v>12.3601659837</v>
      </c>
      <c r="AP282" s="331">
        <v>9.6677907634999993</v>
      </c>
    </row>
    <row r="283" spans="1:42" s="326" customFormat="1" ht="13.8" x14ac:dyDescent="0.3">
      <c r="A283" s="328"/>
      <c r="B283" s="328" t="s">
        <v>454</v>
      </c>
      <c r="C283" s="332">
        <v>7.92</v>
      </c>
      <c r="D283" s="332">
        <v>6.08</v>
      </c>
      <c r="E283" s="332">
        <v>5.61</v>
      </c>
      <c r="F283" s="332">
        <v>5.31</v>
      </c>
      <c r="G283" s="332">
        <v>5.82</v>
      </c>
      <c r="H283" s="332">
        <v>7.14</v>
      </c>
      <c r="I283" s="332">
        <v>7.57</v>
      </c>
      <c r="J283" s="332">
        <v>8.57</v>
      </c>
      <c r="K283" s="332">
        <v>7.69</v>
      </c>
      <c r="L283" s="332">
        <v>7.33</v>
      </c>
      <c r="M283" s="332">
        <v>9.2899999999999991</v>
      </c>
      <c r="N283" s="332">
        <v>9.9499999999999993</v>
      </c>
      <c r="O283" s="507">
        <v>9.9006937002999997</v>
      </c>
      <c r="P283" s="507">
        <v>8.0058432041999996</v>
      </c>
      <c r="Q283" s="507">
        <v>10.0589456028</v>
      </c>
      <c r="R283" s="507">
        <v>7.3634762453000002</v>
      </c>
      <c r="S283" s="507">
        <v>9.3327687908999994</v>
      </c>
      <c r="T283" s="507">
        <v>9.4857385492000006</v>
      </c>
      <c r="U283" s="507">
        <v>9.4295216002999993</v>
      </c>
      <c r="V283" s="507">
        <v>10.5052204541</v>
      </c>
      <c r="W283" s="507">
        <v>9.4336461287999995</v>
      </c>
      <c r="X283" s="507">
        <v>10.4166000505</v>
      </c>
      <c r="Y283" s="507">
        <v>11.646263125200001</v>
      </c>
      <c r="Z283" s="507">
        <v>13.618899798599999</v>
      </c>
      <c r="AA283" s="329">
        <v>12.8629838006</v>
      </c>
      <c r="AB283" s="329">
        <v>9.5720756791999992</v>
      </c>
      <c r="AC283" s="329">
        <v>10.974221534</v>
      </c>
      <c r="AD283" s="329">
        <v>10.457553688300001</v>
      </c>
      <c r="AE283" s="329">
        <v>9.8749778364999994</v>
      </c>
      <c r="AF283" s="329">
        <v>9.0949440483000004</v>
      </c>
      <c r="AG283" s="329">
        <v>8.6197241188000007</v>
      </c>
      <c r="AH283" s="329">
        <v>9.1138636123999994</v>
      </c>
      <c r="AI283" s="329">
        <v>8.9556126781999996</v>
      </c>
      <c r="AJ283" s="329">
        <v>11.734402810900001</v>
      </c>
      <c r="AK283" s="329">
        <v>16.906354125099998</v>
      </c>
      <c r="AL283" s="329">
        <v>18.955236859399999</v>
      </c>
      <c r="AM283" s="329">
        <v>18.746247324199999</v>
      </c>
      <c r="AN283" s="329">
        <v>18.991433622100001</v>
      </c>
      <c r="AO283" s="329">
        <v>19.318091861700001</v>
      </c>
      <c r="AP283" s="329">
        <v>17.702537202599999</v>
      </c>
    </row>
    <row r="284" spans="1:42" s="326" customFormat="1" ht="13.8" x14ac:dyDescent="0.3">
      <c r="A284" s="330"/>
      <c r="B284" s="330" t="s">
        <v>455</v>
      </c>
      <c r="C284" s="333">
        <v>3.62</v>
      </c>
      <c r="D284" s="333">
        <v>3.59</v>
      </c>
      <c r="E284" s="333">
        <v>3.7</v>
      </c>
      <c r="F284" s="333">
        <v>3.41</v>
      </c>
      <c r="G284" s="333">
        <v>3.7</v>
      </c>
      <c r="H284" s="333">
        <v>3.67</v>
      </c>
      <c r="I284" s="333">
        <v>4.57</v>
      </c>
      <c r="J284" s="333">
        <v>5.19</v>
      </c>
      <c r="K284" s="333">
        <v>5.33</v>
      </c>
      <c r="L284" s="333">
        <v>4.57</v>
      </c>
      <c r="M284" s="333">
        <v>5.42</v>
      </c>
      <c r="N284" s="333">
        <v>5.48</v>
      </c>
      <c r="O284" s="508">
        <v>5.6373678667</v>
      </c>
      <c r="P284" s="508">
        <v>5.1759470668000001</v>
      </c>
      <c r="Q284" s="508">
        <v>5.6748572779000002</v>
      </c>
      <c r="R284" s="508">
        <v>3.4447984938</v>
      </c>
      <c r="S284" s="508">
        <v>4.6627364032000003</v>
      </c>
      <c r="T284" s="508">
        <v>4.4733224211999998</v>
      </c>
      <c r="U284" s="508">
        <v>4.3052228452000003</v>
      </c>
      <c r="V284" s="508">
        <v>6.5897936209000001</v>
      </c>
      <c r="W284" s="508">
        <v>5.9258117988999999</v>
      </c>
      <c r="X284" s="508">
        <v>5.4917059393000001</v>
      </c>
      <c r="Y284" s="508">
        <v>7.5461623299999996</v>
      </c>
      <c r="Z284" s="508">
        <v>9.2497319090999994</v>
      </c>
      <c r="AA284" s="331">
        <v>9.5489804481</v>
      </c>
      <c r="AB284" s="331">
        <v>8.4768983573999996</v>
      </c>
      <c r="AC284" s="331">
        <v>8.4629398204000008</v>
      </c>
      <c r="AD284" s="331">
        <v>6.8584376024999996</v>
      </c>
      <c r="AE284" s="331">
        <v>6.3827004206</v>
      </c>
      <c r="AF284" s="331">
        <v>7.0358541739999998</v>
      </c>
      <c r="AG284" s="331">
        <v>8.9962244790000003</v>
      </c>
      <c r="AH284" s="331">
        <v>8.1132451094999993</v>
      </c>
      <c r="AI284" s="331">
        <v>6.2758203061</v>
      </c>
      <c r="AJ284" s="331">
        <v>7.7627082986999998</v>
      </c>
      <c r="AK284" s="331">
        <v>7.4429298016000001</v>
      </c>
      <c r="AL284" s="331">
        <v>7.3773939097000003</v>
      </c>
      <c r="AM284" s="331">
        <v>6.9419165378000001</v>
      </c>
      <c r="AN284" s="331">
        <v>5.7315626550000003</v>
      </c>
      <c r="AO284" s="331">
        <v>5.9927995550000004</v>
      </c>
      <c r="AP284" s="331">
        <v>4.8783789809</v>
      </c>
    </row>
    <row r="285" spans="1:42" s="326" customFormat="1" ht="27.6" x14ac:dyDescent="0.3">
      <c r="A285" s="328"/>
      <c r="B285" s="328" t="s">
        <v>456</v>
      </c>
      <c r="C285" s="332">
        <v>1.73</v>
      </c>
      <c r="D285" s="332">
        <v>1.57</v>
      </c>
      <c r="E285" s="332">
        <v>1.68</v>
      </c>
      <c r="F285" s="332">
        <v>1.6</v>
      </c>
      <c r="G285" s="332">
        <v>1.43</v>
      </c>
      <c r="H285" s="332">
        <v>1.63</v>
      </c>
      <c r="I285" s="332">
        <v>2.2400000000000002</v>
      </c>
      <c r="J285" s="332">
        <v>2.25</v>
      </c>
      <c r="K285" s="332">
        <v>2.5099999999999998</v>
      </c>
      <c r="L285" s="332">
        <v>2.12</v>
      </c>
      <c r="M285" s="332">
        <v>2.79</v>
      </c>
      <c r="N285" s="332">
        <v>2.65</v>
      </c>
      <c r="O285" s="507">
        <v>2.7953449979</v>
      </c>
      <c r="P285" s="507">
        <v>2.3889054095</v>
      </c>
      <c r="Q285" s="507">
        <v>1.9956156347</v>
      </c>
      <c r="R285" s="507">
        <v>1.3656901331</v>
      </c>
      <c r="S285" s="507">
        <v>2.2077962207000001</v>
      </c>
      <c r="T285" s="507">
        <v>2.0534262811000001</v>
      </c>
      <c r="U285" s="507">
        <v>1.8965036802999999</v>
      </c>
      <c r="V285" s="507">
        <v>2.8270800059000001</v>
      </c>
      <c r="W285" s="507">
        <v>2.7291263183000001</v>
      </c>
      <c r="X285" s="507">
        <v>2.675642721</v>
      </c>
      <c r="Y285" s="507">
        <v>3.7652021068999999</v>
      </c>
      <c r="Z285" s="507">
        <v>6.2985439103000003</v>
      </c>
      <c r="AA285" s="329">
        <v>6.2548315018</v>
      </c>
      <c r="AB285" s="329">
        <v>5.0562087618999998</v>
      </c>
      <c r="AC285" s="329">
        <v>5.5122455223999998</v>
      </c>
      <c r="AD285" s="329">
        <v>4.5654499833999997</v>
      </c>
      <c r="AE285" s="329">
        <v>3.893930707</v>
      </c>
      <c r="AF285" s="329">
        <v>4.2515796081000001</v>
      </c>
      <c r="AG285" s="329">
        <v>5.3625426977000004</v>
      </c>
      <c r="AH285" s="329">
        <v>5.1009715908000004</v>
      </c>
      <c r="AI285" s="329">
        <v>2.9324880821999999</v>
      </c>
      <c r="AJ285" s="329">
        <v>3.3059060509</v>
      </c>
      <c r="AK285" s="329">
        <v>2.9177553835999999</v>
      </c>
      <c r="AL285" s="329">
        <v>3.3661065968999999</v>
      </c>
      <c r="AM285" s="329">
        <v>3.3774700584000001</v>
      </c>
      <c r="AN285" s="329">
        <v>2.6762903546999999</v>
      </c>
      <c r="AO285" s="329">
        <v>2.8517465340000001</v>
      </c>
      <c r="AP285" s="329">
        <v>2.3277937315999999</v>
      </c>
    </row>
    <row r="286" spans="1:42" s="326" customFormat="1" ht="27.6" x14ac:dyDescent="0.3">
      <c r="A286" s="330"/>
      <c r="B286" s="330" t="s">
        <v>457</v>
      </c>
      <c r="C286" s="333">
        <v>1.89</v>
      </c>
      <c r="D286" s="333">
        <v>2.02</v>
      </c>
      <c r="E286" s="333">
        <v>2.0299999999999998</v>
      </c>
      <c r="F286" s="333">
        <v>1.81</v>
      </c>
      <c r="G286" s="333">
        <v>2.27</v>
      </c>
      <c r="H286" s="333">
        <v>2.04</v>
      </c>
      <c r="I286" s="333">
        <v>2.33</v>
      </c>
      <c r="J286" s="333">
        <v>2.93</v>
      </c>
      <c r="K286" s="333">
        <v>2.83</v>
      </c>
      <c r="L286" s="333">
        <v>2.4500000000000002</v>
      </c>
      <c r="M286" s="333">
        <v>2.62</v>
      </c>
      <c r="N286" s="333">
        <v>2.83</v>
      </c>
      <c r="O286" s="508">
        <v>2.8420228688</v>
      </c>
      <c r="P286" s="508">
        <v>2.7870416573000001</v>
      </c>
      <c r="Q286" s="508">
        <v>3.6792416432000001</v>
      </c>
      <c r="R286" s="508">
        <v>2.0791083606999998</v>
      </c>
      <c r="S286" s="508">
        <v>2.4549401825000001</v>
      </c>
      <c r="T286" s="508">
        <v>2.4198961401000001</v>
      </c>
      <c r="U286" s="508">
        <v>2.4087191648999999</v>
      </c>
      <c r="V286" s="508">
        <v>3.762713615</v>
      </c>
      <c r="W286" s="508">
        <v>3.1966854805999998</v>
      </c>
      <c r="X286" s="508">
        <v>2.8160632183000001</v>
      </c>
      <c r="Y286" s="508">
        <v>3.7809602231000001</v>
      </c>
      <c r="Z286" s="508">
        <v>2.9511879988</v>
      </c>
      <c r="AA286" s="331">
        <v>3.2941489463</v>
      </c>
      <c r="AB286" s="331">
        <v>3.4206895954999998</v>
      </c>
      <c r="AC286" s="331">
        <v>2.9506942980000002</v>
      </c>
      <c r="AD286" s="331">
        <v>2.2929876190999998</v>
      </c>
      <c r="AE286" s="331">
        <v>2.4887697136</v>
      </c>
      <c r="AF286" s="331">
        <v>2.7842745659000001</v>
      </c>
      <c r="AG286" s="331">
        <v>3.6336817813</v>
      </c>
      <c r="AH286" s="331">
        <v>3.0122735186999998</v>
      </c>
      <c r="AI286" s="331">
        <v>3.3433322239000001</v>
      </c>
      <c r="AJ286" s="331">
        <v>4.4568022477999998</v>
      </c>
      <c r="AK286" s="331">
        <v>4.5251744179999998</v>
      </c>
      <c r="AL286" s="331">
        <v>4.0112873128000004</v>
      </c>
      <c r="AM286" s="331">
        <v>3.5644464793999999</v>
      </c>
      <c r="AN286" s="331">
        <v>3.0552723003</v>
      </c>
      <c r="AO286" s="331">
        <v>3.1410530209999998</v>
      </c>
      <c r="AP286" s="331">
        <v>2.5505852493000001</v>
      </c>
    </row>
    <row r="287" spans="1:42" s="326" customFormat="1" ht="13.8" x14ac:dyDescent="0.3">
      <c r="A287" s="328"/>
      <c r="B287" s="328" t="s">
        <v>458</v>
      </c>
      <c r="C287" s="332">
        <v>25.46</v>
      </c>
      <c r="D287" s="332">
        <v>23.1</v>
      </c>
      <c r="E287" s="332">
        <v>26.29</v>
      </c>
      <c r="F287" s="332">
        <v>24.74</v>
      </c>
      <c r="G287" s="332">
        <v>22.62</v>
      </c>
      <c r="H287" s="332">
        <v>30.34</v>
      </c>
      <c r="I287" s="332">
        <v>31</v>
      </c>
      <c r="J287" s="332">
        <v>34.76</v>
      </c>
      <c r="K287" s="332">
        <v>30.1</v>
      </c>
      <c r="L287" s="332">
        <v>23.91</v>
      </c>
      <c r="M287" s="332">
        <v>37.229999999999997</v>
      </c>
      <c r="N287" s="332">
        <v>31.43</v>
      </c>
      <c r="O287" s="507">
        <v>33.436903032799997</v>
      </c>
      <c r="P287" s="507">
        <v>28.953886300699999</v>
      </c>
      <c r="Q287" s="507">
        <v>34.959674702699999</v>
      </c>
      <c r="R287" s="507">
        <v>24.838183527799998</v>
      </c>
      <c r="S287" s="507">
        <v>34.422955034700003</v>
      </c>
      <c r="T287" s="507">
        <v>30.339522697</v>
      </c>
      <c r="U287" s="507">
        <v>31.868757725799998</v>
      </c>
      <c r="V287" s="507">
        <v>36.236752226</v>
      </c>
      <c r="W287" s="507">
        <v>27.361631146200001</v>
      </c>
      <c r="X287" s="507">
        <v>29.671050831300001</v>
      </c>
      <c r="Y287" s="507">
        <v>34.893644866000002</v>
      </c>
      <c r="Z287" s="507">
        <v>34.828534974599997</v>
      </c>
      <c r="AA287" s="329">
        <v>37.3952857795</v>
      </c>
      <c r="AB287" s="329">
        <v>35.967784912600003</v>
      </c>
      <c r="AC287" s="329">
        <v>39.504011906199999</v>
      </c>
      <c r="AD287" s="329">
        <v>32.6080067802</v>
      </c>
      <c r="AE287" s="329">
        <v>36.3945476914</v>
      </c>
      <c r="AF287" s="329">
        <v>34.736623176099997</v>
      </c>
      <c r="AG287" s="329">
        <v>36.143443697099997</v>
      </c>
      <c r="AH287" s="329">
        <v>35.857709581899996</v>
      </c>
      <c r="AI287" s="329">
        <v>29.7820716578</v>
      </c>
      <c r="AJ287" s="329">
        <v>36.965539119100001</v>
      </c>
      <c r="AK287" s="329">
        <v>46.127274527600001</v>
      </c>
      <c r="AL287" s="329">
        <v>45.674311014600001</v>
      </c>
      <c r="AM287" s="329">
        <v>51.168949345199998</v>
      </c>
      <c r="AN287" s="329">
        <v>42.961775345900001</v>
      </c>
      <c r="AO287" s="329">
        <v>44.365036752000002</v>
      </c>
      <c r="AP287" s="329">
        <v>38.4279873045</v>
      </c>
    </row>
    <row r="288" spans="1:42" s="326" customFormat="1" ht="27.6" x14ac:dyDescent="0.3">
      <c r="A288" s="330"/>
      <c r="B288" s="330" t="s">
        <v>459</v>
      </c>
      <c r="C288" s="333">
        <v>8.5500000000000007</v>
      </c>
      <c r="D288" s="333">
        <v>8.07</v>
      </c>
      <c r="E288" s="333">
        <v>9.64</v>
      </c>
      <c r="F288" s="333">
        <v>9.17</v>
      </c>
      <c r="G288" s="333">
        <v>7.55</v>
      </c>
      <c r="H288" s="333">
        <v>10.53</v>
      </c>
      <c r="I288" s="333">
        <v>12.29</v>
      </c>
      <c r="J288" s="333">
        <v>13.3</v>
      </c>
      <c r="K288" s="333">
        <v>12.66</v>
      </c>
      <c r="L288" s="333">
        <v>8.9700000000000006</v>
      </c>
      <c r="M288" s="333">
        <v>14.52</v>
      </c>
      <c r="N288" s="333">
        <v>11.95</v>
      </c>
      <c r="O288" s="508">
        <v>13.2653117432</v>
      </c>
      <c r="P288" s="508">
        <v>10.5550850452</v>
      </c>
      <c r="Q288" s="508">
        <v>12.3551697018</v>
      </c>
      <c r="R288" s="508">
        <v>8.3274906527999999</v>
      </c>
      <c r="S288" s="508">
        <v>11.466030007600001</v>
      </c>
      <c r="T288" s="508">
        <v>10.2710559445</v>
      </c>
      <c r="U288" s="508">
        <v>10.6638697963</v>
      </c>
      <c r="V288" s="508">
        <v>13.1845753308</v>
      </c>
      <c r="W288" s="508">
        <v>9.7962110649999996</v>
      </c>
      <c r="X288" s="508">
        <v>9.8021476026999999</v>
      </c>
      <c r="Y288" s="508">
        <v>11.1895036403</v>
      </c>
      <c r="Z288" s="508">
        <v>12.2912691153</v>
      </c>
      <c r="AA288" s="331">
        <v>12.751634943799999</v>
      </c>
      <c r="AB288" s="331">
        <v>12.230226462699999</v>
      </c>
      <c r="AC288" s="331">
        <v>13.030437004099999</v>
      </c>
      <c r="AD288" s="331">
        <v>11.159982894600001</v>
      </c>
      <c r="AE288" s="331">
        <v>11.641265579200001</v>
      </c>
      <c r="AF288" s="331">
        <v>12.725407049599999</v>
      </c>
      <c r="AG288" s="331">
        <v>14.076063636100001</v>
      </c>
      <c r="AH288" s="331">
        <v>13.8443436134</v>
      </c>
      <c r="AI288" s="331">
        <v>11.486409934799999</v>
      </c>
      <c r="AJ288" s="331">
        <v>14.591169771800001</v>
      </c>
      <c r="AK288" s="331">
        <v>19.700036147900001</v>
      </c>
      <c r="AL288" s="331">
        <v>19.3095366672</v>
      </c>
      <c r="AM288" s="331">
        <v>22.1527520428</v>
      </c>
      <c r="AN288" s="331">
        <v>17.447412782800001</v>
      </c>
      <c r="AO288" s="331">
        <v>16.500084271799999</v>
      </c>
      <c r="AP288" s="331">
        <v>13.074328376</v>
      </c>
    </row>
    <row r="289" spans="1:42" s="326" customFormat="1" ht="27.6" x14ac:dyDescent="0.3">
      <c r="A289" s="328"/>
      <c r="B289" s="328" t="s">
        <v>460</v>
      </c>
      <c r="C289" s="332">
        <v>16.91</v>
      </c>
      <c r="D289" s="332">
        <v>15.02</v>
      </c>
      <c r="E289" s="332">
        <v>16.649999999999999</v>
      </c>
      <c r="F289" s="332">
        <v>15.58</v>
      </c>
      <c r="G289" s="332">
        <v>15.08</v>
      </c>
      <c r="H289" s="332">
        <v>19.809999999999999</v>
      </c>
      <c r="I289" s="332">
        <v>18.71</v>
      </c>
      <c r="J289" s="332">
        <v>21.45</v>
      </c>
      <c r="K289" s="332">
        <v>17.440000000000001</v>
      </c>
      <c r="L289" s="332">
        <v>14.94</v>
      </c>
      <c r="M289" s="332">
        <v>22.7</v>
      </c>
      <c r="N289" s="332">
        <v>19.47</v>
      </c>
      <c r="O289" s="507">
        <v>20.171591289599998</v>
      </c>
      <c r="P289" s="507">
        <v>18.3988012555</v>
      </c>
      <c r="Q289" s="507">
        <v>22.604505000900001</v>
      </c>
      <c r="R289" s="507">
        <v>16.510692875</v>
      </c>
      <c r="S289" s="507">
        <v>22.956925027099999</v>
      </c>
      <c r="T289" s="507">
        <v>20.068466752500001</v>
      </c>
      <c r="U289" s="507">
        <v>21.2048879295</v>
      </c>
      <c r="V289" s="507">
        <v>23.052176895199999</v>
      </c>
      <c r="W289" s="507">
        <v>17.565420081199999</v>
      </c>
      <c r="X289" s="507">
        <v>19.868903228600001</v>
      </c>
      <c r="Y289" s="507">
        <v>23.704141225699999</v>
      </c>
      <c r="Z289" s="507">
        <v>22.5372658593</v>
      </c>
      <c r="AA289" s="329">
        <v>24.643650835700001</v>
      </c>
      <c r="AB289" s="329">
        <v>23.7375584499</v>
      </c>
      <c r="AC289" s="329">
        <v>26.473574902100001</v>
      </c>
      <c r="AD289" s="329">
        <v>21.448023885600001</v>
      </c>
      <c r="AE289" s="329">
        <v>24.753282112200001</v>
      </c>
      <c r="AF289" s="329">
        <v>22.011216126499999</v>
      </c>
      <c r="AG289" s="329">
        <v>22.067380061000001</v>
      </c>
      <c r="AH289" s="329">
        <v>22.0133659685</v>
      </c>
      <c r="AI289" s="329">
        <v>18.295661722999998</v>
      </c>
      <c r="AJ289" s="329">
        <v>22.3743693473</v>
      </c>
      <c r="AK289" s="329">
        <v>26.4272383797</v>
      </c>
      <c r="AL289" s="329">
        <v>26.364774347400001</v>
      </c>
      <c r="AM289" s="329">
        <v>29.016197302399998</v>
      </c>
      <c r="AN289" s="329">
        <v>25.514362563100001</v>
      </c>
      <c r="AO289" s="329">
        <v>27.864952480199999</v>
      </c>
      <c r="AP289" s="329">
        <v>25.3536589285</v>
      </c>
    </row>
    <row r="290" spans="1:42" s="326" customFormat="1" ht="13.8" x14ac:dyDescent="0.3">
      <c r="A290" s="330"/>
      <c r="B290" s="330" t="s">
        <v>461</v>
      </c>
      <c r="C290" s="333">
        <v>20.79</v>
      </c>
      <c r="D290" s="333">
        <v>19.760000000000002</v>
      </c>
      <c r="E290" s="333">
        <v>22.08</v>
      </c>
      <c r="F290" s="333">
        <v>20.82</v>
      </c>
      <c r="G290" s="333">
        <v>24.64</v>
      </c>
      <c r="H290" s="333">
        <v>27.16</v>
      </c>
      <c r="I290" s="333">
        <v>25.01</v>
      </c>
      <c r="J290" s="333">
        <v>26.46</v>
      </c>
      <c r="K290" s="333">
        <v>23.32</v>
      </c>
      <c r="L290" s="333">
        <v>18.75</v>
      </c>
      <c r="M290" s="333">
        <v>26.56</v>
      </c>
      <c r="N290" s="333">
        <v>25.62</v>
      </c>
      <c r="O290" s="508">
        <v>28.272200838500002</v>
      </c>
      <c r="P290" s="508">
        <v>23.6592579599</v>
      </c>
      <c r="Q290" s="508">
        <v>30.271936483800001</v>
      </c>
      <c r="R290" s="508">
        <v>23.5082083078</v>
      </c>
      <c r="S290" s="508">
        <v>30.9489681877</v>
      </c>
      <c r="T290" s="508">
        <v>31.691592510900001</v>
      </c>
      <c r="U290" s="508">
        <v>31.629761601799999</v>
      </c>
      <c r="V290" s="508">
        <v>33.834686963599999</v>
      </c>
      <c r="W290" s="508">
        <v>26.706897941800001</v>
      </c>
      <c r="X290" s="508">
        <v>26.179678565900002</v>
      </c>
      <c r="Y290" s="508">
        <v>31.945851872900001</v>
      </c>
      <c r="Z290" s="508">
        <v>29.759125711500001</v>
      </c>
      <c r="AA290" s="331">
        <v>36.122011545299998</v>
      </c>
      <c r="AB290" s="331">
        <v>30.4569675523</v>
      </c>
      <c r="AC290" s="331">
        <v>30.614227702200001</v>
      </c>
      <c r="AD290" s="331">
        <v>30.1077554427</v>
      </c>
      <c r="AE290" s="331">
        <v>33.415876191099997</v>
      </c>
      <c r="AF290" s="331">
        <v>29.9509794489</v>
      </c>
      <c r="AG290" s="331">
        <v>33.186179475700001</v>
      </c>
      <c r="AH290" s="331">
        <v>33.771100676800003</v>
      </c>
      <c r="AI290" s="331">
        <v>26.588806352599999</v>
      </c>
      <c r="AJ290" s="331">
        <v>25.843471037699999</v>
      </c>
      <c r="AK290" s="331">
        <v>31.176491249200001</v>
      </c>
      <c r="AL290" s="331">
        <v>28.467345718299999</v>
      </c>
      <c r="AM290" s="331">
        <v>38.571035409899999</v>
      </c>
      <c r="AN290" s="331">
        <v>32.384263556500002</v>
      </c>
      <c r="AO290" s="331">
        <v>31.8663914053</v>
      </c>
      <c r="AP290" s="331">
        <v>29.060437777699999</v>
      </c>
    </row>
    <row r="291" spans="1:42" s="326" customFormat="1" ht="27.6" x14ac:dyDescent="0.3">
      <c r="A291" s="328"/>
      <c r="B291" s="328" t="s">
        <v>462</v>
      </c>
      <c r="C291" s="332">
        <v>7.78</v>
      </c>
      <c r="D291" s="332">
        <v>7.97</v>
      </c>
      <c r="E291" s="332">
        <v>10.25</v>
      </c>
      <c r="F291" s="332">
        <v>8.0299999999999994</v>
      </c>
      <c r="G291" s="332">
        <v>10.86</v>
      </c>
      <c r="H291" s="332">
        <v>11.66</v>
      </c>
      <c r="I291" s="332">
        <v>11.47</v>
      </c>
      <c r="J291" s="332">
        <v>11.59</v>
      </c>
      <c r="K291" s="332">
        <v>9.75</v>
      </c>
      <c r="L291" s="332">
        <v>8.2100000000000009</v>
      </c>
      <c r="M291" s="332">
        <v>12.95</v>
      </c>
      <c r="N291" s="332">
        <v>10.82</v>
      </c>
      <c r="O291" s="507">
        <v>12.1217569964</v>
      </c>
      <c r="P291" s="507">
        <v>13.0618670718</v>
      </c>
      <c r="Q291" s="507">
        <v>14.1944374473</v>
      </c>
      <c r="R291" s="507">
        <v>10.238073094900001</v>
      </c>
      <c r="S291" s="507">
        <v>14.318951781899999</v>
      </c>
      <c r="T291" s="507">
        <v>16.227611262899998</v>
      </c>
      <c r="U291" s="507">
        <v>16.056809519200002</v>
      </c>
      <c r="V291" s="507">
        <v>15.2176188556</v>
      </c>
      <c r="W291" s="507">
        <v>11.046284572899999</v>
      </c>
      <c r="X291" s="507">
        <v>11.284786996699999</v>
      </c>
      <c r="Y291" s="507">
        <v>14.4058926047</v>
      </c>
      <c r="Z291" s="507">
        <v>14.6758864323</v>
      </c>
      <c r="AA291" s="329">
        <v>16.072645426099999</v>
      </c>
      <c r="AB291" s="329">
        <v>14.121268776799999</v>
      </c>
      <c r="AC291" s="329">
        <v>14.9734650327</v>
      </c>
      <c r="AD291" s="329">
        <v>14.8033261922</v>
      </c>
      <c r="AE291" s="329">
        <v>13.4002058219</v>
      </c>
      <c r="AF291" s="329">
        <v>13.3390147845</v>
      </c>
      <c r="AG291" s="329">
        <v>15.788916972899999</v>
      </c>
      <c r="AH291" s="329">
        <v>15.462836385699999</v>
      </c>
      <c r="AI291" s="329">
        <v>11.251370769499999</v>
      </c>
      <c r="AJ291" s="329">
        <v>11.391333686899999</v>
      </c>
      <c r="AK291" s="329">
        <v>11.676322152199999</v>
      </c>
      <c r="AL291" s="329">
        <v>12.615081444199999</v>
      </c>
      <c r="AM291" s="329">
        <v>17.9138971918</v>
      </c>
      <c r="AN291" s="329">
        <v>14.7554208472</v>
      </c>
      <c r="AO291" s="329">
        <v>15.660103361399999</v>
      </c>
      <c r="AP291" s="329">
        <v>14.7815838667</v>
      </c>
    </row>
    <row r="292" spans="1:42" s="326" customFormat="1" ht="27.6" x14ac:dyDescent="0.3">
      <c r="A292" s="330"/>
      <c r="B292" s="330" t="s">
        <v>463</v>
      </c>
      <c r="C292" s="333">
        <v>13.01</v>
      </c>
      <c r="D292" s="333">
        <v>11.79</v>
      </c>
      <c r="E292" s="333">
        <v>11.82</v>
      </c>
      <c r="F292" s="333">
        <v>12.8</v>
      </c>
      <c r="G292" s="333">
        <v>13.78</v>
      </c>
      <c r="H292" s="333">
        <v>15.5</v>
      </c>
      <c r="I292" s="333">
        <v>13.54</v>
      </c>
      <c r="J292" s="333">
        <v>14.88</v>
      </c>
      <c r="K292" s="333">
        <v>13.57</v>
      </c>
      <c r="L292" s="333">
        <v>10.54</v>
      </c>
      <c r="M292" s="333">
        <v>13.62</v>
      </c>
      <c r="N292" s="333">
        <v>14.81</v>
      </c>
      <c r="O292" s="508">
        <v>16.1504438421</v>
      </c>
      <c r="P292" s="508">
        <v>10.5973908881</v>
      </c>
      <c r="Q292" s="508">
        <v>16.077499036500001</v>
      </c>
      <c r="R292" s="508">
        <v>13.2701352129</v>
      </c>
      <c r="S292" s="508">
        <v>16.630016405799999</v>
      </c>
      <c r="T292" s="508">
        <v>15.463981248</v>
      </c>
      <c r="U292" s="508">
        <v>15.572952082600001</v>
      </c>
      <c r="V292" s="508">
        <v>18.617068108000002</v>
      </c>
      <c r="W292" s="508">
        <v>15.6606133689</v>
      </c>
      <c r="X292" s="508">
        <v>14.8948915692</v>
      </c>
      <c r="Y292" s="508">
        <v>17.539959268200001</v>
      </c>
      <c r="Z292" s="508">
        <v>15.083239279200001</v>
      </c>
      <c r="AA292" s="331">
        <v>20.049366119199998</v>
      </c>
      <c r="AB292" s="331">
        <v>16.335698775499999</v>
      </c>
      <c r="AC292" s="331">
        <v>15.640762669500001</v>
      </c>
      <c r="AD292" s="331">
        <v>15.3044292505</v>
      </c>
      <c r="AE292" s="331">
        <v>20.015670369199999</v>
      </c>
      <c r="AF292" s="331">
        <v>16.611964664399999</v>
      </c>
      <c r="AG292" s="331">
        <v>17.3972625028</v>
      </c>
      <c r="AH292" s="331">
        <v>18.308264291099999</v>
      </c>
      <c r="AI292" s="331">
        <v>15.3374355831</v>
      </c>
      <c r="AJ292" s="331">
        <v>14.452137350799999</v>
      </c>
      <c r="AK292" s="331">
        <v>19.500169097000001</v>
      </c>
      <c r="AL292" s="331">
        <v>15.852264274099999</v>
      </c>
      <c r="AM292" s="331">
        <v>20.657138218099998</v>
      </c>
      <c r="AN292" s="331">
        <v>17.628842709299999</v>
      </c>
      <c r="AO292" s="331">
        <v>16.206288043899999</v>
      </c>
      <c r="AP292" s="331">
        <v>14.278853911000001</v>
      </c>
    </row>
    <row r="293" spans="1:42" s="326" customFormat="1" ht="13.8" x14ac:dyDescent="0.3">
      <c r="A293" s="328"/>
      <c r="B293" s="328" t="s">
        <v>464</v>
      </c>
      <c r="C293" s="332">
        <v>18.100000000000001</v>
      </c>
      <c r="D293" s="332">
        <v>19.13</v>
      </c>
      <c r="E293" s="332">
        <v>20.59</v>
      </c>
      <c r="F293" s="332">
        <v>20.21</v>
      </c>
      <c r="G293" s="332">
        <v>21.91</v>
      </c>
      <c r="H293" s="332">
        <v>22.22</v>
      </c>
      <c r="I293" s="332">
        <v>23.15</v>
      </c>
      <c r="J293" s="332">
        <v>27.57</v>
      </c>
      <c r="K293" s="332">
        <v>26.65</v>
      </c>
      <c r="L293" s="332">
        <v>21.3</v>
      </c>
      <c r="M293" s="332">
        <v>27.05</v>
      </c>
      <c r="N293" s="332">
        <v>26.87</v>
      </c>
      <c r="O293" s="507">
        <v>24.808900436199998</v>
      </c>
      <c r="P293" s="507">
        <v>22.844160988799999</v>
      </c>
      <c r="Q293" s="507">
        <v>20.692627343000002</v>
      </c>
      <c r="R293" s="507">
        <v>18.115596441200001</v>
      </c>
      <c r="S293" s="507">
        <v>21.866939261300001</v>
      </c>
      <c r="T293" s="507">
        <v>20.781088889900001</v>
      </c>
      <c r="U293" s="507">
        <v>22.1571860769</v>
      </c>
      <c r="V293" s="507">
        <v>30.2694565826</v>
      </c>
      <c r="W293" s="507">
        <v>26.858533032</v>
      </c>
      <c r="X293" s="507">
        <v>29.079145868400001</v>
      </c>
      <c r="Y293" s="507">
        <v>30.458807890700001</v>
      </c>
      <c r="Z293" s="507">
        <v>25.386288567299999</v>
      </c>
      <c r="AA293" s="329">
        <v>25.1225510881</v>
      </c>
      <c r="AB293" s="329">
        <v>28.651274666799999</v>
      </c>
      <c r="AC293" s="329">
        <v>25.029842317899998</v>
      </c>
      <c r="AD293" s="329">
        <v>21.382879906500001</v>
      </c>
      <c r="AE293" s="329">
        <v>23.8396242323</v>
      </c>
      <c r="AF293" s="329">
        <v>23.232189933000001</v>
      </c>
      <c r="AG293" s="329">
        <v>25.063675888900001</v>
      </c>
      <c r="AH293" s="329">
        <v>33.319027091099997</v>
      </c>
      <c r="AI293" s="329">
        <v>26.742322962900001</v>
      </c>
      <c r="AJ293" s="329">
        <v>35.390126476699997</v>
      </c>
      <c r="AK293" s="329">
        <v>35.034499230599998</v>
      </c>
      <c r="AL293" s="329">
        <v>29.2773071188</v>
      </c>
      <c r="AM293" s="329">
        <v>31.533421003600001</v>
      </c>
      <c r="AN293" s="329">
        <v>30.925541833499999</v>
      </c>
      <c r="AO293" s="329">
        <v>25.347414260000001</v>
      </c>
      <c r="AP293" s="329">
        <v>21.174047301200002</v>
      </c>
    </row>
    <row r="294" spans="1:42" s="326" customFormat="1" ht="13.8" x14ac:dyDescent="0.3">
      <c r="A294" s="330"/>
      <c r="B294" s="330" t="s">
        <v>465</v>
      </c>
      <c r="C294" s="333">
        <v>0.05</v>
      </c>
      <c r="D294" s="333">
        <v>0.1</v>
      </c>
      <c r="E294" s="333">
        <v>0.08</v>
      </c>
      <c r="F294" s="333">
        <v>0.02</v>
      </c>
      <c r="G294" s="333">
        <v>0.02</v>
      </c>
      <c r="H294" s="333">
        <v>0.04</v>
      </c>
      <c r="I294" s="333">
        <v>0.02</v>
      </c>
      <c r="J294" s="333">
        <v>0.31</v>
      </c>
      <c r="K294" s="333">
        <v>0.27</v>
      </c>
      <c r="L294" s="333">
        <v>0.05</v>
      </c>
      <c r="M294" s="333">
        <v>0.04</v>
      </c>
      <c r="N294" s="333">
        <v>0.18</v>
      </c>
      <c r="O294" s="508">
        <v>0.51666796100000001</v>
      </c>
      <c r="P294" s="508">
        <v>6.5996508699999998E-2</v>
      </c>
      <c r="Q294" s="508">
        <v>7.7623526999999998E-2</v>
      </c>
      <c r="R294" s="508">
        <v>0.12627396239999999</v>
      </c>
      <c r="S294" s="508">
        <v>3.1758429300000002E-2</v>
      </c>
      <c r="T294" s="508">
        <v>2.46603985E-2</v>
      </c>
      <c r="U294" s="508">
        <v>0.2090254507</v>
      </c>
      <c r="V294" s="508">
        <v>5.31400712E-2</v>
      </c>
      <c r="W294" s="508">
        <v>0.11383408220000001</v>
      </c>
      <c r="X294" s="508">
        <v>8.3678023000000004E-2</v>
      </c>
      <c r="Y294" s="508">
        <v>2.8194626300000001E-2</v>
      </c>
      <c r="Z294" s="508">
        <v>0.11749632090000001</v>
      </c>
      <c r="AA294" s="331">
        <v>0.1156366868</v>
      </c>
      <c r="AB294" s="331">
        <v>0.26110788400000001</v>
      </c>
      <c r="AC294" s="331">
        <v>3.94847828E-2</v>
      </c>
      <c r="AD294" s="331">
        <v>6.8928077399999996E-2</v>
      </c>
      <c r="AE294" s="331">
        <v>8.50713845E-2</v>
      </c>
      <c r="AF294" s="331">
        <v>9.1061187500000002E-2</v>
      </c>
      <c r="AG294" s="331">
        <v>5.5893706100000003E-2</v>
      </c>
      <c r="AH294" s="331">
        <v>0.1661618795</v>
      </c>
      <c r="AI294" s="331">
        <v>3.1572722300000002E-2</v>
      </c>
      <c r="AJ294" s="331">
        <v>8.3224177799999993E-2</v>
      </c>
      <c r="AK294" s="331">
        <v>0.19899800340000001</v>
      </c>
      <c r="AL294" s="331">
        <v>4.53000255E-2</v>
      </c>
      <c r="AM294" s="331">
        <v>0.1110546608</v>
      </c>
      <c r="AN294" s="331">
        <v>8.9993069800000006E-2</v>
      </c>
      <c r="AO294" s="331">
        <v>0.1028620237</v>
      </c>
      <c r="AP294" s="331">
        <v>6.27006378E-2</v>
      </c>
    </row>
    <row r="295" spans="1:42" s="326" customFormat="1" ht="25.5" customHeight="1" x14ac:dyDescent="0.3">
      <c r="A295" s="328"/>
      <c r="B295" s="328" t="s">
        <v>466</v>
      </c>
      <c r="C295" s="332">
        <v>1</v>
      </c>
      <c r="D295" s="332">
        <v>0.75</v>
      </c>
      <c r="E295" s="332">
        <v>0.56999999999999995</v>
      </c>
      <c r="F295" s="332">
        <v>0.74</v>
      </c>
      <c r="G295" s="332">
        <v>0.63</v>
      </c>
      <c r="H295" s="332">
        <v>0.83</v>
      </c>
      <c r="I295" s="332">
        <v>0.9</v>
      </c>
      <c r="J295" s="332">
        <v>1.18</v>
      </c>
      <c r="K295" s="332">
        <v>0.79</v>
      </c>
      <c r="L295" s="332">
        <v>0.68</v>
      </c>
      <c r="M295" s="332">
        <v>1.06</v>
      </c>
      <c r="N295" s="332">
        <v>0.89</v>
      </c>
      <c r="O295" s="507">
        <v>0.99303147349999998</v>
      </c>
      <c r="P295" s="507">
        <v>0.45102982650000001</v>
      </c>
      <c r="Q295" s="507">
        <v>0.8816861386</v>
      </c>
      <c r="R295" s="507">
        <v>0.40579279359999998</v>
      </c>
      <c r="S295" s="507">
        <v>0.6477653632</v>
      </c>
      <c r="T295" s="507">
        <v>0.68870964749999997</v>
      </c>
      <c r="U295" s="507">
        <v>0.59475836419999994</v>
      </c>
      <c r="V295" s="507">
        <v>0.84483859910000003</v>
      </c>
      <c r="W295" s="507">
        <v>0.93289467420000005</v>
      </c>
      <c r="X295" s="507">
        <v>0.92559747380000001</v>
      </c>
      <c r="Y295" s="507">
        <v>1.0690593442</v>
      </c>
      <c r="Z295" s="507">
        <v>0.97482092210000004</v>
      </c>
      <c r="AA295" s="329">
        <v>1.0233142799999999</v>
      </c>
      <c r="AB295" s="329">
        <v>1.1545056781</v>
      </c>
      <c r="AC295" s="329">
        <v>0.88642622810000005</v>
      </c>
      <c r="AD295" s="329">
        <v>1.0863246772999999</v>
      </c>
      <c r="AE295" s="329">
        <v>0.80152875940000001</v>
      </c>
      <c r="AF295" s="329">
        <v>1.1194298636</v>
      </c>
      <c r="AG295" s="329">
        <v>0.90795600389999997</v>
      </c>
      <c r="AH295" s="329">
        <v>1.7230367887</v>
      </c>
      <c r="AI295" s="329">
        <v>1.0018092449</v>
      </c>
      <c r="AJ295" s="329">
        <v>1.3006354470999999</v>
      </c>
      <c r="AK295" s="329">
        <v>2.7541229621999999</v>
      </c>
      <c r="AL295" s="329">
        <v>1.4807507831</v>
      </c>
      <c r="AM295" s="329">
        <v>1.3382800448000001</v>
      </c>
      <c r="AN295" s="329">
        <v>0.93817169690000002</v>
      </c>
      <c r="AO295" s="329">
        <v>1.0320646496999999</v>
      </c>
      <c r="AP295" s="329">
        <v>0.63539134600000002</v>
      </c>
    </row>
    <row r="296" spans="1:42" s="326" customFormat="1" ht="13.8" x14ac:dyDescent="0.3">
      <c r="A296" s="330"/>
      <c r="B296" s="330" t="s">
        <v>467</v>
      </c>
      <c r="C296" s="333">
        <v>17.05</v>
      </c>
      <c r="D296" s="333">
        <v>18.28</v>
      </c>
      <c r="E296" s="333">
        <v>19.940000000000001</v>
      </c>
      <c r="F296" s="333">
        <v>19.45</v>
      </c>
      <c r="G296" s="333">
        <v>21.26</v>
      </c>
      <c r="H296" s="333">
        <v>21.36</v>
      </c>
      <c r="I296" s="333">
        <v>22.23</v>
      </c>
      <c r="J296" s="333">
        <v>26.09</v>
      </c>
      <c r="K296" s="333">
        <v>25.59</v>
      </c>
      <c r="L296" s="333">
        <v>20.57</v>
      </c>
      <c r="M296" s="333">
        <v>25.95</v>
      </c>
      <c r="N296" s="333">
        <v>25.81</v>
      </c>
      <c r="O296" s="508">
        <v>23.299201001699998</v>
      </c>
      <c r="P296" s="508">
        <v>22.327134653600002</v>
      </c>
      <c r="Q296" s="508">
        <v>19.733317677399999</v>
      </c>
      <c r="R296" s="508">
        <v>17.583529685199998</v>
      </c>
      <c r="S296" s="508">
        <v>21.187415468800001</v>
      </c>
      <c r="T296" s="508">
        <v>20.0677188439</v>
      </c>
      <c r="U296" s="508">
        <v>21.353402261999999</v>
      </c>
      <c r="V296" s="508">
        <v>29.371477912300001</v>
      </c>
      <c r="W296" s="508">
        <v>25.8118042756</v>
      </c>
      <c r="X296" s="508">
        <v>28.0698703716</v>
      </c>
      <c r="Y296" s="508">
        <v>29.361553920199999</v>
      </c>
      <c r="Z296" s="508">
        <v>24.293971324299999</v>
      </c>
      <c r="AA296" s="331">
        <v>23.9836001213</v>
      </c>
      <c r="AB296" s="331">
        <v>27.2356611047</v>
      </c>
      <c r="AC296" s="331">
        <v>24.103931307</v>
      </c>
      <c r="AD296" s="331">
        <v>20.2276271518</v>
      </c>
      <c r="AE296" s="331">
        <v>22.953024088399999</v>
      </c>
      <c r="AF296" s="331">
        <v>22.021698881900001</v>
      </c>
      <c r="AG296" s="331">
        <v>24.099826178899999</v>
      </c>
      <c r="AH296" s="331">
        <v>31.429828422899998</v>
      </c>
      <c r="AI296" s="331">
        <v>25.708940995700001</v>
      </c>
      <c r="AJ296" s="331">
        <v>34.0062668518</v>
      </c>
      <c r="AK296" s="331">
        <v>32.081378264999998</v>
      </c>
      <c r="AL296" s="331">
        <v>27.751256310199999</v>
      </c>
      <c r="AM296" s="331">
        <v>30.084086297999999</v>
      </c>
      <c r="AN296" s="331">
        <v>29.897377066800001</v>
      </c>
      <c r="AO296" s="331">
        <v>24.212487586599998</v>
      </c>
      <c r="AP296" s="331">
        <v>20.4759553174</v>
      </c>
    </row>
    <row r="297" spans="1:42" s="326" customFormat="1" ht="13.8" x14ac:dyDescent="0.3">
      <c r="A297" s="328"/>
      <c r="B297" s="328" t="s">
        <v>468</v>
      </c>
      <c r="C297" s="332">
        <v>45.59</v>
      </c>
      <c r="D297" s="332">
        <v>39</v>
      </c>
      <c r="E297" s="332">
        <v>39.35</v>
      </c>
      <c r="F297" s="332">
        <v>39.619999999999997</v>
      </c>
      <c r="G297" s="332">
        <v>50.19</v>
      </c>
      <c r="H297" s="332">
        <v>57.81</v>
      </c>
      <c r="I297" s="332">
        <v>61.34</v>
      </c>
      <c r="J297" s="332">
        <v>64.7</v>
      </c>
      <c r="K297" s="332">
        <v>57.98</v>
      </c>
      <c r="L297" s="332">
        <v>52.84</v>
      </c>
      <c r="M297" s="332">
        <v>60.75</v>
      </c>
      <c r="N297" s="332">
        <v>58.19</v>
      </c>
      <c r="O297" s="507">
        <v>71.283230645200007</v>
      </c>
      <c r="P297" s="507">
        <v>63.013054809800003</v>
      </c>
      <c r="Q297" s="507">
        <v>59.232504939599998</v>
      </c>
      <c r="R297" s="507">
        <v>57.418612059300003</v>
      </c>
      <c r="S297" s="507">
        <v>71.016869001000003</v>
      </c>
      <c r="T297" s="507">
        <v>67.838298063699995</v>
      </c>
      <c r="U297" s="507">
        <v>61.0491692907</v>
      </c>
      <c r="V297" s="507">
        <v>62.7983872832</v>
      </c>
      <c r="W297" s="507">
        <v>56.925455893200002</v>
      </c>
      <c r="X297" s="507">
        <v>55.830990185099999</v>
      </c>
      <c r="Y297" s="507">
        <v>68.491775589400007</v>
      </c>
      <c r="Z297" s="507">
        <v>60.489283208700002</v>
      </c>
      <c r="AA297" s="329">
        <v>80.5547169715</v>
      </c>
      <c r="AB297" s="329">
        <v>65.987343158200005</v>
      </c>
      <c r="AC297" s="329">
        <v>56.109898696000002</v>
      </c>
      <c r="AD297" s="329">
        <v>61.7733514918</v>
      </c>
      <c r="AE297" s="329">
        <v>65.1212503215</v>
      </c>
      <c r="AF297" s="329">
        <v>63.5389768553</v>
      </c>
      <c r="AG297" s="329">
        <v>66.838161480099998</v>
      </c>
      <c r="AH297" s="329">
        <v>73.040305009400001</v>
      </c>
      <c r="AI297" s="329">
        <v>53.480932739899998</v>
      </c>
      <c r="AJ297" s="329">
        <v>68.198778882400006</v>
      </c>
      <c r="AK297" s="329">
        <v>77.024726800799996</v>
      </c>
      <c r="AL297" s="329">
        <v>65.721832669099996</v>
      </c>
      <c r="AM297" s="329">
        <v>89.854424956700001</v>
      </c>
      <c r="AN297" s="329">
        <v>69.703216692799998</v>
      </c>
      <c r="AO297" s="329">
        <v>65.945188969</v>
      </c>
      <c r="AP297" s="329">
        <v>66.566289529399995</v>
      </c>
    </row>
    <row r="298" spans="1:42" s="326" customFormat="1" ht="13.8" x14ac:dyDescent="0.3">
      <c r="A298" s="330"/>
      <c r="B298" s="330" t="s">
        <v>469</v>
      </c>
      <c r="C298" s="333">
        <v>14.94</v>
      </c>
      <c r="D298" s="333">
        <v>11.22</v>
      </c>
      <c r="E298" s="333">
        <v>9</v>
      </c>
      <c r="F298" s="333">
        <v>8.34</v>
      </c>
      <c r="G298" s="333">
        <v>12.38</v>
      </c>
      <c r="H298" s="333">
        <v>13.76</v>
      </c>
      <c r="I298" s="333">
        <v>13.27</v>
      </c>
      <c r="J298" s="333">
        <v>18.48</v>
      </c>
      <c r="K298" s="333">
        <v>13.11</v>
      </c>
      <c r="L298" s="333">
        <v>12.64</v>
      </c>
      <c r="M298" s="333">
        <v>16.149999999999999</v>
      </c>
      <c r="N298" s="333">
        <v>13.95</v>
      </c>
      <c r="O298" s="508">
        <v>20.820116991199999</v>
      </c>
      <c r="P298" s="508">
        <v>19.865537956099999</v>
      </c>
      <c r="Q298" s="508">
        <v>12.956583158300001</v>
      </c>
      <c r="R298" s="508">
        <v>16.469464298799998</v>
      </c>
      <c r="S298" s="508">
        <v>24.0758685132</v>
      </c>
      <c r="T298" s="508">
        <v>17.676267288399998</v>
      </c>
      <c r="U298" s="508">
        <v>17.449649676300002</v>
      </c>
      <c r="V298" s="508">
        <v>17.182318669499999</v>
      </c>
      <c r="W298" s="508">
        <v>13.177106673200001</v>
      </c>
      <c r="X298" s="508">
        <v>14.777044565200001</v>
      </c>
      <c r="Y298" s="508">
        <v>18.304772404800001</v>
      </c>
      <c r="Z298" s="508">
        <v>12.9038441805</v>
      </c>
      <c r="AA298" s="331">
        <v>24.565044385099998</v>
      </c>
      <c r="AB298" s="331">
        <v>16.952114770000001</v>
      </c>
      <c r="AC298" s="331">
        <v>11.510871682199999</v>
      </c>
      <c r="AD298" s="331">
        <v>12.8126032916</v>
      </c>
      <c r="AE298" s="331">
        <v>19.0469715835</v>
      </c>
      <c r="AF298" s="331">
        <v>16.472014391799998</v>
      </c>
      <c r="AG298" s="331">
        <v>16.021327171500001</v>
      </c>
      <c r="AH298" s="331">
        <v>17.788632696899999</v>
      </c>
      <c r="AI298" s="331">
        <v>9.5954196313000004</v>
      </c>
      <c r="AJ298" s="331">
        <v>13.095517492200001</v>
      </c>
      <c r="AK298" s="331">
        <v>16.106292184499999</v>
      </c>
      <c r="AL298" s="331">
        <v>14.746155453</v>
      </c>
      <c r="AM298" s="331">
        <v>20.022911941</v>
      </c>
      <c r="AN298" s="331">
        <v>13.9087859479</v>
      </c>
      <c r="AO298" s="331">
        <v>12.6720579619</v>
      </c>
      <c r="AP298" s="331">
        <v>15.298689764000001</v>
      </c>
    </row>
    <row r="299" spans="1:42" s="326" customFormat="1" ht="13.8" x14ac:dyDescent="0.3">
      <c r="A299" s="328"/>
      <c r="B299" s="328" t="s">
        <v>470</v>
      </c>
      <c r="C299" s="332">
        <v>5.53</v>
      </c>
      <c r="D299" s="332">
        <v>5.14</v>
      </c>
      <c r="E299" s="332">
        <v>7.07</v>
      </c>
      <c r="F299" s="332">
        <v>6.5</v>
      </c>
      <c r="G299" s="332">
        <v>7.43</v>
      </c>
      <c r="H299" s="332">
        <v>8.8000000000000007</v>
      </c>
      <c r="I299" s="332">
        <v>7.7</v>
      </c>
      <c r="J299" s="332">
        <v>8.65</v>
      </c>
      <c r="K299" s="332">
        <v>7.45</v>
      </c>
      <c r="L299" s="332">
        <v>7.29</v>
      </c>
      <c r="M299" s="332">
        <v>7.41</v>
      </c>
      <c r="N299" s="332">
        <v>7.12</v>
      </c>
      <c r="O299" s="507">
        <v>11.1631917336</v>
      </c>
      <c r="P299" s="507">
        <v>10.1966213798</v>
      </c>
      <c r="Q299" s="507">
        <v>8.5667222270999996</v>
      </c>
      <c r="R299" s="507">
        <v>7.7547971028999996</v>
      </c>
      <c r="S299" s="507">
        <v>10.0267117663</v>
      </c>
      <c r="T299" s="507">
        <v>11.490020079500001</v>
      </c>
      <c r="U299" s="507">
        <v>10.2279529371</v>
      </c>
      <c r="V299" s="507">
        <v>11.288320311</v>
      </c>
      <c r="W299" s="507">
        <v>9.3159134979000005</v>
      </c>
      <c r="X299" s="507">
        <v>8.5001869368000005</v>
      </c>
      <c r="Y299" s="507">
        <v>10.0743258201</v>
      </c>
      <c r="Z299" s="507">
        <v>11.0292268832</v>
      </c>
      <c r="AA299" s="329">
        <v>12.850415356899999</v>
      </c>
      <c r="AB299" s="329">
        <v>11.721545109499999</v>
      </c>
      <c r="AC299" s="329">
        <v>10.6367432207</v>
      </c>
      <c r="AD299" s="329">
        <v>10.615481904299999</v>
      </c>
      <c r="AE299" s="329">
        <v>9.4675162021000006</v>
      </c>
      <c r="AF299" s="329">
        <v>11.858926224199999</v>
      </c>
      <c r="AG299" s="329">
        <v>12.142578158799999</v>
      </c>
      <c r="AH299" s="329">
        <v>13.6210488775</v>
      </c>
      <c r="AI299" s="329">
        <v>10.1291838195</v>
      </c>
      <c r="AJ299" s="329">
        <v>11.1229028183</v>
      </c>
      <c r="AK299" s="329">
        <v>11.640571205100001</v>
      </c>
      <c r="AL299" s="329">
        <v>12.3687621222</v>
      </c>
      <c r="AM299" s="329">
        <v>15.4044294294</v>
      </c>
      <c r="AN299" s="329">
        <v>13.2641123115</v>
      </c>
      <c r="AO299" s="329">
        <v>10.636295874</v>
      </c>
      <c r="AP299" s="329">
        <v>11.7871657769</v>
      </c>
    </row>
    <row r="300" spans="1:42" s="326" customFormat="1" ht="13.8" x14ac:dyDescent="0.3">
      <c r="A300" s="330"/>
      <c r="B300" s="330" t="s">
        <v>471</v>
      </c>
      <c r="C300" s="333">
        <v>12.75</v>
      </c>
      <c r="D300" s="333">
        <v>9.17</v>
      </c>
      <c r="E300" s="333">
        <v>10.039999999999999</v>
      </c>
      <c r="F300" s="333">
        <v>11.9</v>
      </c>
      <c r="G300" s="333">
        <v>13.98</v>
      </c>
      <c r="H300" s="333">
        <v>16.97</v>
      </c>
      <c r="I300" s="333">
        <v>17.2</v>
      </c>
      <c r="J300" s="333">
        <v>16.47</v>
      </c>
      <c r="K300" s="333">
        <v>17.39</v>
      </c>
      <c r="L300" s="333">
        <v>13.57</v>
      </c>
      <c r="M300" s="333">
        <v>17.09</v>
      </c>
      <c r="N300" s="333">
        <v>15</v>
      </c>
      <c r="O300" s="508">
        <v>17.1917219308</v>
      </c>
      <c r="P300" s="508">
        <v>13.927076721800001</v>
      </c>
      <c r="Q300" s="508">
        <v>16.7143149654</v>
      </c>
      <c r="R300" s="508">
        <v>16.7220407276</v>
      </c>
      <c r="S300" s="508">
        <v>16.427462339600002</v>
      </c>
      <c r="T300" s="508">
        <v>15.9837552723</v>
      </c>
      <c r="U300" s="508">
        <v>13.4402826034</v>
      </c>
      <c r="V300" s="508">
        <v>15.0281735525</v>
      </c>
      <c r="W300" s="508">
        <v>15.155453981999999</v>
      </c>
      <c r="X300" s="508">
        <v>12.292320415800001</v>
      </c>
      <c r="Y300" s="508">
        <v>16.632941601599999</v>
      </c>
      <c r="Z300" s="508">
        <v>15.0930128115</v>
      </c>
      <c r="AA300" s="331">
        <v>15.776454379500001</v>
      </c>
      <c r="AB300" s="331">
        <v>18.3837993882</v>
      </c>
      <c r="AC300" s="331">
        <v>13.775956732499999</v>
      </c>
      <c r="AD300" s="331">
        <v>19.268114564699999</v>
      </c>
      <c r="AE300" s="331">
        <v>17.137106780300002</v>
      </c>
      <c r="AF300" s="331">
        <v>16.144746514800001</v>
      </c>
      <c r="AG300" s="331">
        <v>17.795669280399999</v>
      </c>
      <c r="AH300" s="331">
        <v>19.245536979000001</v>
      </c>
      <c r="AI300" s="331">
        <v>15.391123436799999</v>
      </c>
      <c r="AJ300" s="331">
        <v>22.7036485205</v>
      </c>
      <c r="AK300" s="331">
        <v>24.189206971400001</v>
      </c>
      <c r="AL300" s="331">
        <v>18.394239266900001</v>
      </c>
      <c r="AM300" s="331">
        <v>27.4185826754</v>
      </c>
      <c r="AN300" s="331">
        <v>20.5116998964</v>
      </c>
      <c r="AO300" s="331">
        <v>22.056133321400001</v>
      </c>
      <c r="AP300" s="331">
        <v>21.375797144100002</v>
      </c>
    </row>
    <row r="301" spans="1:42" s="326" customFormat="1" ht="13.8" x14ac:dyDescent="0.3">
      <c r="A301" s="328"/>
      <c r="B301" s="328" t="s">
        <v>472</v>
      </c>
      <c r="C301" s="332">
        <v>12.38</v>
      </c>
      <c r="D301" s="332">
        <v>13.47</v>
      </c>
      <c r="E301" s="332">
        <v>13.24</v>
      </c>
      <c r="F301" s="332">
        <v>12.88</v>
      </c>
      <c r="G301" s="332">
        <v>16.41</v>
      </c>
      <c r="H301" s="332">
        <v>18.28</v>
      </c>
      <c r="I301" s="332">
        <v>23.16</v>
      </c>
      <c r="J301" s="332">
        <v>21.1</v>
      </c>
      <c r="K301" s="332">
        <v>20.03</v>
      </c>
      <c r="L301" s="332">
        <v>19.34</v>
      </c>
      <c r="M301" s="332">
        <v>20.100000000000001</v>
      </c>
      <c r="N301" s="332">
        <v>22.12</v>
      </c>
      <c r="O301" s="507">
        <v>22.108199989599999</v>
      </c>
      <c r="P301" s="507">
        <v>19.023818752099999</v>
      </c>
      <c r="Q301" s="507">
        <v>20.994884588800002</v>
      </c>
      <c r="R301" s="507">
        <v>16.472309930000002</v>
      </c>
      <c r="S301" s="507">
        <v>20.486826381899998</v>
      </c>
      <c r="T301" s="507">
        <v>22.688255423499999</v>
      </c>
      <c r="U301" s="507">
        <v>19.931284073899999</v>
      </c>
      <c r="V301" s="507">
        <v>19.299574750200001</v>
      </c>
      <c r="W301" s="507">
        <v>19.276981740099998</v>
      </c>
      <c r="X301" s="507">
        <v>20.261438267300001</v>
      </c>
      <c r="Y301" s="507">
        <v>23.479735762899999</v>
      </c>
      <c r="Z301" s="507">
        <v>21.4631993335</v>
      </c>
      <c r="AA301" s="329">
        <v>27.362802850000001</v>
      </c>
      <c r="AB301" s="329">
        <v>18.929883890500001</v>
      </c>
      <c r="AC301" s="329">
        <v>20.1863270606</v>
      </c>
      <c r="AD301" s="329">
        <v>19.077151731200001</v>
      </c>
      <c r="AE301" s="329">
        <v>19.469655755600002</v>
      </c>
      <c r="AF301" s="329">
        <v>19.063289724499999</v>
      </c>
      <c r="AG301" s="329">
        <v>20.878586869399999</v>
      </c>
      <c r="AH301" s="329">
        <v>22.385086456</v>
      </c>
      <c r="AI301" s="329">
        <v>18.365205852300001</v>
      </c>
      <c r="AJ301" s="329">
        <v>21.276710051399998</v>
      </c>
      <c r="AK301" s="329">
        <v>25.088656439800001</v>
      </c>
      <c r="AL301" s="329">
        <v>20.212675827000002</v>
      </c>
      <c r="AM301" s="329">
        <v>27.0085009109</v>
      </c>
      <c r="AN301" s="329">
        <v>22.018618536999998</v>
      </c>
      <c r="AO301" s="329">
        <v>20.580701811699999</v>
      </c>
      <c r="AP301" s="329">
        <v>18.104636844400002</v>
      </c>
    </row>
    <row r="302" spans="1:42" s="326" customFormat="1" ht="13.8" x14ac:dyDescent="0.3">
      <c r="A302" s="330"/>
      <c r="B302" s="330" t="s">
        <v>473</v>
      </c>
      <c r="C302" s="333">
        <v>46.89</v>
      </c>
      <c r="D302" s="333">
        <v>38.479999999999997</v>
      </c>
      <c r="E302" s="333">
        <v>43.78</v>
      </c>
      <c r="F302" s="333">
        <v>39.549999999999997</v>
      </c>
      <c r="G302" s="333">
        <v>45.41</v>
      </c>
      <c r="H302" s="333">
        <v>48.16</v>
      </c>
      <c r="I302" s="333">
        <v>45.46</v>
      </c>
      <c r="J302" s="333">
        <v>49.82</v>
      </c>
      <c r="K302" s="333">
        <v>45.8</v>
      </c>
      <c r="L302" s="333">
        <v>42.43</v>
      </c>
      <c r="M302" s="333">
        <v>47</v>
      </c>
      <c r="N302" s="333">
        <v>44.97</v>
      </c>
      <c r="O302" s="508">
        <v>42.999202937900002</v>
      </c>
      <c r="P302" s="508">
        <v>35.196995279699998</v>
      </c>
      <c r="Q302" s="508">
        <v>44.764065999099998</v>
      </c>
      <c r="R302" s="508">
        <v>37.887501674200003</v>
      </c>
      <c r="S302" s="508">
        <v>42.053558683399999</v>
      </c>
      <c r="T302" s="508">
        <v>39.408486868799997</v>
      </c>
      <c r="U302" s="508">
        <v>37.943185481</v>
      </c>
      <c r="V302" s="508">
        <v>44.100675288700003</v>
      </c>
      <c r="W302" s="508">
        <v>41.467559025100002</v>
      </c>
      <c r="X302" s="508">
        <v>43.415244857399998</v>
      </c>
      <c r="Y302" s="508">
        <v>49.0592439244</v>
      </c>
      <c r="Z302" s="508">
        <v>46.029155126100001</v>
      </c>
      <c r="AA302" s="331">
        <v>46.322846848799998</v>
      </c>
      <c r="AB302" s="331">
        <v>38.2634285388</v>
      </c>
      <c r="AC302" s="331">
        <v>34.933276261899998</v>
      </c>
      <c r="AD302" s="331">
        <v>41.530199910500002</v>
      </c>
      <c r="AE302" s="331">
        <v>44.101868661799998</v>
      </c>
      <c r="AF302" s="331">
        <v>40.059278687599999</v>
      </c>
      <c r="AG302" s="331">
        <v>42.417561354500002</v>
      </c>
      <c r="AH302" s="331">
        <v>46.602206032200002</v>
      </c>
      <c r="AI302" s="331">
        <v>42.090799905200001</v>
      </c>
      <c r="AJ302" s="331">
        <v>51.645983997000002</v>
      </c>
      <c r="AK302" s="331">
        <v>51.527435237600002</v>
      </c>
      <c r="AL302" s="331">
        <v>46.151109935599997</v>
      </c>
      <c r="AM302" s="331">
        <v>50.504923357899997</v>
      </c>
      <c r="AN302" s="331">
        <v>35.543540471999997</v>
      </c>
      <c r="AO302" s="331">
        <v>38.064988793600001</v>
      </c>
      <c r="AP302" s="331">
        <v>42.200194575600001</v>
      </c>
    </row>
    <row r="303" spans="1:42" s="326" customFormat="1" ht="13.8" x14ac:dyDescent="0.3">
      <c r="A303" s="328"/>
      <c r="B303" s="328" t="s">
        <v>474</v>
      </c>
      <c r="C303" s="332">
        <v>415.38</v>
      </c>
      <c r="D303" s="332">
        <v>369.19</v>
      </c>
      <c r="E303" s="332">
        <v>495.13</v>
      </c>
      <c r="F303" s="332">
        <v>435.25</v>
      </c>
      <c r="G303" s="332">
        <v>440.47</v>
      </c>
      <c r="H303" s="332">
        <v>299.77</v>
      </c>
      <c r="I303" s="332">
        <v>282.60000000000002</v>
      </c>
      <c r="J303" s="332">
        <v>328.65</v>
      </c>
      <c r="K303" s="332">
        <v>345.25</v>
      </c>
      <c r="L303" s="332">
        <v>286.13</v>
      </c>
      <c r="M303" s="332">
        <v>336.91</v>
      </c>
      <c r="N303" s="332">
        <v>399.32</v>
      </c>
      <c r="O303" s="507">
        <v>328.85551088139999</v>
      </c>
      <c r="P303" s="507">
        <v>306.3533153413</v>
      </c>
      <c r="Q303" s="507">
        <v>420.90793333139999</v>
      </c>
      <c r="R303" s="507">
        <v>343.8866774768</v>
      </c>
      <c r="S303" s="507">
        <v>355.65488650139997</v>
      </c>
      <c r="T303" s="507">
        <v>360.67211504329998</v>
      </c>
      <c r="U303" s="507">
        <v>319.22849445439999</v>
      </c>
      <c r="V303" s="507">
        <v>347.36571424409999</v>
      </c>
      <c r="W303" s="507">
        <v>278.79238418789998</v>
      </c>
      <c r="X303" s="507">
        <v>342.990726618</v>
      </c>
      <c r="Y303" s="507">
        <v>319.14926653660001</v>
      </c>
      <c r="Z303" s="507">
        <v>298.13180407639999</v>
      </c>
      <c r="AA303" s="329">
        <v>327.5644247683</v>
      </c>
      <c r="AB303" s="329">
        <v>325.61971041620001</v>
      </c>
      <c r="AC303" s="329">
        <v>339.21482773790001</v>
      </c>
      <c r="AD303" s="329">
        <v>295.70143998639998</v>
      </c>
      <c r="AE303" s="329">
        <v>325.71576125130002</v>
      </c>
      <c r="AF303" s="329">
        <v>305.62436322590003</v>
      </c>
      <c r="AG303" s="329">
        <v>376.3219640872</v>
      </c>
      <c r="AH303" s="329">
        <v>298.4094110456</v>
      </c>
      <c r="AI303" s="329">
        <v>311.36467473099998</v>
      </c>
      <c r="AJ303" s="329">
        <v>382.63559797699997</v>
      </c>
      <c r="AK303" s="329">
        <v>353.7648531438</v>
      </c>
      <c r="AL303" s="329">
        <v>336.10546446069998</v>
      </c>
      <c r="AM303" s="329">
        <v>381.71142838460003</v>
      </c>
      <c r="AN303" s="329">
        <v>281.3924787414</v>
      </c>
      <c r="AO303" s="329">
        <v>356.81274837780001</v>
      </c>
      <c r="AP303" s="329">
        <v>333.5011840876</v>
      </c>
    </row>
    <row r="304" spans="1:42" s="326" customFormat="1" ht="13.8" x14ac:dyDescent="0.3">
      <c r="A304" s="330"/>
      <c r="B304" s="330" t="s">
        <v>475</v>
      </c>
      <c r="C304" s="333">
        <v>176.32</v>
      </c>
      <c r="D304" s="333">
        <v>171.09</v>
      </c>
      <c r="E304" s="333">
        <v>228.83</v>
      </c>
      <c r="F304" s="333">
        <v>220.07</v>
      </c>
      <c r="G304" s="333">
        <v>187.24</v>
      </c>
      <c r="H304" s="333">
        <v>171.45</v>
      </c>
      <c r="I304" s="333">
        <v>185.12</v>
      </c>
      <c r="J304" s="333">
        <v>228.19</v>
      </c>
      <c r="K304" s="333">
        <v>176.05</v>
      </c>
      <c r="L304" s="333">
        <v>161.81</v>
      </c>
      <c r="M304" s="333">
        <v>193.09</v>
      </c>
      <c r="N304" s="333">
        <v>180.34</v>
      </c>
      <c r="O304" s="508">
        <v>209.1527362965</v>
      </c>
      <c r="P304" s="508">
        <v>185.63681271920001</v>
      </c>
      <c r="Q304" s="508">
        <v>230.48104180319999</v>
      </c>
      <c r="R304" s="508">
        <v>206.39500656819999</v>
      </c>
      <c r="S304" s="508">
        <v>225.50773387109999</v>
      </c>
      <c r="T304" s="508">
        <v>210.27063334479999</v>
      </c>
      <c r="U304" s="508">
        <v>204.18344147400001</v>
      </c>
      <c r="V304" s="508">
        <v>233.90488452560001</v>
      </c>
      <c r="W304" s="508">
        <v>177.52118995949999</v>
      </c>
      <c r="X304" s="508">
        <v>220.19619256839999</v>
      </c>
      <c r="Y304" s="508">
        <v>219.70930393410001</v>
      </c>
      <c r="Z304" s="508">
        <v>180.26768008170001</v>
      </c>
      <c r="AA304" s="331">
        <v>211.14085070039999</v>
      </c>
      <c r="AB304" s="331">
        <v>216.6337944062</v>
      </c>
      <c r="AC304" s="331">
        <v>204.6702002138</v>
      </c>
      <c r="AD304" s="331">
        <v>191.0612496942</v>
      </c>
      <c r="AE304" s="331">
        <v>213.54436587719999</v>
      </c>
      <c r="AF304" s="331">
        <v>194.0716859902</v>
      </c>
      <c r="AG304" s="331">
        <v>242.7182710452</v>
      </c>
      <c r="AH304" s="331">
        <v>182.3729028233</v>
      </c>
      <c r="AI304" s="331">
        <v>189.8508065581</v>
      </c>
      <c r="AJ304" s="331">
        <v>245.449014584</v>
      </c>
      <c r="AK304" s="331">
        <v>193.16137828879999</v>
      </c>
      <c r="AL304" s="331">
        <v>213.0169019137</v>
      </c>
      <c r="AM304" s="331">
        <v>238.85313946279999</v>
      </c>
      <c r="AN304" s="331">
        <v>183.1150587784</v>
      </c>
      <c r="AO304" s="331">
        <v>217.7094274616</v>
      </c>
      <c r="AP304" s="331">
        <v>211.27509529989999</v>
      </c>
    </row>
    <row r="305" spans="1:42" s="326" customFormat="1" ht="13.8" x14ac:dyDescent="0.3">
      <c r="A305" s="328"/>
      <c r="B305" s="328" t="s">
        <v>476</v>
      </c>
      <c r="C305" s="332">
        <v>15.61</v>
      </c>
      <c r="D305" s="332">
        <v>10.06</v>
      </c>
      <c r="E305" s="332">
        <v>16.73</v>
      </c>
      <c r="F305" s="332">
        <v>14.06</v>
      </c>
      <c r="G305" s="332">
        <v>18.11</v>
      </c>
      <c r="H305" s="332">
        <v>14.34</v>
      </c>
      <c r="I305" s="332">
        <v>12.77</v>
      </c>
      <c r="J305" s="332">
        <v>11.72</v>
      </c>
      <c r="K305" s="332">
        <v>12.47</v>
      </c>
      <c r="L305" s="332">
        <v>9.3000000000000007</v>
      </c>
      <c r="M305" s="332">
        <v>12.99</v>
      </c>
      <c r="N305" s="332">
        <v>10.8</v>
      </c>
      <c r="O305" s="507">
        <v>12.4085647056</v>
      </c>
      <c r="P305" s="507">
        <v>9.5661220908000004</v>
      </c>
      <c r="Q305" s="507">
        <v>13.402692695600001</v>
      </c>
      <c r="R305" s="507">
        <v>9.8836600045999994</v>
      </c>
      <c r="S305" s="507">
        <v>12.957562236499999</v>
      </c>
      <c r="T305" s="507">
        <v>10.181676684599999</v>
      </c>
      <c r="U305" s="507">
        <v>9.2742153207999998</v>
      </c>
      <c r="V305" s="507">
        <v>10.239442517300001</v>
      </c>
      <c r="W305" s="507">
        <v>6.7170434482000001</v>
      </c>
      <c r="X305" s="507">
        <v>9.3186790773000006</v>
      </c>
      <c r="Y305" s="507">
        <v>7.9626983665999997</v>
      </c>
      <c r="Z305" s="507">
        <v>8.5320322180999995</v>
      </c>
      <c r="AA305" s="329">
        <v>11.420907812199999</v>
      </c>
      <c r="AB305" s="329">
        <v>9.1276577888000006</v>
      </c>
      <c r="AC305" s="329">
        <v>12.286074104500001</v>
      </c>
      <c r="AD305" s="329">
        <v>9.1650444079</v>
      </c>
      <c r="AE305" s="329">
        <v>11.148383555600001</v>
      </c>
      <c r="AF305" s="329">
        <v>10.6350832563</v>
      </c>
      <c r="AG305" s="329">
        <v>11.5441958606</v>
      </c>
      <c r="AH305" s="329">
        <v>12.1555906612</v>
      </c>
      <c r="AI305" s="329">
        <v>10.278608613099999</v>
      </c>
      <c r="AJ305" s="329">
        <v>15.4054236779</v>
      </c>
      <c r="AK305" s="329">
        <v>16.808201697800001</v>
      </c>
      <c r="AL305" s="329">
        <v>12.682706164100001</v>
      </c>
      <c r="AM305" s="329">
        <v>14.424416624699999</v>
      </c>
      <c r="AN305" s="329">
        <v>9.5881566202999995</v>
      </c>
      <c r="AO305" s="329">
        <v>12.7642599155</v>
      </c>
      <c r="AP305" s="329">
        <v>11.8553381361</v>
      </c>
    </row>
    <row r="306" spans="1:42" s="326" customFormat="1" ht="13.8" x14ac:dyDescent="0.3">
      <c r="A306" s="330"/>
      <c r="B306" s="330" t="s">
        <v>477</v>
      </c>
      <c r="C306" s="333">
        <v>5.33</v>
      </c>
      <c r="D306" s="333">
        <v>2.09</v>
      </c>
      <c r="E306" s="333">
        <v>3.95</v>
      </c>
      <c r="F306" s="333">
        <v>6.92</v>
      </c>
      <c r="G306" s="333">
        <v>3.1</v>
      </c>
      <c r="H306" s="333">
        <v>3.63</v>
      </c>
      <c r="I306" s="333">
        <v>2.92</v>
      </c>
      <c r="J306" s="333">
        <v>5.42</v>
      </c>
      <c r="K306" s="333">
        <v>5.76</v>
      </c>
      <c r="L306" s="333">
        <v>2.0099999999999998</v>
      </c>
      <c r="M306" s="333">
        <v>3.97</v>
      </c>
      <c r="N306" s="333">
        <v>4.95</v>
      </c>
      <c r="O306" s="508">
        <v>2.6274598271</v>
      </c>
      <c r="P306" s="508">
        <v>5.8767995606000003</v>
      </c>
      <c r="Q306" s="508">
        <v>4.7062778174000002</v>
      </c>
      <c r="R306" s="508">
        <v>4.9000376993000003</v>
      </c>
      <c r="S306" s="508">
        <v>4.5493532382000001</v>
      </c>
      <c r="T306" s="508">
        <v>4.9965247831999999</v>
      </c>
      <c r="U306" s="508">
        <v>5.9878010883000004</v>
      </c>
      <c r="V306" s="508">
        <v>5.8857663976000003</v>
      </c>
      <c r="W306" s="508">
        <v>2.9657111733999999</v>
      </c>
      <c r="X306" s="508">
        <v>3.3870054190999999</v>
      </c>
      <c r="Y306" s="508">
        <v>4.5676687853000004</v>
      </c>
      <c r="Z306" s="508">
        <v>1.9018068182000001</v>
      </c>
      <c r="AA306" s="331">
        <v>5.9663794759000002</v>
      </c>
      <c r="AB306" s="331">
        <v>9.1487077890999995</v>
      </c>
      <c r="AC306" s="331">
        <v>3.3097541977999998</v>
      </c>
      <c r="AD306" s="331">
        <v>2.8976527246999999</v>
      </c>
      <c r="AE306" s="331">
        <v>5.8934846062000004</v>
      </c>
      <c r="AF306" s="331">
        <v>3.4281106291999999</v>
      </c>
      <c r="AG306" s="331">
        <v>3.4848448904999998</v>
      </c>
      <c r="AH306" s="331">
        <v>5.5986092196000001</v>
      </c>
      <c r="AI306" s="331">
        <v>3.2559699629000001</v>
      </c>
      <c r="AJ306" s="331">
        <v>4.7854705270000002</v>
      </c>
      <c r="AK306" s="331">
        <v>2.6486215604000001</v>
      </c>
      <c r="AL306" s="331">
        <v>2.3006306192000001</v>
      </c>
      <c r="AM306" s="331">
        <v>8.6799982056000005</v>
      </c>
      <c r="AN306" s="331">
        <v>2.8521217210000001</v>
      </c>
      <c r="AO306" s="331">
        <v>3.2671463630000002</v>
      </c>
      <c r="AP306" s="331">
        <v>1.8538167498</v>
      </c>
    </row>
    <row r="307" spans="1:42" s="326" customFormat="1" ht="27.6" x14ac:dyDescent="0.3">
      <c r="A307" s="328"/>
      <c r="B307" s="328" t="s">
        <v>478</v>
      </c>
      <c r="C307" s="332">
        <v>218.12</v>
      </c>
      <c r="D307" s="332">
        <v>185.95</v>
      </c>
      <c r="E307" s="332">
        <v>245.62</v>
      </c>
      <c r="F307" s="332">
        <v>194.19</v>
      </c>
      <c r="G307" s="332">
        <v>232.02</v>
      </c>
      <c r="H307" s="332">
        <v>110.35</v>
      </c>
      <c r="I307" s="332">
        <v>81.78</v>
      </c>
      <c r="J307" s="332">
        <v>83.32</v>
      </c>
      <c r="K307" s="332">
        <v>150.97</v>
      </c>
      <c r="L307" s="332">
        <v>113.01</v>
      </c>
      <c r="M307" s="332">
        <v>126.85</v>
      </c>
      <c r="N307" s="332">
        <v>203.23</v>
      </c>
      <c r="O307" s="507">
        <v>104.6667500522</v>
      </c>
      <c r="P307" s="507">
        <v>105.2735809707</v>
      </c>
      <c r="Q307" s="507">
        <v>172.3179210152</v>
      </c>
      <c r="R307" s="507">
        <v>122.7079732047</v>
      </c>
      <c r="S307" s="507">
        <v>112.6402371556</v>
      </c>
      <c r="T307" s="507">
        <v>135.2232802307</v>
      </c>
      <c r="U307" s="507">
        <v>99.783036571300002</v>
      </c>
      <c r="V307" s="507">
        <v>97.335620803599994</v>
      </c>
      <c r="W307" s="507">
        <v>91.588439606799994</v>
      </c>
      <c r="X307" s="507">
        <v>110.08884955320001</v>
      </c>
      <c r="Y307" s="507">
        <v>86.909595450599994</v>
      </c>
      <c r="Z307" s="507">
        <v>107.43028495839999</v>
      </c>
      <c r="AA307" s="329">
        <v>99.036286779799994</v>
      </c>
      <c r="AB307" s="329">
        <v>90.709550432100002</v>
      </c>
      <c r="AC307" s="329">
        <v>118.9487992218</v>
      </c>
      <c r="AD307" s="329">
        <v>92.577493159599996</v>
      </c>
      <c r="AE307" s="329">
        <v>95.129527212300005</v>
      </c>
      <c r="AF307" s="329">
        <v>97.489483350200004</v>
      </c>
      <c r="AG307" s="329">
        <v>118.5746522909</v>
      </c>
      <c r="AH307" s="329">
        <v>98.282308341499999</v>
      </c>
      <c r="AI307" s="329">
        <v>107.9792895969</v>
      </c>
      <c r="AJ307" s="329">
        <v>116.9956891881</v>
      </c>
      <c r="AK307" s="329">
        <v>141.14665159680001</v>
      </c>
      <c r="AL307" s="329">
        <v>108.10522576370001</v>
      </c>
      <c r="AM307" s="329">
        <v>119.75387409149999</v>
      </c>
      <c r="AN307" s="329">
        <v>85.837141621699999</v>
      </c>
      <c r="AO307" s="329">
        <v>123.0719146377</v>
      </c>
      <c r="AP307" s="329">
        <v>108.5169339018</v>
      </c>
    </row>
    <row r="308" spans="1:42" s="326" customFormat="1" ht="13.8" x14ac:dyDescent="0.3">
      <c r="A308" s="330"/>
      <c r="B308" s="330" t="s">
        <v>479</v>
      </c>
      <c r="C308" s="333">
        <v>47.12</v>
      </c>
      <c r="D308" s="333">
        <v>38.11</v>
      </c>
      <c r="E308" s="333">
        <v>46.16</v>
      </c>
      <c r="F308" s="333">
        <v>44.19</v>
      </c>
      <c r="G308" s="333">
        <v>49.33</v>
      </c>
      <c r="H308" s="333">
        <v>48.69</v>
      </c>
      <c r="I308" s="333">
        <v>40.65</v>
      </c>
      <c r="J308" s="333">
        <v>47.88</v>
      </c>
      <c r="K308" s="333">
        <v>45.76</v>
      </c>
      <c r="L308" s="333">
        <v>40.75</v>
      </c>
      <c r="M308" s="333">
        <v>47.63</v>
      </c>
      <c r="N308" s="333">
        <v>42.72</v>
      </c>
      <c r="O308" s="508">
        <v>49.128645904300001</v>
      </c>
      <c r="P308" s="508">
        <v>48.657278872299997</v>
      </c>
      <c r="Q308" s="508">
        <v>57.288590872999997</v>
      </c>
      <c r="R308" s="508">
        <v>47.250159558500002</v>
      </c>
      <c r="S308" s="508">
        <v>57.420601509100003</v>
      </c>
      <c r="T308" s="508">
        <v>51.369824428599998</v>
      </c>
      <c r="U308" s="508">
        <v>49.712580292299997</v>
      </c>
      <c r="V308" s="508">
        <v>50.447913151100003</v>
      </c>
      <c r="W308" s="508">
        <v>40.113205075099998</v>
      </c>
      <c r="X308" s="508">
        <v>45.832911269299998</v>
      </c>
      <c r="Y308" s="508">
        <v>47.754043024700003</v>
      </c>
      <c r="Z308" s="508">
        <v>51.161841044399999</v>
      </c>
      <c r="AA308" s="331">
        <v>52.903113310800002</v>
      </c>
      <c r="AB308" s="331">
        <v>44.514664010499999</v>
      </c>
      <c r="AC308" s="331">
        <v>53.2176379693</v>
      </c>
      <c r="AD308" s="331">
        <v>45.269396191200002</v>
      </c>
      <c r="AE308" s="331">
        <v>58.1046541531</v>
      </c>
      <c r="AF308" s="331">
        <v>50.2083899147</v>
      </c>
      <c r="AG308" s="331">
        <v>52.947125864699998</v>
      </c>
      <c r="AH308" s="331">
        <v>48.864162246100001</v>
      </c>
      <c r="AI308" s="331">
        <v>48.759251298800002</v>
      </c>
      <c r="AJ308" s="331">
        <v>54.250788739699999</v>
      </c>
      <c r="AK308" s="331">
        <v>48.740743223999999</v>
      </c>
      <c r="AL308" s="331">
        <v>48.965340439800002</v>
      </c>
      <c r="AM308" s="331">
        <v>53.698493395500002</v>
      </c>
      <c r="AN308" s="331">
        <v>49.615933592899999</v>
      </c>
      <c r="AO308" s="331">
        <v>57.205697883900001</v>
      </c>
      <c r="AP308" s="331">
        <v>56.627413596099998</v>
      </c>
    </row>
    <row r="309" spans="1:42" s="326" customFormat="1" ht="13.8" x14ac:dyDescent="0.3">
      <c r="A309" s="328"/>
      <c r="B309" s="328" t="s">
        <v>480</v>
      </c>
      <c r="C309" s="332">
        <v>29.19</v>
      </c>
      <c r="D309" s="332">
        <v>25.18</v>
      </c>
      <c r="E309" s="332">
        <v>29.73</v>
      </c>
      <c r="F309" s="332">
        <v>26.06</v>
      </c>
      <c r="G309" s="332">
        <v>28.24</v>
      </c>
      <c r="H309" s="332">
        <v>29.88</v>
      </c>
      <c r="I309" s="332">
        <v>25.27</v>
      </c>
      <c r="J309" s="332">
        <v>29.11</v>
      </c>
      <c r="K309" s="332">
        <v>26.81</v>
      </c>
      <c r="L309" s="332">
        <v>25.61</v>
      </c>
      <c r="M309" s="332">
        <v>28.36</v>
      </c>
      <c r="N309" s="332">
        <v>26.24</v>
      </c>
      <c r="O309" s="507">
        <v>29.734720035599999</v>
      </c>
      <c r="P309" s="507">
        <v>28.8129473131</v>
      </c>
      <c r="Q309" s="507">
        <v>34.712475482400002</v>
      </c>
      <c r="R309" s="507">
        <v>28.4147045156</v>
      </c>
      <c r="S309" s="507">
        <v>32.031856886600004</v>
      </c>
      <c r="T309" s="507">
        <v>30.961030987299999</v>
      </c>
      <c r="U309" s="507">
        <v>28.578024763799998</v>
      </c>
      <c r="V309" s="507">
        <v>31.025835409799999</v>
      </c>
      <c r="W309" s="507">
        <v>25.8558558328</v>
      </c>
      <c r="X309" s="507">
        <v>27.5307386542</v>
      </c>
      <c r="Y309" s="507">
        <v>29.019247478299999</v>
      </c>
      <c r="Z309" s="507">
        <v>28.280267827900001</v>
      </c>
      <c r="AA309" s="329">
        <v>29.4531408456</v>
      </c>
      <c r="AB309" s="329">
        <v>26.7626546965</v>
      </c>
      <c r="AC309" s="329">
        <v>30.6128900143</v>
      </c>
      <c r="AD309" s="329">
        <v>27.2791337793</v>
      </c>
      <c r="AE309" s="329">
        <v>33.166645793299999</v>
      </c>
      <c r="AF309" s="329">
        <v>31.370862157000001</v>
      </c>
      <c r="AG309" s="329">
        <v>31.1490492772</v>
      </c>
      <c r="AH309" s="329">
        <v>28.512707580699999</v>
      </c>
      <c r="AI309" s="329">
        <v>30.886193992599999</v>
      </c>
      <c r="AJ309" s="329">
        <v>31.9286207679</v>
      </c>
      <c r="AK309" s="329">
        <v>29.8951649332</v>
      </c>
      <c r="AL309" s="329">
        <v>26.848845753900001</v>
      </c>
      <c r="AM309" s="329">
        <v>30.326180001499999</v>
      </c>
      <c r="AN309" s="329">
        <v>28.2030672729</v>
      </c>
      <c r="AO309" s="329">
        <v>31.5474430083</v>
      </c>
      <c r="AP309" s="329">
        <v>33.758963968000003</v>
      </c>
    </row>
    <row r="310" spans="1:42" s="326" customFormat="1" ht="13.8" x14ac:dyDescent="0.3">
      <c r="A310" s="330"/>
      <c r="B310" s="330" t="s">
        <v>481</v>
      </c>
      <c r="C310" s="333">
        <v>4.3</v>
      </c>
      <c r="D310" s="333">
        <v>3.48</v>
      </c>
      <c r="E310" s="333">
        <v>5.44</v>
      </c>
      <c r="F310" s="333">
        <v>5.96</v>
      </c>
      <c r="G310" s="333">
        <v>7.51</v>
      </c>
      <c r="H310" s="333">
        <v>5.69</v>
      </c>
      <c r="I310" s="333">
        <v>5.52</v>
      </c>
      <c r="J310" s="333">
        <v>7.59</v>
      </c>
      <c r="K310" s="333">
        <v>6.23</v>
      </c>
      <c r="L310" s="333">
        <v>4.6500000000000004</v>
      </c>
      <c r="M310" s="333">
        <v>7.5</v>
      </c>
      <c r="N310" s="333">
        <v>5.49</v>
      </c>
      <c r="O310" s="508">
        <v>6.5180238744999999</v>
      </c>
      <c r="P310" s="508">
        <v>6.5017410523999999</v>
      </c>
      <c r="Q310" s="508">
        <v>9.4708616942999999</v>
      </c>
      <c r="R310" s="508">
        <v>8.1502702942000003</v>
      </c>
      <c r="S310" s="508">
        <v>10.771162984</v>
      </c>
      <c r="T310" s="508">
        <v>8.1051122782</v>
      </c>
      <c r="U310" s="508">
        <v>6.2685664629</v>
      </c>
      <c r="V310" s="508">
        <v>8.1310023593</v>
      </c>
      <c r="W310" s="508">
        <v>5.1828499483000003</v>
      </c>
      <c r="X310" s="508">
        <v>7.5396536513000001</v>
      </c>
      <c r="Y310" s="508">
        <v>6.7145101485999996</v>
      </c>
      <c r="Z310" s="508">
        <v>7.3181159163</v>
      </c>
      <c r="AA310" s="331">
        <v>10.882785055299999</v>
      </c>
      <c r="AB310" s="331">
        <v>7.8040063912999997</v>
      </c>
      <c r="AC310" s="331">
        <v>11.018880705400001</v>
      </c>
      <c r="AD310" s="331">
        <v>8.1064821755000001</v>
      </c>
      <c r="AE310" s="331">
        <v>11.655372158300001</v>
      </c>
      <c r="AF310" s="331">
        <v>6.8154391599000004</v>
      </c>
      <c r="AG310" s="331">
        <v>8.4869524399999996</v>
      </c>
      <c r="AH310" s="331">
        <v>8.5467471089</v>
      </c>
      <c r="AI310" s="331">
        <v>6.0655385789</v>
      </c>
      <c r="AJ310" s="331">
        <v>8.5077436762000005</v>
      </c>
      <c r="AK310" s="331">
        <v>6.3593971483000002</v>
      </c>
      <c r="AL310" s="331">
        <v>8.4636497657999996</v>
      </c>
      <c r="AM310" s="331">
        <v>8.4711110051999992</v>
      </c>
      <c r="AN310" s="331">
        <v>8.7550349903000004</v>
      </c>
      <c r="AO310" s="331">
        <v>11.223791929600001</v>
      </c>
      <c r="AP310" s="331">
        <v>9.3398968869000001</v>
      </c>
    </row>
    <row r="311" spans="1:42" s="326" customFormat="1" ht="13.8" x14ac:dyDescent="0.3">
      <c r="A311" s="328"/>
      <c r="B311" s="328" t="s">
        <v>482</v>
      </c>
      <c r="C311" s="332">
        <v>13.62</v>
      </c>
      <c r="D311" s="332">
        <v>9.4600000000000009</v>
      </c>
      <c r="E311" s="332">
        <v>10.98</v>
      </c>
      <c r="F311" s="332">
        <v>12.17</v>
      </c>
      <c r="G311" s="332">
        <v>13.58</v>
      </c>
      <c r="H311" s="332">
        <v>13.12</v>
      </c>
      <c r="I311" s="332">
        <v>9.86</v>
      </c>
      <c r="J311" s="332">
        <v>11.18</v>
      </c>
      <c r="K311" s="332">
        <v>12.72</v>
      </c>
      <c r="L311" s="332">
        <v>10.49</v>
      </c>
      <c r="M311" s="332">
        <v>11.78</v>
      </c>
      <c r="N311" s="332">
        <v>11</v>
      </c>
      <c r="O311" s="507">
        <v>12.875901994199999</v>
      </c>
      <c r="P311" s="507">
        <v>13.342590506800001</v>
      </c>
      <c r="Q311" s="507">
        <v>13.1052536963</v>
      </c>
      <c r="R311" s="507">
        <v>10.685184748699999</v>
      </c>
      <c r="S311" s="507">
        <v>14.617581638500001</v>
      </c>
      <c r="T311" s="507">
        <v>12.3036811631</v>
      </c>
      <c r="U311" s="507">
        <v>14.865989065600001</v>
      </c>
      <c r="V311" s="507">
        <v>11.291075382000001</v>
      </c>
      <c r="W311" s="507">
        <v>9.0744992940000007</v>
      </c>
      <c r="X311" s="507">
        <v>10.7625189638</v>
      </c>
      <c r="Y311" s="507">
        <v>12.0202853978</v>
      </c>
      <c r="Z311" s="507">
        <v>15.5634573002</v>
      </c>
      <c r="AA311" s="329">
        <v>12.567187409900001</v>
      </c>
      <c r="AB311" s="329">
        <v>9.9480029227000006</v>
      </c>
      <c r="AC311" s="329">
        <v>11.5858672496</v>
      </c>
      <c r="AD311" s="329">
        <v>9.8837802363999998</v>
      </c>
      <c r="AE311" s="329">
        <v>13.282636201500001</v>
      </c>
      <c r="AF311" s="329">
        <v>12.0220885978</v>
      </c>
      <c r="AG311" s="329">
        <v>13.311124147499999</v>
      </c>
      <c r="AH311" s="329">
        <v>11.8047075565</v>
      </c>
      <c r="AI311" s="329">
        <v>11.8075187273</v>
      </c>
      <c r="AJ311" s="329">
        <v>13.8144242956</v>
      </c>
      <c r="AK311" s="329">
        <v>12.4861811425</v>
      </c>
      <c r="AL311" s="329">
        <v>13.6528449201</v>
      </c>
      <c r="AM311" s="329">
        <v>14.9012023888</v>
      </c>
      <c r="AN311" s="329">
        <v>12.6578313297</v>
      </c>
      <c r="AO311" s="329">
        <v>14.434462946</v>
      </c>
      <c r="AP311" s="329">
        <v>13.5285527412</v>
      </c>
    </row>
    <row r="312" spans="1:42" s="326" customFormat="1" ht="13.8" x14ac:dyDescent="0.3">
      <c r="A312" s="330"/>
      <c r="B312" s="330" t="s">
        <v>483</v>
      </c>
      <c r="C312" s="333">
        <v>205.14</v>
      </c>
      <c r="D312" s="333">
        <v>175.6</v>
      </c>
      <c r="E312" s="333">
        <v>175.89</v>
      </c>
      <c r="F312" s="333">
        <v>184.58</v>
      </c>
      <c r="G312" s="333">
        <v>206.37</v>
      </c>
      <c r="H312" s="333">
        <v>208.85</v>
      </c>
      <c r="I312" s="333">
        <v>205.23</v>
      </c>
      <c r="J312" s="333">
        <v>215.06</v>
      </c>
      <c r="K312" s="333">
        <v>200.37</v>
      </c>
      <c r="L312" s="333">
        <v>184.23</v>
      </c>
      <c r="M312" s="333">
        <v>211.92</v>
      </c>
      <c r="N312" s="333">
        <v>206.43</v>
      </c>
      <c r="O312" s="508">
        <v>211.3441379564</v>
      </c>
      <c r="P312" s="508">
        <v>164.9739271533</v>
      </c>
      <c r="Q312" s="508">
        <v>220.83004181890001</v>
      </c>
      <c r="R312" s="508">
        <v>189.304408645</v>
      </c>
      <c r="S312" s="508">
        <v>220.74137876020001</v>
      </c>
      <c r="T312" s="508">
        <v>209.80456997530001</v>
      </c>
      <c r="U312" s="508">
        <v>197.7883800779</v>
      </c>
      <c r="V312" s="508">
        <v>218.22154553659999</v>
      </c>
      <c r="W312" s="508">
        <v>182.6701206436</v>
      </c>
      <c r="X312" s="508">
        <v>208.42443150099999</v>
      </c>
      <c r="Y312" s="508">
        <v>209.3714222335</v>
      </c>
      <c r="Z312" s="508">
        <v>204.26926528889999</v>
      </c>
      <c r="AA312" s="331">
        <v>243.12699994370001</v>
      </c>
      <c r="AB312" s="331">
        <v>199.30773326760001</v>
      </c>
      <c r="AC312" s="331">
        <v>190.08072523050001</v>
      </c>
      <c r="AD312" s="331">
        <v>194.78352329419999</v>
      </c>
      <c r="AE312" s="331">
        <v>215.2392393442</v>
      </c>
      <c r="AF312" s="331">
        <v>204.69150121690001</v>
      </c>
      <c r="AG312" s="331">
        <v>228.26239498749999</v>
      </c>
      <c r="AH312" s="331">
        <v>213.68704249379999</v>
      </c>
      <c r="AI312" s="331">
        <v>200.40490662030001</v>
      </c>
      <c r="AJ312" s="331">
        <v>235.99814937580001</v>
      </c>
      <c r="AK312" s="331">
        <v>236.05841693759999</v>
      </c>
      <c r="AL312" s="331">
        <v>217.69342364010001</v>
      </c>
      <c r="AM312" s="331">
        <v>252.36245889880001</v>
      </c>
      <c r="AN312" s="331">
        <v>195.70601842049999</v>
      </c>
      <c r="AO312" s="331">
        <v>212.22732315810001</v>
      </c>
      <c r="AP312" s="331">
        <v>224.4854815919</v>
      </c>
    </row>
    <row r="313" spans="1:42" s="326" customFormat="1" ht="13.8" x14ac:dyDescent="0.3">
      <c r="A313" s="328"/>
      <c r="B313" s="328" t="s">
        <v>484</v>
      </c>
      <c r="C313" s="332">
        <v>7.43</v>
      </c>
      <c r="D313" s="332">
        <v>5.79</v>
      </c>
      <c r="E313" s="332">
        <v>7.15</v>
      </c>
      <c r="F313" s="332">
        <v>5.65</v>
      </c>
      <c r="G313" s="332">
        <v>8.18</v>
      </c>
      <c r="H313" s="332">
        <v>8.08</v>
      </c>
      <c r="I313" s="332">
        <v>6.12</v>
      </c>
      <c r="J313" s="332">
        <v>8.6300000000000008</v>
      </c>
      <c r="K313" s="332">
        <v>6.87</v>
      </c>
      <c r="L313" s="332">
        <v>5.52</v>
      </c>
      <c r="M313" s="332">
        <v>6.1</v>
      </c>
      <c r="N313" s="332">
        <v>5.41</v>
      </c>
      <c r="O313" s="507">
        <v>5.8468796803999998</v>
      </c>
      <c r="P313" s="507">
        <v>4.7958718557999998</v>
      </c>
      <c r="Q313" s="507">
        <v>6.2896363491000002</v>
      </c>
      <c r="R313" s="507">
        <v>5.4574663736</v>
      </c>
      <c r="S313" s="507">
        <v>6.2441198213</v>
      </c>
      <c r="T313" s="507">
        <v>5.9679691761000004</v>
      </c>
      <c r="U313" s="507">
        <v>5.1734178738000001</v>
      </c>
      <c r="V313" s="507">
        <v>5.3996887848000004</v>
      </c>
      <c r="W313" s="507">
        <v>4.1318635448999999</v>
      </c>
      <c r="X313" s="507">
        <v>4.8829552857999996</v>
      </c>
      <c r="Y313" s="507">
        <v>4.9306922072999999</v>
      </c>
      <c r="Z313" s="507">
        <v>4.2172358019000002</v>
      </c>
      <c r="AA313" s="329">
        <v>6.3548486665999997</v>
      </c>
      <c r="AB313" s="329">
        <v>6.4308267084999997</v>
      </c>
      <c r="AC313" s="329">
        <v>5.5472677621999997</v>
      </c>
      <c r="AD313" s="329">
        <v>5.7189213019</v>
      </c>
      <c r="AE313" s="329">
        <v>6.4397145073999997</v>
      </c>
      <c r="AF313" s="329">
        <v>5.0353931300000001</v>
      </c>
      <c r="AG313" s="329">
        <v>5.9937923737999999</v>
      </c>
      <c r="AH313" s="329">
        <v>5.9798949496000002</v>
      </c>
      <c r="AI313" s="329">
        <v>5.5841496422999999</v>
      </c>
      <c r="AJ313" s="329">
        <v>6.0602073492999997</v>
      </c>
      <c r="AK313" s="329">
        <v>7.1270663128000002</v>
      </c>
      <c r="AL313" s="329">
        <v>5.4733466443000003</v>
      </c>
      <c r="AM313" s="329">
        <v>8.6913673939000002</v>
      </c>
      <c r="AN313" s="329">
        <v>5.8416191787000002</v>
      </c>
      <c r="AO313" s="329">
        <v>6.7451534983999997</v>
      </c>
      <c r="AP313" s="329">
        <v>7.1909882761999997</v>
      </c>
    </row>
    <row r="314" spans="1:42" s="326" customFormat="1" ht="13.8" x14ac:dyDescent="0.3">
      <c r="A314" s="330"/>
      <c r="B314" s="330" t="s">
        <v>485</v>
      </c>
      <c r="C314" s="333">
        <v>55.45</v>
      </c>
      <c r="D314" s="333">
        <v>44.04</v>
      </c>
      <c r="E314" s="333">
        <v>41.35</v>
      </c>
      <c r="F314" s="333">
        <v>50.91</v>
      </c>
      <c r="G314" s="333">
        <v>50.18</v>
      </c>
      <c r="H314" s="333">
        <v>51.34</v>
      </c>
      <c r="I314" s="333">
        <v>47.68</v>
      </c>
      <c r="J314" s="333">
        <v>47.61</v>
      </c>
      <c r="K314" s="333">
        <v>42.89</v>
      </c>
      <c r="L314" s="333">
        <v>37.659999999999997</v>
      </c>
      <c r="M314" s="333">
        <v>48.84</v>
      </c>
      <c r="N314" s="333">
        <v>46.3</v>
      </c>
      <c r="O314" s="508">
        <v>41.487724572300003</v>
      </c>
      <c r="P314" s="508">
        <v>30.276835545000001</v>
      </c>
      <c r="Q314" s="508">
        <v>41.915734827500003</v>
      </c>
      <c r="R314" s="508">
        <v>42.279344205400001</v>
      </c>
      <c r="S314" s="508">
        <v>48.243651034499997</v>
      </c>
      <c r="T314" s="508">
        <v>45.423428512500003</v>
      </c>
      <c r="U314" s="508">
        <v>43.349549246999999</v>
      </c>
      <c r="V314" s="508">
        <v>47.9312396925</v>
      </c>
      <c r="W314" s="508">
        <v>40.7111881111</v>
      </c>
      <c r="X314" s="508">
        <v>48.356727524500002</v>
      </c>
      <c r="Y314" s="508">
        <v>43.252619656699999</v>
      </c>
      <c r="Z314" s="508">
        <v>40.937979185499998</v>
      </c>
      <c r="AA314" s="331">
        <v>55.511544610199998</v>
      </c>
      <c r="AB314" s="331">
        <v>39.038052257300002</v>
      </c>
      <c r="AC314" s="331">
        <v>35.969883816699998</v>
      </c>
      <c r="AD314" s="331">
        <v>40.326421334499997</v>
      </c>
      <c r="AE314" s="331">
        <v>40.075361577899997</v>
      </c>
      <c r="AF314" s="331">
        <v>46.634145030399999</v>
      </c>
      <c r="AG314" s="331">
        <v>50.2673703862</v>
      </c>
      <c r="AH314" s="331">
        <v>48.850814115699997</v>
      </c>
      <c r="AI314" s="331">
        <v>50.245534354</v>
      </c>
      <c r="AJ314" s="331">
        <v>59.210817975499999</v>
      </c>
      <c r="AK314" s="331">
        <v>63.342483373599997</v>
      </c>
      <c r="AL314" s="331">
        <v>54.139253583399999</v>
      </c>
      <c r="AM314" s="331">
        <v>59.4281437741</v>
      </c>
      <c r="AN314" s="331">
        <v>40.953727217599997</v>
      </c>
      <c r="AO314" s="331">
        <v>54.143469720200002</v>
      </c>
      <c r="AP314" s="331">
        <v>62.865093699699997</v>
      </c>
    </row>
    <row r="315" spans="1:42" s="326" customFormat="1" ht="13.8" x14ac:dyDescent="0.3">
      <c r="A315" s="328"/>
      <c r="B315" s="328" t="s">
        <v>486</v>
      </c>
      <c r="C315" s="332">
        <v>51.03</v>
      </c>
      <c r="D315" s="332">
        <v>50.44</v>
      </c>
      <c r="E315" s="332">
        <v>54.52</v>
      </c>
      <c r="F315" s="332">
        <v>51.47</v>
      </c>
      <c r="G315" s="332">
        <v>61.14</v>
      </c>
      <c r="H315" s="332">
        <v>58.7</v>
      </c>
      <c r="I315" s="332">
        <v>66.73</v>
      </c>
      <c r="J315" s="332">
        <v>67.73</v>
      </c>
      <c r="K315" s="332">
        <v>64.27</v>
      </c>
      <c r="L315" s="332">
        <v>66.72</v>
      </c>
      <c r="M315" s="332">
        <v>74.27</v>
      </c>
      <c r="N315" s="332">
        <v>78.94</v>
      </c>
      <c r="O315" s="507">
        <v>79.163241308899998</v>
      </c>
      <c r="P315" s="507">
        <v>65.613733932100004</v>
      </c>
      <c r="Q315" s="507">
        <v>83.179484679799998</v>
      </c>
      <c r="R315" s="507">
        <v>67.304011729400003</v>
      </c>
      <c r="S315" s="507">
        <v>82.683788507499997</v>
      </c>
      <c r="T315" s="507">
        <v>74.790013738400006</v>
      </c>
      <c r="U315" s="507">
        <v>71.513577769199998</v>
      </c>
      <c r="V315" s="507">
        <v>74.769910547799995</v>
      </c>
      <c r="W315" s="507">
        <v>60.9258577437</v>
      </c>
      <c r="X315" s="507">
        <v>73.205558946899998</v>
      </c>
      <c r="Y315" s="507">
        <v>65.785697752399997</v>
      </c>
      <c r="Z315" s="507">
        <v>69.9093942473</v>
      </c>
      <c r="AA315" s="329">
        <v>83.396970505300004</v>
      </c>
      <c r="AB315" s="329">
        <v>73.952112243800002</v>
      </c>
      <c r="AC315" s="329">
        <v>75.782654380699995</v>
      </c>
      <c r="AD315" s="329">
        <v>65.137073079999993</v>
      </c>
      <c r="AE315" s="329">
        <v>75.483730398299997</v>
      </c>
      <c r="AF315" s="329">
        <v>67.823285244000004</v>
      </c>
      <c r="AG315" s="329">
        <v>77.944119391900003</v>
      </c>
      <c r="AH315" s="329">
        <v>70.152799915200006</v>
      </c>
      <c r="AI315" s="329">
        <v>58.118146344899998</v>
      </c>
      <c r="AJ315" s="329">
        <v>77.213211697800006</v>
      </c>
      <c r="AK315" s="329">
        <v>68.854553498100003</v>
      </c>
      <c r="AL315" s="329">
        <v>65.204431249199999</v>
      </c>
      <c r="AM315" s="329">
        <v>75.1223045136</v>
      </c>
      <c r="AN315" s="329">
        <v>66.773863262899994</v>
      </c>
      <c r="AO315" s="329">
        <v>62.260210992899999</v>
      </c>
      <c r="AP315" s="329">
        <v>56.455734699099999</v>
      </c>
    </row>
    <row r="316" spans="1:42" s="326" customFormat="1" ht="13.8" x14ac:dyDescent="0.3">
      <c r="A316" s="330"/>
      <c r="B316" s="330" t="s">
        <v>487</v>
      </c>
      <c r="C316" s="333">
        <v>6.74</v>
      </c>
      <c r="D316" s="333">
        <v>7.5</v>
      </c>
      <c r="E316" s="333">
        <v>5.68</v>
      </c>
      <c r="F316" s="333">
        <v>7.74</v>
      </c>
      <c r="G316" s="333">
        <v>9.51</v>
      </c>
      <c r="H316" s="333">
        <v>9.32</v>
      </c>
      <c r="I316" s="333">
        <v>10.29</v>
      </c>
      <c r="J316" s="333">
        <v>11.45</v>
      </c>
      <c r="K316" s="333">
        <v>10.34</v>
      </c>
      <c r="L316" s="333">
        <v>10.92</v>
      </c>
      <c r="M316" s="333">
        <v>12.78</v>
      </c>
      <c r="N316" s="333">
        <v>13.55</v>
      </c>
      <c r="O316" s="508">
        <v>14.0104558936</v>
      </c>
      <c r="P316" s="508">
        <v>9.0523627754000007</v>
      </c>
      <c r="Q316" s="508">
        <v>13.800003634499999</v>
      </c>
      <c r="R316" s="508">
        <v>12.4606628664</v>
      </c>
      <c r="S316" s="508">
        <v>14.0974886577</v>
      </c>
      <c r="T316" s="508">
        <v>15.1522052484</v>
      </c>
      <c r="U316" s="508">
        <v>12.170057271599999</v>
      </c>
      <c r="V316" s="508">
        <v>14.0165454155</v>
      </c>
      <c r="W316" s="508">
        <v>11.950166772899999</v>
      </c>
      <c r="X316" s="508">
        <v>11.7777929199</v>
      </c>
      <c r="Y316" s="508">
        <v>15.2757184377</v>
      </c>
      <c r="Z316" s="508">
        <v>13.284215470099999</v>
      </c>
      <c r="AA316" s="331">
        <v>15.6248745795</v>
      </c>
      <c r="AB316" s="331">
        <v>12.8980973418</v>
      </c>
      <c r="AC316" s="331">
        <v>15.138905986899999</v>
      </c>
      <c r="AD316" s="331">
        <v>14.292539698300001</v>
      </c>
      <c r="AE316" s="331">
        <v>13.9731132343</v>
      </c>
      <c r="AF316" s="331">
        <v>13.401637470800001</v>
      </c>
      <c r="AG316" s="331">
        <v>12.4289214006</v>
      </c>
      <c r="AH316" s="331">
        <v>13.550055669400001</v>
      </c>
      <c r="AI316" s="331">
        <v>12.595855354699999</v>
      </c>
      <c r="AJ316" s="331">
        <v>14.836891168599999</v>
      </c>
      <c r="AK316" s="331">
        <v>15.4553152728</v>
      </c>
      <c r="AL316" s="331">
        <v>13.298506677800001</v>
      </c>
      <c r="AM316" s="331">
        <v>15.5128445475</v>
      </c>
      <c r="AN316" s="331">
        <v>11.5555544579</v>
      </c>
      <c r="AO316" s="331">
        <v>11.700343458900001</v>
      </c>
      <c r="AP316" s="331">
        <v>12.0092619352</v>
      </c>
    </row>
    <row r="317" spans="1:42" s="326" customFormat="1" ht="13.8" x14ac:dyDescent="0.3">
      <c r="A317" s="328"/>
      <c r="B317" s="328" t="s">
        <v>488</v>
      </c>
      <c r="C317" s="332">
        <v>44.29</v>
      </c>
      <c r="D317" s="332">
        <v>42.94</v>
      </c>
      <c r="E317" s="332">
        <v>48.84</v>
      </c>
      <c r="F317" s="332">
        <v>43.73</v>
      </c>
      <c r="G317" s="332">
        <v>51.62</v>
      </c>
      <c r="H317" s="332">
        <v>49.38</v>
      </c>
      <c r="I317" s="332">
        <v>56.44</v>
      </c>
      <c r="J317" s="332">
        <v>56.28</v>
      </c>
      <c r="K317" s="332">
        <v>53.93</v>
      </c>
      <c r="L317" s="332">
        <v>55.8</v>
      </c>
      <c r="M317" s="332">
        <v>61.49</v>
      </c>
      <c r="N317" s="332">
        <v>65.400000000000006</v>
      </c>
      <c r="O317" s="507">
        <v>65.152785415300002</v>
      </c>
      <c r="P317" s="507">
        <v>56.561371156699998</v>
      </c>
      <c r="Q317" s="507">
        <v>69.379481045299997</v>
      </c>
      <c r="R317" s="507">
        <v>54.843348863000003</v>
      </c>
      <c r="S317" s="507">
        <v>68.5862998498</v>
      </c>
      <c r="T317" s="507">
        <v>59.637808489999998</v>
      </c>
      <c r="U317" s="507">
        <v>59.343520497599997</v>
      </c>
      <c r="V317" s="507">
        <v>60.753365132299997</v>
      </c>
      <c r="W317" s="507">
        <v>48.975690970800002</v>
      </c>
      <c r="X317" s="507">
        <v>61.427766026999997</v>
      </c>
      <c r="Y317" s="507">
        <v>50.509979314699997</v>
      </c>
      <c r="Z317" s="507">
        <v>56.625178777199999</v>
      </c>
      <c r="AA317" s="329">
        <v>67.772095925800002</v>
      </c>
      <c r="AB317" s="329">
        <v>61.054014901999999</v>
      </c>
      <c r="AC317" s="329">
        <v>60.643748393800003</v>
      </c>
      <c r="AD317" s="329">
        <v>50.844533381700003</v>
      </c>
      <c r="AE317" s="329">
        <v>61.510617164000003</v>
      </c>
      <c r="AF317" s="329">
        <v>54.4216477732</v>
      </c>
      <c r="AG317" s="329">
        <v>65.515197991299999</v>
      </c>
      <c r="AH317" s="329">
        <v>56.602744245799997</v>
      </c>
      <c r="AI317" s="329">
        <v>45.522290990199998</v>
      </c>
      <c r="AJ317" s="329">
        <v>62.376320529200001</v>
      </c>
      <c r="AK317" s="329">
        <v>53.399238225300003</v>
      </c>
      <c r="AL317" s="329">
        <v>51.9059245714</v>
      </c>
      <c r="AM317" s="329">
        <v>59.609459966099998</v>
      </c>
      <c r="AN317" s="329">
        <v>55.218308804999999</v>
      </c>
      <c r="AO317" s="329">
        <v>50.559867533999999</v>
      </c>
      <c r="AP317" s="329">
        <v>44.446472763899997</v>
      </c>
    </row>
    <row r="318" spans="1:42" s="326" customFormat="1" ht="13.8" x14ac:dyDescent="0.3">
      <c r="A318" s="330"/>
      <c r="B318" s="330" t="s">
        <v>489</v>
      </c>
      <c r="C318" s="333">
        <v>91.23</v>
      </c>
      <c r="D318" s="333">
        <v>75.319999999999993</v>
      </c>
      <c r="E318" s="333">
        <v>72.86</v>
      </c>
      <c r="F318" s="333">
        <v>76.55</v>
      </c>
      <c r="G318" s="333">
        <v>86.87</v>
      </c>
      <c r="H318" s="333">
        <v>90.73</v>
      </c>
      <c r="I318" s="333">
        <v>84.7</v>
      </c>
      <c r="J318" s="333">
        <v>91.09</v>
      </c>
      <c r="K318" s="333">
        <v>86.33</v>
      </c>
      <c r="L318" s="333">
        <v>74.33</v>
      </c>
      <c r="M318" s="333">
        <v>82.71</v>
      </c>
      <c r="N318" s="333">
        <v>75.77</v>
      </c>
      <c r="O318" s="508">
        <v>84.846292394800003</v>
      </c>
      <c r="P318" s="508">
        <v>64.287485820399993</v>
      </c>
      <c r="Q318" s="508">
        <v>89.445185962500005</v>
      </c>
      <c r="R318" s="508">
        <v>74.2635863366</v>
      </c>
      <c r="S318" s="508">
        <v>83.569819396900002</v>
      </c>
      <c r="T318" s="508">
        <v>83.623158548299998</v>
      </c>
      <c r="U318" s="508">
        <v>77.751835187899999</v>
      </c>
      <c r="V318" s="508">
        <v>90.120706511500003</v>
      </c>
      <c r="W318" s="508">
        <v>76.901211243899994</v>
      </c>
      <c r="X318" s="508">
        <v>81.979189743800006</v>
      </c>
      <c r="Y318" s="508">
        <v>95.402412617099998</v>
      </c>
      <c r="Z318" s="508">
        <v>89.204656054200001</v>
      </c>
      <c r="AA318" s="331">
        <v>97.863636161599999</v>
      </c>
      <c r="AB318" s="331">
        <v>79.886742057999996</v>
      </c>
      <c r="AC318" s="331">
        <v>72.7809192709</v>
      </c>
      <c r="AD318" s="331">
        <v>83.601107577799993</v>
      </c>
      <c r="AE318" s="331">
        <v>93.240432860599995</v>
      </c>
      <c r="AF318" s="331">
        <v>85.198677812499994</v>
      </c>
      <c r="AG318" s="331">
        <v>94.057112835599995</v>
      </c>
      <c r="AH318" s="331">
        <v>88.703533513300002</v>
      </c>
      <c r="AI318" s="331">
        <v>86.457076279099994</v>
      </c>
      <c r="AJ318" s="331">
        <v>93.513912353199999</v>
      </c>
      <c r="AK318" s="331">
        <v>96.734313753099997</v>
      </c>
      <c r="AL318" s="331">
        <v>92.876392163199995</v>
      </c>
      <c r="AM318" s="331">
        <v>109.1206432172</v>
      </c>
      <c r="AN318" s="331">
        <v>82.136808761300003</v>
      </c>
      <c r="AO318" s="331">
        <v>89.078488946600004</v>
      </c>
      <c r="AP318" s="331">
        <v>97.973664916900006</v>
      </c>
    </row>
    <row r="319" spans="1:42" s="326" customFormat="1" ht="12.75" customHeight="1" x14ac:dyDescent="0.3">
      <c r="A319" s="328"/>
      <c r="B319" s="328" t="s">
        <v>490</v>
      </c>
      <c r="C319" s="332">
        <v>4.33</v>
      </c>
      <c r="D319" s="332">
        <v>4.5599999999999996</v>
      </c>
      <c r="E319" s="332">
        <v>4.72</v>
      </c>
      <c r="F319" s="332">
        <v>4.6399999999999997</v>
      </c>
      <c r="G319" s="332">
        <v>4.79</v>
      </c>
      <c r="H319" s="332">
        <v>4.6900000000000004</v>
      </c>
      <c r="I319" s="332">
        <v>3.82</v>
      </c>
      <c r="J319" s="332">
        <v>3.87</v>
      </c>
      <c r="K319" s="332">
        <v>5.73</v>
      </c>
      <c r="L319" s="332">
        <v>5.14</v>
      </c>
      <c r="M319" s="332">
        <v>3.41</v>
      </c>
      <c r="N319" s="332">
        <v>4.4400000000000004</v>
      </c>
      <c r="O319" s="507">
        <v>3.8605961245999998</v>
      </c>
      <c r="P319" s="507">
        <v>3.5526312779999998</v>
      </c>
      <c r="Q319" s="507">
        <v>4.4528822220000004</v>
      </c>
      <c r="R319" s="507">
        <v>3.8680298196999998</v>
      </c>
      <c r="S319" s="507">
        <v>3.7310216020000002</v>
      </c>
      <c r="T319" s="507">
        <v>3.7203377575999999</v>
      </c>
      <c r="U319" s="507">
        <v>3.6038270247000002</v>
      </c>
      <c r="V319" s="507">
        <v>3.8788784347999998</v>
      </c>
      <c r="W319" s="507">
        <v>3.6622471506999998</v>
      </c>
      <c r="X319" s="507">
        <v>3.9514028044999998</v>
      </c>
      <c r="Y319" s="507">
        <v>3.2664002215000001</v>
      </c>
      <c r="Z319" s="507">
        <v>3.9951317123000001</v>
      </c>
      <c r="AA319" s="329">
        <v>4.7351011501000002</v>
      </c>
      <c r="AB319" s="329">
        <v>3.1119270283999998</v>
      </c>
      <c r="AC319" s="329">
        <v>3.183819921</v>
      </c>
      <c r="AD319" s="329">
        <v>4.0430345631</v>
      </c>
      <c r="AE319" s="329">
        <v>4.2426347456000002</v>
      </c>
      <c r="AF319" s="329">
        <v>3.6287442839000001</v>
      </c>
      <c r="AG319" s="329">
        <v>4.2354837082000003</v>
      </c>
      <c r="AH319" s="329">
        <v>3.8554157705000001</v>
      </c>
      <c r="AI319" s="329">
        <v>3.6598633337000002</v>
      </c>
      <c r="AJ319" s="329">
        <v>4.2871385434000002</v>
      </c>
      <c r="AK319" s="329">
        <v>3.7762814377999998</v>
      </c>
      <c r="AL319" s="329">
        <v>3.5849184006999999</v>
      </c>
      <c r="AM319" s="329">
        <v>4.3875186064999996</v>
      </c>
      <c r="AN319" s="329">
        <v>4.2653221021999999</v>
      </c>
      <c r="AO319" s="329">
        <v>5.3331171520999998</v>
      </c>
      <c r="AP319" s="329">
        <v>4.0875547049999996</v>
      </c>
    </row>
    <row r="320" spans="1:42" s="326" customFormat="1" ht="13.8" x14ac:dyDescent="0.3">
      <c r="A320" s="330"/>
      <c r="B320" s="330" t="s">
        <v>491</v>
      </c>
      <c r="C320" s="333">
        <v>14.53</v>
      </c>
      <c r="D320" s="333">
        <v>13.37</v>
      </c>
      <c r="E320" s="333">
        <v>11.85</v>
      </c>
      <c r="F320" s="333">
        <v>11.94</v>
      </c>
      <c r="G320" s="333">
        <v>13.64</v>
      </c>
      <c r="H320" s="333">
        <v>17.82</v>
      </c>
      <c r="I320" s="333">
        <v>14.04</v>
      </c>
      <c r="J320" s="333">
        <v>16.57</v>
      </c>
      <c r="K320" s="333">
        <v>16.97</v>
      </c>
      <c r="L320" s="333">
        <v>13.05</v>
      </c>
      <c r="M320" s="333">
        <v>15.06</v>
      </c>
      <c r="N320" s="333">
        <v>13.47</v>
      </c>
      <c r="O320" s="508">
        <v>17.022315732399999</v>
      </c>
      <c r="P320" s="508">
        <v>11.542396053499999</v>
      </c>
      <c r="Q320" s="508">
        <v>16.9686004733</v>
      </c>
      <c r="R320" s="508">
        <v>12.7170261849</v>
      </c>
      <c r="S320" s="508">
        <v>14.788587655200001</v>
      </c>
      <c r="T320" s="508">
        <v>15.6013878022</v>
      </c>
      <c r="U320" s="508">
        <v>12.859549257199999</v>
      </c>
      <c r="V320" s="508">
        <v>16.216407484200001</v>
      </c>
      <c r="W320" s="508">
        <v>13.389328108200001</v>
      </c>
      <c r="X320" s="508">
        <v>14.7325918246</v>
      </c>
      <c r="Y320" s="508">
        <v>15.5771452428</v>
      </c>
      <c r="Z320" s="508">
        <v>13.9310524132</v>
      </c>
      <c r="AA320" s="331">
        <v>17.1390182375</v>
      </c>
      <c r="AB320" s="331">
        <v>13.5330126507</v>
      </c>
      <c r="AC320" s="331">
        <v>10.6348792236</v>
      </c>
      <c r="AD320" s="331">
        <v>14.804510023200001</v>
      </c>
      <c r="AE320" s="331">
        <v>15.530353831199999</v>
      </c>
      <c r="AF320" s="331">
        <v>14.975492644599999</v>
      </c>
      <c r="AG320" s="331">
        <v>16.5498690483</v>
      </c>
      <c r="AH320" s="331">
        <v>15.5233967689</v>
      </c>
      <c r="AI320" s="331">
        <v>15.5340284781</v>
      </c>
      <c r="AJ320" s="331">
        <v>16.481219107000001</v>
      </c>
      <c r="AK320" s="331">
        <v>16.5278664541</v>
      </c>
      <c r="AL320" s="331">
        <v>14.1456703344</v>
      </c>
      <c r="AM320" s="331">
        <v>17.6872124615</v>
      </c>
      <c r="AN320" s="331">
        <v>12.167800185799999</v>
      </c>
      <c r="AO320" s="331">
        <v>12.925849609</v>
      </c>
      <c r="AP320" s="331">
        <v>14.7686335235</v>
      </c>
    </row>
    <row r="321" spans="1:42" s="326" customFormat="1" ht="13.8" x14ac:dyDescent="0.3">
      <c r="A321" s="328"/>
      <c r="B321" s="328" t="s">
        <v>492</v>
      </c>
      <c r="C321" s="332">
        <v>23.36</v>
      </c>
      <c r="D321" s="332">
        <v>18.2</v>
      </c>
      <c r="E321" s="332">
        <v>17.149999999999999</v>
      </c>
      <c r="F321" s="332">
        <v>16.809999999999999</v>
      </c>
      <c r="G321" s="332">
        <v>21.63</v>
      </c>
      <c r="H321" s="332">
        <v>20.190000000000001</v>
      </c>
      <c r="I321" s="332">
        <v>19.239999999999998</v>
      </c>
      <c r="J321" s="332">
        <v>21.59</v>
      </c>
      <c r="K321" s="332">
        <v>20.72</v>
      </c>
      <c r="L321" s="332">
        <v>18.93</v>
      </c>
      <c r="M321" s="332">
        <v>19.12</v>
      </c>
      <c r="N321" s="332">
        <v>17.14</v>
      </c>
      <c r="O321" s="507">
        <v>18.826981138699999</v>
      </c>
      <c r="P321" s="507">
        <v>17.964800515899999</v>
      </c>
      <c r="Q321" s="507">
        <v>23.747436712599999</v>
      </c>
      <c r="R321" s="507">
        <v>19.0252117822</v>
      </c>
      <c r="S321" s="507">
        <v>20.055951104599998</v>
      </c>
      <c r="T321" s="507">
        <v>18.482448123000001</v>
      </c>
      <c r="U321" s="507">
        <v>18.528131475399999</v>
      </c>
      <c r="V321" s="507">
        <v>21.1481753244</v>
      </c>
      <c r="W321" s="507">
        <v>17.462924880100001</v>
      </c>
      <c r="X321" s="507">
        <v>20.727707478199999</v>
      </c>
      <c r="Y321" s="507">
        <v>23.724152531200001</v>
      </c>
      <c r="Z321" s="507">
        <v>21.362591379200001</v>
      </c>
      <c r="AA321" s="329">
        <v>24.145406316700001</v>
      </c>
      <c r="AB321" s="329">
        <v>21.759849151899999</v>
      </c>
      <c r="AC321" s="329">
        <v>22.607155629800001</v>
      </c>
      <c r="AD321" s="329">
        <v>21.189258434700001</v>
      </c>
      <c r="AE321" s="329">
        <v>24.791111431600001</v>
      </c>
      <c r="AF321" s="329">
        <v>22.7474030626</v>
      </c>
      <c r="AG321" s="329">
        <v>23.9718455117</v>
      </c>
      <c r="AH321" s="329">
        <v>23.418471664199998</v>
      </c>
      <c r="AI321" s="329">
        <v>20.179496059400002</v>
      </c>
      <c r="AJ321" s="329">
        <v>24.862862144699999</v>
      </c>
      <c r="AK321" s="329">
        <v>23.352081502899999</v>
      </c>
      <c r="AL321" s="329">
        <v>22.746461947</v>
      </c>
      <c r="AM321" s="329">
        <v>26.993405883600001</v>
      </c>
      <c r="AN321" s="329">
        <v>21.825447637700002</v>
      </c>
      <c r="AO321" s="329">
        <v>21.369834983499999</v>
      </c>
      <c r="AP321" s="329">
        <v>24.1238082062</v>
      </c>
    </row>
    <row r="322" spans="1:42" s="326" customFormat="1" ht="13.8" x14ac:dyDescent="0.3">
      <c r="A322" s="330"/>
      <c r="B322" s="330" t="s">
        <v>493</v>
      </c>
      <c r="C322" s="333">
        <v>49.01</v>
      </c>
      <c r="D322" s="333">
        <v>39.200000000000003</v>
      </c>
      <c r="E322" s="333">
        <v>39.130000000000003</v>
      </c>
      <c r="F322" s="333">
        <v>43.16</v>
      </c>
      <c r="G322" s="333">
        <v>46.81</v>
      </c>
      <c r="H322" s="333">
        <v>48.02</v>
      </c>
      <c r="I322" s="333">
        <v>47.59</v>
      </c>
      <c r="J322" s="333">
        <v>49.05</v>
      </c>
      <c r="K322" s="333">
        <v>42.91</v>
      </c>
      <c r="L322" s="333">
        <v>37.22</v>
      </c>
      <c r="M322" s="333">
        <v>45.12</v>
      </c>
      <c r="N322" s="333">
        <v>40.72</v>
      </c>
      <c r="O322" s="508">
        <v>45.1363993991</v>
      </c>
      <c r="P322" s="508">
        <v>31.227657972999999</v>
      </c>
      <c r="Q322" s="508">
        <v>44.276266554599999</v>
      </c>
      <c r="R322" s="508">
        <v>38.653318549799998</v>
      </c>
      <c r="S322" s="508">
        <v>44.994259035100001</v>
      </c>
      <c r="T322" s="508">
        <v>45.818984865499999</v>
      </c>
      <c r="U322" s="508">
        <v>42.7603274306</v>
      </c>
      <c r="V322" s="508">
        <v>48.877245268099998</v>
      </c>
      <c r="W322" s="508">
        <v>42.386711104900002</v>
      </c>
      <c r="X322" s="508">
        <v>42.567487636499997</v>
      </c>
      <c r="Y322" s="508">
        <v>52.8347146216</v>
      </c>
      <c r="Z322" s="508">
        <v>49.915880549500002</v>
      </c>
      <c r="AA322" s="331">
        <v>51.844110457299998</v>
      </c>
      <c r="AB322" s="331">
        <v>41.481953226999998</v>
      </c>
      <c r="AC322" s="331">
        <v>36.355064496499999</v>
      </c>
      <c r="AD322" s="331">
        <v>43.564304556800003</v>
      </c>
      <c r="AE322" s="331">
        <v>48.676332852199998</v>
      </c>
      <c r="AF322" s="331">
        <v>43.847037821400001</v>
      </c>
      <c r="AG322" s="331">
        <v>49.299914567400002</v>
      </c>
      <c r="AH322" s="331">
        <v>45.906249309700002</v>
      </c>
      <c r="AI322" s="331">
        <v>47.083688407899999</v>
      </c>
      <c r="AJ322" s="331">
        <v>47.882692558099997</v>
      </c>
      <c r="AK322" s="331">
        <v>53.078084358300003</v>
      </c>
      <c r="AL322" s="331">
        <v>52.399341481100002</v>
      </c>
      <c r="AM322" s="331">
        <v>60.052506265600002</v>
      </c>
      <c r="AN322" s="331">
        <v>43.878238835600001</v>
      </c>
      <c r="AO322" s="331">
        <v>49.449687202</v>
      </c>
      <c r="AP322" s="331">
        <v>54.9936684822</v>
      </c>
    </row>
    <row r="323" spans="1:42" s="326" customFormat="1" ht="25.5" customHeight="1" x14ac:dyDescent="0.3">
      <c r="A323" s="328"/>
      <c r="B323" s="328" t="s">
        <v>494</v>
      </c>
      <c r="C323" s="332">
        <v>2.08</v>
      </c>
      <c r="D323" s="332">
        <v>2.42</v>
      </c>
      <c r="E323" s="332">
        <v>2.54</v>
      </c>
      <c r="F323" s="332">
        <v>2.1800000000000002</v>
      </c>
      <c r="G323" s="332">
        <v>1.89</v>
      </c>
      <c r="H323" s="332">
        <v>2.31</v>
      </c>
      <c r="I323" s="332">
        <v>1.72</v>
      </c>
      <c r="J323" s="332">
        <v>2.19</v>
      </c>
      <c r="K323" s="332">
        <v>2.0299999999999998</v>
      </c>
      <c r="L323" s="332">
        <v>1.87</v>
      </c>
      <c r="M323" s="332">
        <v>2.5</v>
      </c>
      <c r="N323" s="332">
        <v>2.54</v>
      </c>
      <c r="O323" s="507">
        <v>3.5094529095000002</v>
      </c>
      <c r="P323" s="507">
        <v>2.3401153347000001</v>
      </c>
      <c r="Q323" s="507">
        <v>2.1544269116999999</v>
      </c>
      <c r="R323" s="507">
        <v>2.0776772861000001</v>
      </c>
      <c r="S323" s="507">
        <v>2.5913643599</v>
      </c>
      <c r="T323" s="507">
        <v>2.3451314870000002</v>
      </c>
      <c r="U323" s="507">
        <v>2.2187718234</v>
      </c>
      <c r="V323" s="507">
        <v>2.3143986559999998</v>
      </c>
      <c r="W323" s="507">
        <v>2.6321481333999999</v>
      </c>
      <c r="X323" s="507">
        <v>2.5295256292000001</v>
      </c>
      <c r="Y323" s="507">
        <v>2.6665387721</v>
      </c>
      <c r="Z323" s="507">
        <v>2.2614398002999998</v>
      </c>
      <c r="AA323" s="329">
        <v>2.2963241193999999</v>
      </c>
      <c r="AB323" s="329">
        <v>2.0640576785000002</v>
      </c>
      <c r="AC323" s="329">
        <v>3.8996037256</v>
      </c>
      <c r="AD323" s="329">
        <v>3.0692413448</v>
      </c>
      <c r="AE323" s="329">
        <v>3.1972703918000001</v>
      </c>
      <c r="AF323" s="329">
        <v>6.0632487784000002</v>
      </c>
      <c r="AG323" s="329">
        <v>4.4237157856999998</v>
      </c>
      <c r="AH323" s="329">
        <v>2.5756989578999998</v>
      </c>
      <c r="AI323" s="329">
        <v>3.3134635912000001</v>
      </c>
      <c r="AJ323" s="329">
        <v>3.6667520346</v>
      </c>
      <c r="AK323" s="329">
        <v>3.0318579505000001</v>
      </c>
      <c r="AL323" s="329">
        <v>2.4962294516000001</v>
      </c>
      <c r="AM323" s="329">
        <v>3.9227732406000002</v>
      </c>
      <c r="AN323" s="329">
        <v>3.7111928842999999</v>
      </c>
      <c r="AO323" s="329">
        <v>2.7344092236000002</v>
      </c>
      <c r="AP323" s="329">
        <v>3.5292240089</v>
      </c>
    </row>
    <row r="324" spans="1:42" s="326" customFormat="1" ht="13.8" x14ac:dyDescent="0.3">
      <c r="A324" s="330"/>
      <c r="B324" s="330" t="s">
        <v>495</v>
      </c>
      <c r="C324" s="333">
        <v>0.56000000000000005</v>
      </c>
      <c r="D324" s="333">
        <v>1.1000000000000001</v>
      </c>
      <c r="E324" s="333">
        <v>1.01</v>
      </c>
      <c r="F324" s="333">
        <v>0.4</v>
      </c>
      <c r="G324" s="333">
        <v>0.25</v>
      </c>
      <c r="H324" s="333">
        <v>0.4</v>
      </c>
      <c r="I324" s="333">
        <v>0.27</v>
      </c>
      <c r="J324" s="333">
        <v>0.44</v>
      </c>
      <c r="K324" s="333">
        <v>0.54</v>
      </c>
      <c r="L324" s="333">
        <v>0.54</v>
      </c>
      <c r="M324" s="333">
        <v>0.81</v>
      </c>
      <c r="N324" s="333">
        <v>0.92</v>
      </c>
      <c r="O324" s="508">
        <v>2.1568799850000002</v>
      </c>
      <c r="P324" s="508">
        <v>1.0068264116000001</v>
      </c>
      <c r="Q324" s="508">
        <v>0.52808684439999998</v>
      </c>
      <c r="R324" s="508">
        <v>0.66842772530000005</v>
      </c>
      <c r="S324" s="508">
        <v>0.65366744040000002</v>
      </c>
      <c r="T324" s="508">
        <v>0.64706943559999996</v>
      </c>
      <c r="U324" s="508">
        <v>0.85733143469999995</v>
      </c>
      <c r="V324" s="508">
        <v>0.69559515370000002</v>
      </c>
      <c r="W324" s="508">
        <v>0.62530837900000003</v>
      </c>
      <c r="X324" s="508">
        <v>0.8074259734</v>
      </c>
      <c r="Y324" s="508">
        <v>0.98849585579999999</v>
      </c>
      <c r="Z324" s="508">
        <v>0.65771597699999995</v>
      </c>
      <c r="AA324" s="331">
        <v>0.64979518749999998</v>
      </c>
      <c r="AB324" s="331">
        <v>0.51803481119999994</v>
      </c>
      <c r="AC324" s="331">
        <v>0.84885527770000002</v>
      </c>
      <c r="AD324" s="331">
        <v>0.89676123210000003</v>
      </c>
      <c r="AE324" s="331">
        <v>0.94886805649999995</v>
      </c>
      <c r="AF324" s="331">
        <v>3.3376876576000001</v>
      </c>
      <c r="AG324" s="331">
        <v>1.8005104426</v>
      </c>
      <c r="AH324" s="331">
        <v>0.5295121491</v>
      </c>
      <c r="AI324" s="331">
        <v>0.90357477509999995</v>
      </c>
      <c r="AJ324" s="331">
        <v>0.82815140840000001</v>
      </c>
      <c r="AK324" s="331">
        <v>0.87285364310000002</v>
      </c>
      <c r="AL324" s="331">
        <v>0.74814484660000002</v>
      </c>
      <c r="AM324" s="331">
        <v>1.0759562684999999</v>
      </c>
      <c r="AN324" s="331">
        <v>0.83883987469999999</v>
      </c>
      <c r="AO324" s="331">
        <v>0.89349812399999995</v>
      </c>
      <c r="AP324" s="331">
        <v>1.0346991268000001</v>
      </c>
    </row>
    <row r="325" spans="1:42" s="326" customFormat="1" ht="13.8" x14ac:dyDescent="0.3">
      <c r="A325" s="328"/>
      <c r="B325" s="328" t="s">
        <v>496</v>
      </c>
      <c r="C325" s="332">
        <v>1.52</v>
      </c>
      <c r="D325" s="332">
        <v>1.31</v>
      </c>
      <c r="E325" s="332">
        <v>1.53</v>
      </c>
      <c r="F325" s="332">
        <v>1.78</v>
      </c>
      <c r="G325" s="332">
        <v>1.65</v>
      </c>
      <c r="H325" s="332">
        <v>1.91</v>
      </c>
      <c r="I325" s="332">
        <v>1.45</v>
      </c>
      <c r="J325" s="332">
        <v>1.75</v>
      </c>
      <c r="K325" s="332">
        <v>1.5</v>
      </c>
      <c r="L325" s="332">
        <v>1.33</v>
      </c>
      <c r="M325" s="332">
        <v>1.69</v>
      </c>
      <c r="N325" s="332">
        <v>1.62</v>
      </c>
      <c r="O325" s="507">
        <v>1.3525729245</v>
      </c>
      <c r="P325" s="507">
        <v>1.3332889231</v>
      </c>
      <c r="Q325" s="507">
        <v>1.6263400672999999</v>
      </c>
      <c r="R325" s="507">
        <v>1.4092495608</v>
      </c>
      <c r="S325" s="507">
        <v>1.9376969195</v>
      </c>
      <c r="T325" s="507">
        <v>1.6980620514</v>
      </c>
      <c r="U325" s="507">
        <v>1.3614403886999999</v>
      </c>
      <c r="V325" s="507">
        <v>1.6188035023</v>
      </c>
      <c r="W325" s="507">
        <v>2.0068397544000001</v>
      </c>
      <c r="X325" s="507">
        <v>1.7220996557999999</v>
      </c>
      <c r="Y325" s="507">
        <v>1.6780429162999999</v>
      </c>
      <c r="Z325" s="507">
        <v>1.6037238233</v>
      </c>
      <c r="AA325" s="329">
        <v>1.6465289319</v>
      </c>
      <c r="AB325" s="329">
        <v>1.5460228673</v>
      </c>
      <c r="AC325" s="329">
        <v>3.0507484479000002</v>
      </c>
      <c r="AD325" s="329">
        <v>2.1724801127000002</v>
      </c>
      <c r="AE325" s="329">
        <v>2.2484023353000002</v>
      </c>
      <c r="AF325" s="329">
        <v>2.7255611208000001</v>
      </c>
      <c r="AG325" s="329">
        <v>2.6232053431</v>
      </c>
      <c r="AH325" s="329">
        <v>2.0461868087999999</v>
      </c>
      <c r="AI325" s="329">
        <v>2.4098888161000001</v>
      </c>
      <c r="AJ325" s="329">
        <v>2.8386006261999999</v>
      </c>
      <c r="AK325" s="329">
        <v>2.1590043074</v>
      </c>
      <c r="AL325" s="329">
        <v>1.7480846050000001</v>
      </c>
      <c r="AM325" s="329">
        <v>2.8468169721000001</v>
      </c>
      <c r="AN325" s="329">
        <v>2.8723530095999998</v>
      </c>
      <c r="AO325" s="329">
        <v>1.8409110996</v>
      </c>
      <c r="AP325" s="329">
        <v>2.4945248820999999</v>
      </c>
    </row>
    <row r="326" spans="1:42" s="326" customFormat="1" ht="13.8" x14ac:dyDescent="0.3">
      <c r="A326" s="330"/>
      <c r="B326" s="330" t="s">
        <v>497</v>
      </c>
      <c r="C326" s="333">
        <v>135.96</v>
      </c>
      <c r="D326" s="333">
        <v>112.46</v>
      </c>
      <c r="E326" s="333">
        <v>97.91</v>
      </c>
      <c r="F326" s="333">
        <v>112.14</v>
      </c>
      <c r="G326" s="333">
        <v>128.30000000000001</v>
      </c>
      <c r="H326" s="333">
        <v>138.24</v>
      </c>
      <c r="I326" s="333">
        <v>131.47</v>
      </c>
      <c r="J326" s="333">
        <v>135.72</v>
      </c>
      <c r="K326" s="333">
        <v>120.55</v>
      </c>
      <c r="L326" s="333">
        <v>104.34</v>
      </c>
      <c r="M326" s="333">
        <v>129.91</v>
      </c>
      <c r="N326" s="333">
        <v>125.41</v>
      </c>
      <c r="O326" s="508">
        <v>137.76845245199999</v>
      </c>
      <c r="P326" s="508">
        <v>79.675727610799996</v>
      </c>
      <c r="Q326" s="508">
        <v>122.45269914550001</v>
      </c>
      <c r="R326" s="508">
        <v>118.7919613846</v>
      </c>
      <c r="S326" s="508">
        <v>133.11191079400001</v>
      </c>
      <c r="T326" s="508">
        <v>127.8537156414</v>
      </c>
      <c r="U326" s="508">
        <v>116.327172678</v>
      </c>
      <c r="V326" s="508">
        <v>136.82482930219999</v>
      </c>
      <c r="W326" s="508">
        <v>112.8954506136</v>
      </c>
      <c r="X326" s="508">
        <v>122.5227965082</v>
      </c>
      <c r="Y326" s="508">
        <v>147.9781747625</v>
      </c>
      <c r="Z326" s="508">
        <v>129.13484921720001</v>
      </c>
      <c r="AA326" s="331">
        <v>148.79241788440001</v>
      </c>
      <c r="AB326" s="331">
        <v>131.52934154019999</v>
      </c>
      <c r="AC326" s="331">
        <v>82.448030637700001</v>
      </c>
      <c r="AD326" s="331">
        <v>132.75730862149999</v>
      </c>
      <c r="AE326" s="331">
        <v>142.46663704630001</v>
      </c>
      <c r="AF326" s="331">
        <v>127.10670143439999</v>
      </c>
      <c r="AG326" s="331">
        <v>148.2325638918</v>
      </c>
      <c r="AH326" s="331">
        <v>140.58502641940001</v>
      </c>
      <c r="AI326" s="331">
        <v>138.90872911389999</v>
      </c>
      <c r="AJ326" s="331">
        <v>157.73493310200001</v>
      </c>
      <c r="AK326" s="331">
        <v>161.2147625165</v>
      </c>
      <c r="AL326" s="331">
        <v>155.45379105570001</v>
      </c>
      <c r="AM326" s="331">
        <v>180.77457577359999</v>
      </c>
      <c r="AN326" s="331">
        <v>110.1567092529</v>
      </c>
      <c r="AO326" s="331">
        <v>119.7796953684</v>
      </c>
      <c r="AP326" s="331">
        <v>145.92952089760001</v>
      </c>
    </row>
    <row r="327" spans="1:42" s="326" customFormat="1" ht="13.8" x14ac:dyDescent="0.3">
      <c r="A327" s="328"/>
      <c r="B327" s="328" t="s">
        <v>498</v>
      </c>
      <c r="C327" s="332">
        <v>17.12</v>
      </c>
      <c r="D327" s="332">
        <v>13.81</v>
      </c>
      <c r="E327" s="332">
        <v>9.51</v>
      </c>
      <c r="F327" s="332">
        <v>14.42</v>
      </c>
      <c r="G327" s="332">
        <v>15.47</v>
      </c>
      <c r="H327" s="332">
        <v>18.32</v>
      </c>
      <c r="I327" s="332">
        <v>15.32</v>
      </c>
      <c r="J327" s="332">
        <v>17.97</v>
      </c>
      <c r="K327" s="332">
        <v>16.559999999999999</v>
      </c>
      <c r="L327" s="332">
        <v>12.64</v>
      </c>
      <c r="M327" s="332">
        <v>17.54</v>
      </c>
      <c r="N327" s="332">
        <v>16.03</v>
      </c>
      <c r="O327" s="507">
        <v>20.520029746799999</v>
      </c>
      <c r="P327" s="507">
        <v>7.263504084</v>
      </c>
      <c r="Q327" s="507">
        <v>14.4912710525</v>
      </c>
      <c r="R327" s="507">
        <v>14.9633566569</v>
      </c>
      <c r="S327" s="507">
        <v>16.619637099999998</v>
      </c>
      <c r="T327" s="507">
        <v>16.249984377000001</v>
      </c>
      <c r="U327" s="507">
        <v>13.6606240625</v>
      </c>
      <c r="V327" s="507">
        <v>16.1432561809</v>
      </c>
      <c r="W327" s="507">
        <v>14.0806087133</v>
      </c>
      <c r="X327" s="507">
        <v>14.179380823400001</v>
      </c>
      <c r="Y327" s="507">
        <v>19.629953917999998</v>
      </c>
      <c r="Z327" s="507">
        <v>15.983717323400001</v>
      </c>
      <c r="AA327" s="329">
        <v>24.026354954599999</v>
      </c>
      <c r="AB327" s="329">
        <v>16.369081068700002</v>
      </c>
      <c r="AC327" s="329">
        <v>9.3565412594000001</v>
      </c>
      <c r="AD327" s="329">
        <v>15.8364127781</v>
      </c>
      <c r="AE327" s="329">
        <v>17.645269683900001</v>
      </c>
      <c r="AF327" s="329">
        <v>15.7822814156</v>
      </c>
      <c r="AG327" s="329">
        <v>17.223174458199999</v>
      </c>
      <c r="AH327" s="329">
        <v>15.186602924300001</v>
      </c>
      <c r="AI327" s="329">
        <v>17.445087662999999</v>
      </c>
      <c r="AJ327" s="329">
        <v>16.8697188125</v>
      </c>
      <c r="AK327" s="329">
        <v>17.5537799628</v>
      </c>
      <c r="AL327" s="329">
        <v>16.0038950679</v>
      </c>
      <c r="AM327" s="329">
        <v>23.215651834799999</v>
      </c>
      <c r="AN327" s="329">
        <v>10.704262959699999</v>
      </c>
      <c r="AO327" s="329">
        <v>9.9868449611999992</v>
      </c>
      <c r="AP327" s="329">
        <v>15.249264719699999</v>
      </c>
    </row>
    <row r="328" spans="1:42" s="326" customFormat="1" ht="27.6" x14ac:dyDescent="0.3">
      <c r="A328" s="330"/>
      <c r="B328" s="330" t="s">
        <v>499</v>
      </c>
      <c r="C328" s="333">
        <v>118.84</v>
      </c>
      <c r="D328" s="333">
        <v>98.64</v>
      </c>
      <c r="E328" s="333">
        <v>88.41</v>
      </c>
      <c r="F328" s="333">
        <v>97.72</v>
      </c>
      <c r="G328" s="333">
        <v>112.83</v>
      </c>
      <c r="H328" s="333">
        <v>119.91</v>
      </c>
      <c r="I328" s="333">
        <v>116.16</v>
      </c>
      <c r="J328" s="333">
        <v>117.75</v>
      </c>
      <c r="K328" s="333">
        <v>103.99</v>
      </c>
      <c r="L328" s="333">
        <v>91.7</v>
      </c>
      <c r="M328" s="333">
        <v>112.36</v>
      </c>
      <c r="N328" s="333">
        <v>109.38</v>
      </c>
      <c r="O328" s="508">
        <v>117.2484227052</v>
      </c>
      <c r="P328" s="508">
        <v>72.412223526800005</v>
      </c>
      <c r="Q328" s="508">
        <v>107.96142809299999</v>
      </c>
      <c r="R328" s="508">
        <v>103.8286047277</v>
      </c>
      <c r="S328" s="508">
        <v>116.492273694</v>
      </c>
      <c r="T328" s="508">
        <v>111.6037312644</v>
      </c>
      <c r="U328" s="508">
        <v>102.66654861550001</v>
      </c>
      <c r="V328" s="508">
        <v>120.6815731213</v>
      </c>
      <c r="W328" s="508">
        <v>98.814841900299996</v>
      </c>
      <c r="X328" s="508">
        <v>108.34341568479999</v>
      </c>
      <c r="Y328" s="508">
        <v>128.34822084449999</v>
      </c>
      <c r="Z328" s="508">
        <v>113.1511318938</v>
      </c>
      <c r="AA328" s="331">
        <v>124.7660629298</v>
      </c>
      <c r="AB328" s="331">
        <v>115.1602604715</v>
      </c>
      <c r="AC328" s="331">
        <v>73.091489378299997</v>
      </c>
      <c r="AD328" s="331">
        <v>116.9208958434</v>
      </c>
      <c r="AE328" s="331">
        <v>124.8213673624</v>
      </c>
      <c r="AF328" s="331">
        <v>111.3244200188</v>
      </c>
      <c r="AG328" s="331">
        <v>131.00938943360001</v>
      </c>
      <c r="AH328" s="331">
        <v>125.3984234951</v>
      </c>
      <c r="AI328" s="331">
        <v>121.4636414509</v>
      </c>
      <c r="AJ328" s="331">
        <v>140.86521428949999</v>
      </c>
      <c r="AK328" s="331">
        <v>143.66098255369999</v>
      </c>
      <c r="AL328" s="331">
        <v>139.44989598780001</v>
      </c>
      <c r="AM328" s="331">
        <v>157.55892393880001</v>
      </c>
      <c r="AN328" s="331">
        <v>99.452446293199998</v>
      </c>
      <c r="AO328" s="331">
        <v>109.79285040720001</v>
      </c>
      <c r="AP328" s="331">
        <v>130.68025617789999</v>
      </c>
    </row>
    <row r="329" spans="1:42" s="326" customFormat="1" ht="13.8" x14ac:dyDescent="0.3">
      <c r="A329" s="328"/>
      <c r="B329" s="328" t="s">
        <v>500</v>
      </c>
      <c r="C329" s="332">
        <v>35.08</v>
      </c>
      <c r="D329" s="332">
        <v>23.94</v>
      </c>
      <c r="E329" s="332">
        <v>29.68</v>
      </c>
      <c r="F329" s="332">
        <v>31.7</v>
      </c>
      <c r="G329" s="332">
        <v>33.01</v>
      </c>
      <c r="H329" s="332">
        <v>31.82</v>
      </c>
      <c r="I329" s="332">
        <v>30.59</v>
      </c>
      <c r="J329" s="332">
        <v>36.04</v>
      </c>
      <c r="K329" s="332">
        <v>32.24</v>
      </c>
      <c r="L329" s="332">
        <v>29.94</v>
      </c>
      <c r="M329" s="332">
        <v>31.42</v>
      </c>
      <c r="N329" s="332">
        <v>29.74</v>
      </c>
      <c r="O329" s="507">
        <v>34.807907976700001</v>
      </c>
      <c r="P329" s="507">
        <v>25.8614058243</v>
      </c>
      <c r="Q329" s="507">
        <v>36.760086833599999</v>
      </c>
      <c r="R329" s="507">
        <v>32.097750351199998</v>
      </c>
      <c r="S329" s="507">
        <v>38.759510640899997</v>
      </c>
      <c r="T329" s="507">
        <v>32.912265697400002</v>
      </c>
      <c r="U329" s="507">
        <v>32.110278821599998</v>
      </c>
      <c r="V329" s="507">
        <v>46.2839273775</v>
      </c>
      <c r="W329" s="507">
        <v>37.610484520100002</v>
      </c>
      <c r="X329" s="507">
        <v>37.669616108</v>
      </c>
      <c r="Y329" s="507">
        <v>37.464109221500003</v>
      </c>
      <c r="Z329" s="507">
        <v>30.537203134599999</v>
      </c>
      <c r="AA329" s="329">
        <v>37.219315330699999</v>
      </c>
      <c r="AB329" s="329">
        <v>32.636676198700002</v>
      </c>
      <c r="AC329" s="329">
        <v>33.051892358800004</v>
      </c>
      <c r="AD329" s="329">
        <v>37.600898207599997</v>
      </c>
      <c r="AE329" s="329">
        <v>38.974483225999997</v>
      </c>
      <c r="AF329" s="329">
        <v>36.309334388000003</v>
      </c>
      <c r="AG329" s="329">
        <v>42.072425328500003</v>
      </c>
      <c r="AH329" s="329">
        <v>43.8572835449</v>
      </c>
      <c r="AI329" s="329">
        <v>42.1163389202</v>
      </c>
      <c r="AJ329" s="329">
        <v>46.192361264900001</v>
      </c>
      <c r="AK329" s="329">
        <v>47.594476159599999</v>
      </c>
      <c r="AL329" s="329">
        <v>43.316842213299999</v>
      </c>
      <c r="AM329" s="329">
        <v>49.857909747900003</v>
      </c>
      <c r="AN329" s="329">
        <v>34.2321739534</v>
      </c>
      <c r="AO329" s="329">
        <v>43.114953106100003</v>
      </c>
      <c r="AP329" s="329">
        <v>47.639259398</v>
      </c>
    </row>
    <row r="330" spans="1:42" s="326" customFormat="1" ht="13.8" x14ac:dyDescent="0.3">
      <c r="A330" s="330"/>
      <c r="B330" s="330" t="s">
        <v>501</v>
      </c>
      <c r="C330" s="333">
        <v>24.6</v>
      </c>
      <c r="D330" s="333">
        <v>16.12</v>
      </c>
      <c r="E330" s="333">
        <v>20.43</v>
      </c>
      <c r="F330" s="333">
        <v>20.88</v>
      </c>
      <c r="G330" s="333">
        <v>23.06</v>
      </c>
      <c r="H330" s="333">
        <v>21.11</v>
      </c>
      <c r="I330" s="333">
        <v>21.06</v>
      </c>
      <c r="J330" s="333">
        <v>24.48</v>
      </c>
      <c r="K330" s="333">
        <v>21.42</v>
      </c>
      <c r="L330" s="333">
        <v>18.12</v>
      </c>
      <c r="M330" s="333">
        <v>19.78</v>
      </c>
      <c r="N330" s="333">
        <v>17.5</v>
      </c>
      <c r="O330" s="508">
        <v>19.985249638999999</v>
      </c>
      <c r="P330" s="508">
        <v>14.359738117499999</v>
      </c>
      <c r="Q330" s="508">
        <v>20.376305307999999</v>
      </c>
      <c r="R330" s="508">
        <v>18.626425562600001</v>
      </c>
      <c r="S330" s="508">
        <v>22.837331828500002</v>
      </c>
      <c r="T330" s="508">
        <v>19.2980241317</v>
      </c>
      <c r="U330" s="508">
        <v>19.305449644300001</v>
      </c>
      <c r="V330" s="508">
        <v>26.7473049217</v>
      </c>
      <c r="W330" s="508">
        <v>21.033530600100001</v>
      </c>
      <c r="X330" s="508">
        <v>21.725430573699999</v>
      </c>
      <c r="Y330" s="508">
        <v>21.523060794500001</v>
      </c>
      <c r="Z330" s="508">
        <v>17.052004182299999</v>
      </c>
      <c r="AA330" s="331">
        <v>22.627518437199999</v>
      </c>
      <c r="AB330" s="331">
        <v>17.6953335432</v>
      </c>
      <c r="AC330" s="331">
        <v>18.9654963913</v>
      </c>
      <c r="AD330" s="331">
        <v>21.992762124999999</v>
      </c>
      <c r="AE330" s="331">
        <v>22.309653634299998</v>
      </c>
      <c r="AF330" s="331">
        <v>20.461265942400001</v>
      </c>
      <c r="AG330" s="331">
        <v>24.528784647399998</v>
      </c>
      <c r="AH330" s="331">
        <v>26.862940625299998</v>
      </c>
      <c r="AI330" s="331">
        <v>25.347249891800001</v>
      </c>
      <c r="AJ330" s="331">
        <v>26.700553197400001</v>
      </c>
      <c r="AK330" s="331">
        <v>26.350600151599998</v>
      </c>
      <c r="AL330" s="331">
        <v>24.891858725799999</v>
      </c>
      <c r="AM330" s="331">
        <v>30.632145443100001</v>
      </c>
      <c r="AN330" s="331">
        <v>19.869552319299999</v>
      </c>
      <c r="AO330" s="331">
        <v>26.317190738699999</v>
      </c>
      <c r="AP330" s="331">
        <v>28.027801435600001</v>
      </c>
    </row>
    <row r="331" spans="1:42" s="326" customFormat="1" ht="13.8" x14ac:dyDescent="0.3">
      <c r="A331" s="328"/>
      <c r="B331" s="328" t="s">
        <v>502</v>
      </c>
      <c r="C331" s="332">
        <v>7.76</v>
      </c>
      <c r="D331" s="332">
        <v>6</v>
      </c>
      <c r="E331" s="332">
        <v>7.65</v>
      </c>
      <c r="F331" s="332">
        <v>8.76</v>
      </c>
      <c r="G331" s="332">
        <v>7.91</v>
      </c>
      <c r="H331" s="332">
        <v>8.52</v>
      </c>
      <c r="I331" s="332">
        <v>7.37</v>
      </c>
      <c r="J331" s="332">
        <v>9.25</v>
      </c>
      <c r="K331" s="332">
        <v>8.3800000000000008</v>
      </c>
      <c r="L331" s="332">
        <v>9.07</v>
      </c>
      <c r="M331" s="332">
        <v>9.2799999999999994</v>
      </c>
      <c r="N331" s="332">
        <v>9.94</v>
      </c>
      <c r="O331" s="507">
        <v>10.392240814999999</v>
      </c>
      <c r="P331" s="507">
        <v>7.9244199099000001</v>
      </c>
      <c r="Q331" s="507">
        <v>11.2602205994</v>
      </c>
      <c r="R331" s="507">
        <v>10.0766253619</v>
      </c>
      <c r="S331" s="507">
        <v>11.7038437205</v>
      </c>
      <c r="T331" s="507">
        <v>9.9026415984000007</v>
      </c>
      <c r="U331" s="507">
        <v>10.0864721654</v>
      </c>
      <c r="V331" s="507">
        <v>15.188597295999999</v>
      </c>
      <c r="W331" s="507">
        <v>13.0443063993</v>
      </c>
      <c r="X331" s="507">
        <v>11.511755144</v>
      </c>
      <c r="Y331" s="507">
        <v>11.976561106</v>
      </c>
      <c r="Z331" s="507">
        <v>11.195934036000001</v>
      </c>
      <c r="AA331" s="329">
        <v>12.5994322391</v>
      </c>
      <c r="AB331" s="329">
        <v>11.7457862308</v>
      </c>
      <c r="AC331" s="329">
        <v>10.1258766904</v>
      </c>
      <c r="AD331" s="329">
        <v>11.7802151678</v>
      </c>
      <c r="AE331" s="329">
        <v>13.425261688100001</v>
      </c>
      <c r="AF331" s="329">
        <v>12.352045431500001</v>
      </c>
      <c r="AG331" s="329">
        <v>13.9331849557</v>
      </c>
      <c r="AH331" s="329">
        <v>14.1496446398</v>
      </c>
      <c r="AI331" s="329">
        <v>14.1178605584</v>
      </c>
      <c r="AJ331" s="329">
        <v>15.4221749493</v>
      </c>
      <c r="AK331" s="329">
        <v>15.9207510766</v>
      </c>
      <c r="AL331" s="329">
        <v>14.5796740083</v>
      </c>
      <c r="AM331" s="329">
        <v>16.829092078599999</v>
      </c>
      <c r="AN331" s="329">
        <v>12.280499025099999</v>
      </c>
      <c r="AO331" s="329">
        <v>14.1242500052</v>
      </c>
      <c r="AP331" s="329">
        <v>16.424309108999999</v>
      </c>
    </row>
    <row r="332" spans="1:42" s="326" customFormat="1" ht="13.8" x14ac:dyDescent="0.3">
      <c r="A332" s="330"/>
      <c r="B332" s="330" t="s">
        <v>503</v>
      </c>
      <c r="C332" s="333">
        <v>2.73</v>
      </c>
      <c r="D332" s="333">
        <v>1.82</v>
      </c>
      <c r="E332" s="333">
        <v>1.61</v>
      </c>
      <c r="F332" s="333">
        <v>2.06</v>
      </c>
      <c r="G332" s="333">
        <v>2.0299999999999998</v>
      </c>
      <c r="H332" s="333">
        <v>2.19</v>
      </c>
      <c r="I332" s="333">
        <v>2.16</v>
      </c>
      <c r="J332" s="333">
        <v>2.31</v>
      </c>
      <c r="K332" s="333">
        <v>2.44</v>
      </c>
      <c r="L332" s="333">
        <v>2.75</v>
      </c>
      <c r="M332" s="333">
        <v>2.36</v>
      </c>
      <c r="N332" s="333">
        <v>2.2999999999999998</v>
      </c>
      <c r="O332" s="508">
        <v>4.4304175227</v>
      </c>
      <c r="P332" s="508">
        <v>3.5772477969000001</v>
      </c>
      <c r="Q332" s="508">
        <v>5.1235609261999997</v>
      </c>
      <c r="R332" s="508">
        <v>3.3946994266999999</v>
      </c>
      <c r="S332" s="508">
        <v>4.2183350919000002</v>
      </c>
      <c r="T332" s="508">
        <v>3.7115999673000002</v>
      </c>
      <c r="U332" s="508">
        <v>2.7183570118999998</v>
      </c>
      <c r="V332" s="508">
        <v>4.3480251597999997</v>
      </c>
      <c r="W332" s="508">
        <v>3.5326475206999999</v>
      </c>
      <c r="X332" s="508">
        <v>4.4324303903000004</v>
      </c>
      <c r="Y332" s="508">
        <v>3.964487321</v>
      </c>
      <c r="Z332" s="508">
        <v>2.2892649163000001</v>
      </c>
      <c r="AA332" s="331">
        <v>1.9923646544</v>
      </c>
      <c r="AB332" s="331">
        <v>3.1955564246999999</v>
      </c>
      <c r="AC332" s="331">
        <v>3.9605192771</v>
      </c>
      <c r="AD332" s="331">
        <v>3.8279209148</v>
      </c>
      <c r="AE332" s="331">
        <v>3.2395679035999998</v>
      </c>
      <c r="AF332" s="331">
        <v>3.4960230140999999</v>
      </c>
      <c r="AG332" s="331">
        <v>3.6104557254</v>
      </c>
      <c r="AH332" s="331">
        <v>2.8446982797999998</v>
      </c>
      <c r="AI332" s="331">
        <v>2.6512284699999999</v>
      </c>
      <c r="AJ332" s="331">
        <v>4.0696331181999996</v>
      </c>
      <c r="AK332" s="331">
        <v>5.3231249313999998</v>
      </c>
      <c r="AL332" s="331">
        <v>3.8453094792</v>
      </c>
      <c r="AM332" s="331">
        <v>2.3966722262000002</v>
      </c>
      <c r="AN332" s="331">
        <v>2.0821226089999998</v>
      </c>
      <c r="AO332" s="331">
        <v>2.6735123621999999</v>
      </c>
      <c r="AP332" s="331">
        <v>3.1871488534000001</v>
      </c>
    </row>
    <row r="333" spans="1:42" s="326" customFormat="1" ht="13.8" x14ac:dyDescent="0.3">
      <c r="A333" s="328"/>
      <c r="B333" s="328" t="s">
        <v>504</v>
      </c>
      <c r="C333" s="332">
        <v>15.06</v>
      </c>
      <c r="D333" s="332">
        <v>14.63</v>
      </c>
      <c r="E333" s="332">
        <v>23.24</v>
      </c>
      <c r="F333" s="332">
        <v>17.02</v>
      </c>
      <c r="G333" s="332">
        <v>16.61</v>
      </c>
      <c r="H333" s="332">
        <v>14.49</v>
      </c>
      <c r="I333" s="332">
        <v>13.45</v>
      </c>
      <c r="J333" s="332">
        <v>14.39</v>
      </c>
      <c r="K333" s="332">
        <v>18.7</v>
      </c>
      <c r="L333" s="332">
        <v>12.92</v>
      </c>
      <c r="M333" s="332">
        <v>15.61</v>
      </c>
      <c r="N333" s="332">
        <v>13.54</v>
      </c>
      <c r="O333" s="507">
        <v>16.227867139400001</v>
      </c>
      <c r="P333" s="507">
        <v>14.301517875</v>
      </c>
      <c r="Q333" s="507">
        <v>18.638935799999999</v>
      </c>
      <c r="R333" s="507">
        <v>12.5457355514</v>
      </c>
      <c r="S333" s="507">
        <v>17.142076456800002</v>
      </c>
      <c r="T333" s="507">
        <v>15.501180100299999</v>
      </c>
      <c r="U333" s="507">
        <v>14.881682788399999</v>
      </c>
      <c r="V333" s="507">
        <v>16.318055093200002</v>
      </c>
      <c r="W333" s="507">
        <v>14.497851879500001</v>
      </c>
      <c r="X333" s="507">
        <v>14.294401581100001</v>
      </c>
      <c r="Y333" s="507">
        <v>15.961746117300001</v>
      </c>
      <c r="Z333" s="507">
        <v>14.358272893800001</v>
      </c>
      <c r="AA333" s="329">
        <v>16.634797578400001</v>
      </c>
      <c r="AB333" s="329">
        <v>16.051817756199998</v>
      </c>
      <c r="AC333" s="329">
        <v>18.731876730700002</v>
      </c>
      <c r="AD333" s="329">
        <v>13.6801760306</v>
      </c>
      <c r="AE333" s="329">
        <v>16.360303865399999</v>
      </c>
      <c r="AF333" s="329">
        <v>12.587374266599999</v>
      </c>
      <c r="AG333" s="329">
        <v>15.0352324813</v>
      </c>
      <c r="AH333" s="329">
        <v>15.0808563336</v>
      </c>
      <c r="AI333" s="329">
        <v>14.348453836199999</v>
      </c>
      <c r="AJ333" s="329">
        <v>16.640968907200001</v>
      </c>
      <c r="AK333" s="329">
        <v>16.079734952599999</v>
      </c>
      <c r="AL333" s="329">
        <v>15.0427636179</v>
      </c>
      <c r="AM333" s="329">
        <v>18.355309156499999</v>
      </c>
      <c r="AN333" s="329">
        <v>18.319082202600001</v>
      </c>
      <c r="AO333" s="329">
        <v>19.819253928799998</v>
      </c>
      <c r="AP333" s="329">
        <v>16.411729509299999</v>
      </c>
    </row>
    <row r="334" spans="1:42" s="326" customFormat="1" ht="13.8" x14ac:dyDescent="0.3">
      <c r="A334" s="330"/>
      <c r="B334" s="330" t="s">
        <v>505</v>
      </c>
      <c r="C334" s="333">
        <v>32.880000000000003</v>
      </c>
      <c r="D334" s="333">
        <v>35.42</v>
      </c>
      <c r="E334" s="333">
        <v>35.93</v>
      </c>
      <c r="F334" s="333">
        <v>33.72</v>
      </c>
      <c r="G334" s="333">
        <v>33.75</v>
      </c>
      <c r="H334" s="333">
        <v>38.130000000000003</v>
      </c>
      <c r="I334" s="333">
        <v>34.04</v>
      </c>
      <c r="J334" s="333">
        <v>41.05</v>
      </c>
      <c r="K334" s="333">
        <v>36.340000000000003</v>
      </c>
      <c r="L334" s="333">
        <v>31.6</v>
      </c>
      <c r="M334" s="333">
        <v>33.96</v>
      </c>
      <c r="N334" s="333">
        <v>29.22</v>
      </c>
      <c r="O334" s="508">
        <v>35.383672150800002</v>
      </c>
      <c r="P334" s="508">
        <v>28.973285321799999</v>
      </c>
      <c r="Q334" s="508">
        <v>37.999649976699999</v>
      </c>
      <c r="R334" s="508">
        <v>30.298734602300001</v>
      </c>
      <c r="S334" s="508">
        <v>34.195835874700002</v>
      </c>
      <c r="T334" s="508">
        <v>35.502783279600003</v>
      </c>
      <c r="U334" s="508">
        <v>29.7467088442</v>
      </c>
      <c r="V334" s="508">
        <v>31.8278119641</v>
      </c>
      <c r="W334" s="508">
        <v>31.071921606</v>
      </c>
      <c r="X334" s="508">
        <v>29.108351134700001</v>
      </c>
      <c r="Y334" s="508">
        <v>39.267642932500003</v>
      </c>
      <c r="Z334" s="508">
        <v>29.6460312876</v>
      </c>
      <c r="AA334" s="331">
        <v>33.7418648154</v>
      </c>
      <c r="AB334" s="331">
        <v>34.995524207700001</v>
      </c>
      <c r="AC334" s="331">
        <v>31.4766517869</v>
      </c>
      <c r="AD334" s="331">
        <v>34.440889134199999</v>
      </c>
      <c r="AE334" s="331">
        <v>36.977515648800001</v>
      </c>
      <c r="AF334" s="331">
        <v>32.986649423400003</v>
      </c>
      <c r="AG334" s="331">
        <v>39.665236233999998</v>
      </c>
      <c r="AH334" s="331">
        <v>35.291443471800001</v>
      </c>
      <c r="AI334" s="331">
        <v>34.231327060700004</v>
      </c>
      <c r="AJ334" s="331">
        <v>37.231697347199997</v>
      </c>
      <c r="AK334" s="331">
        <v>34.813903975700001</v>
      </c>
      <c r="AL334" s="331">
        <v>35.518532425300002</v>
      </c>
      <c r="AM334" s="331">
        <v>41.6037396272</v>
      </c>
      <c r="AN334" s="331">
        <v>38.033023073400003</v>
      </c>
      <c r="AO334" s="331">
        <v>34.555817190399999</v>
      </c>
      <c r="AP334" s="331">
        <v>37.859803439399997</v>
      </c>
    </row>
    <row r="335" spans="1:42" s="326" customFormat="1" ht="13.8" x14ac:dyDescent="0.3">
      <c r="A335" s="328"/>
      <c r="B335" s="328" t="s">
        <v>506</v>
      </c>
      <c r="C335" s="332">
        <v>2.81</v>
      </c>
      <c r="D335" s="332">
        <v>3.05</v>
      </c>
      <c r="E335" s="332">
        <v>1.82</v>
      </c>
      <c r="F335" s="332">
        <v>2.83</v>
      </c>
      <c r="G335" s="332">
        <v>2.4300000000000002</v>
      </c>
      <c r="H335" s="332">
        <v>2.77</v>
      </c>
      <c r="I335" s="332">
        <v>3.3</v>
      </c>
      <c r="J335" s="332">
        <v>3.94</v>
      </c>
      <c r="K335" s="332">
        <v>3.05</v>
      </c>
      <c r="L335" s="332">
        <v>2.06</v>
      </c>
      <c r="M335" s="332">
        <v>2.0699999999999998</v>
      </c>
      <c r="N335" s="332">
        <v>2.2599999999999998</v>
      </c>
      <c r="O335" s="507">
        <v>2.6574506937</v>
      </c>
      <c r="P335" s="507">
        <v>2.7239067277000002</v>
      </c>
      <c r="Q335" s="507">
        <v>6.3857360626000004</v>
      </c>
      <c r="R335" s="507">
        <v>2.4230019360999999</v>
      </c>
      <c r="S335" s="507">
        <v>3.1121532282</v>
      </c>
      <c r="T335" s="507">
        <v>3.9213194777</v>
      </c>
      <c r="U335" s="507">
        <v>2.7043264301000001</v>
      </c>
      <c r="V335" s="507">
        <v>2.4540808965999998</v>
      </c>
      <c r="W335" s="507">
        <v>2.3998837593000002</v>
      </c>
      <c r="X335" s="507">
        <v>3.0756247836999999</v>
      </c>
      <c r="Y335" s="507">
        <v>2.8409556267</v>
      </c>
      <c r="Z335" s="507">
        <v>2.7099176576000001</v>
      </c>
      <c r="AA335" s="329">
        <v>4.3298120373</v>
      </c>
      <c r="AB335" s="329">
        <v>4.5077961622</v>
      </c>
      <c r="AC335" s="329">
        <v>4.0341510163000001</v>
      </c>
      <c r="AD335" s="329">
        <v>3.7901093870999998</v>
      </c>
      <c r="AE335" s="329">
        <v>3.5339522633999998</v>
      </c>
      <c r="AF335" s="329">
        <v>3.2699471691999999</v>
      </c>
      <c r="AG335" s="329">
        <v>4.5275243207999996</v>
      </c>
      <c r="AH335" s="329">
        <v>3.7732536471000002</v>
      </c>
      <c r="AI335" s="329">
        <v>3.0228846900000002</v>
      </c>
      <c r="AJ335" s="329">
        <v>3.0581924783000001</v>
      </c>
      <c r="AK335" s="329">
        <v>3.5796560866</v>
      </c>
      <c r="AL335" s="329">
        <v>3.8140473863</v>
      </c>
      <c r="AM335" s="329">
        <v>4.1388946842000003</v>
      </c>
      <c r="AN335" s="329">
        <v>7.4475391878000003</v>
      </c>
      <c r="AO335" s="329">
        <v>4.8237363218000002</v>
      </c>
      <c r="AP335" s="329">
        <v>3.9430715520000001</v>
      </c>
    </row>
    <row r="336" spans="1:42" s="326" customFormat="1" ht="13.8" x14ac:dyDescent="0.3">
      <c r="A336" s="330"/>
      <c r="B336" s="330" t="s">
        <v>507</v>
      </c>
      <c r="C336" s="333">
        <v>30.07</v>
      </c>
      <c r="D336" s="333">
        <v>32.369999999999997</v>
      </c>
      <c r="E336" s="333">
        <v>34.11</v>
      </c>
      <c r="F336" s="333">
        <v>30.89</v>
      </c>
      <c r="G336" s="333">
        <v>31.32</v>
      </c>
      <c r="H336" s="333">
        <v>35.36</v>
      </c>
      <c r="I336" s="333">
        <v>30.74</v>
      </c>
      <c r="J336" s="333">
        <v>37.119999999999997</v>
      </c>
      <c r="K336" s="333">
        <v>33.29</v>
      </c>
      <c r="L336" s="333">
        <v>29.54</v>
      </c>
      <c r="M336" s="333">
        <v>31.9</v>
      </c>
      <c r="N336" s="333">
        <v>26.95</v>
      </c>
      <c r="O336" s="508">
        <v>32.726221457100003</v>
      </c>
      <c r="P336" s="508">
        <v>26.249378594100001</v>
      </c>
      <c r="Q336" s="508">
        <v>31.613913914099999</v>
      </c>
      <c r="R336" s="508">
        <v>27.875732666200001</v>
      </c>
      <c r="S336" s="508">
        <v>31.083682646500002</v>
      </c>
      <c r="T336" s="508">
        <v>31.5814638019</v>
      </c>
      <c r="U336" s="508">
        <v>27.0423824141</v>
      </c>
      <c r="V336" s="508">
        <v>29.3737310675</v>
      </c>
      <c r="W336" s="508">
        <v>28.6720378467</v>
      </c>
      <c r="X336" s="508">
        <v>26.032726351000001</v>
      </c>
      <c r="Y336" s="508">
        <v>36.426687305800002</v>
      </c>
      <c r="Z336" s="508">
        <v>26.936113630000001</v>
      </c>
      <c r="AA336" s="331">
        <v>29.412052778100001</v>
      </c>
      <c r="AB336" s="331">
        <v>30.487728045499999</v>
      </c>
      <c r="AC336" s="331">
        <v>27.442500770599999</v>
      </c>
      <c r="AD336" s="331">
        <v>30.6507797471</v>
      </c>
      <c r="AE336" s="331">
        <v>33.443563385399997</v>
      </c>
      <c r="AF336" s="331">
        <v>29.716702254200001</v>
      </c>
      <c r="AG336" s="331">
        <v>35.1377119132</v>
      </c>
      <c r="AH336" s="331">
        <v>31.518189824699999</v>
      </c>
      <c r="AI336" s="331">
        <v>31.208442370699998</v>
      </c>
      <c r="AJ336" s="331">
        <v>34.173504868899997</v>
      </c>
      <c r="AK336" s="331">
        <v>31.234247889100001</v>
      </c>
      <c r="AL336" s="331">
        <v>31.704485039000001</v>
      </c>
      <c r="AM336" s="331">
        <v>37.464844943000003</v>
      </c>
      <c r="AN336" s="331">
        <v>30.585483885599999</v>
      </c>
      <c r="AO336" s="331">
        <v>29.732080868600001</v>
      </c>
      <c r="AP336" s="331">
        <v>33.916731887399997</v>
      </c>
    </row>
    <row r="337" spans="1:42" s="326" customFormat="1" ht="27.6" x14ac:dyDescent="0.3">
      <c r="A337" s="328"/>
      <c r="B337" s="328" t="s">
        <v>508</v>
      </c>
      <c r="C337" s="332">
        <v>29.08</v>
      </c>
      <c r="D337" s="332">
        <v>27.91</v>
      </c>
      <c r="E337" s="332">
        <v>23.98</v>
      </c>
      <c r="F337" s="332">
        <v>30.45</v>
      </c>
      <c r="G337" s="332">
        <v>31.73</v>
      </c>
      <c r="H337" s="332">
        <v>31.14</v>
      </c>
      <c r="I337" s="332">
        <v>30.91</v>
      </c>
      <c r="J337" s="332">
        <v>37.51</v>
      </c>
      <c r="K337" s="332">
        <v>31.57</v>
      </c>
      <c r="L337" s="332">
        <v>27.03</v>
      </c>
      <c r="M337" s="332">
        <v>32.61</v>
      </c>
      <c r="N337" s="332">
        <v>32.049999999999997</v>
      </c>
      <c r="O337" s="507">
        <v>35.2609739834</v>
      </c>
      <c r="P337" s="507">
        <v>31.447011546300001</v>
      </c>
      <c r="Q337" s="507">
        <v>36.488594454800001</v>
      </c>
      <c r="R337" s="507">
        <v>29.723566967899998</v>
      </c>
      <c r="S337" s="507">
        <v>42.941576882600003</v>
      </c>
      <c r="T337" s="507">
        <v>33.5489534417</v>
      </c>
      <c r="U337" s="507">
        <v>36.002915803100002</v>
      </c>
      <c r="V337" s="507">
        <v>41.320695880599999</v>
      </c>
      <c r="W337" s="507">
        <v>36.927214417400002</v>
      </c>
      <c r="X337" s="507">
        <v>39.806768140400003</v>
      </c>
      <c r="Y337" s="507">
        <v>38.600981834300001</v>
      </c>
      <c r="Z337" s="507">
        <v>32.2954610006</v>
      </c>
      <c r="AA337" s="329">
        <v>37.1441379842</v>
      </c>
      <c r="AB337" s="329">
        <v>40.2003616298</v>
      </c>
      <c r="AC337" s="329">
        <v>33.9560855569</v>
      </c>
      <c r="AD337" s="329">
        <v>36.7612379754</v>
      </c>
      <c r="AE337" s="329">
        <v>44.873383310299999</v>
      </c>
      <c r="AF337" s="329">
        <v>40.189052443999998</v>
      </c>
      <c r="AG337" s="329">
        <v>46.706844935600003</v>
      </c>
      <c r="AH337" s="329">
        <v>47.4446526431</v>
      </c>
      <c r="AI337" s="329">
        <v>46.8285298005</v>
      </c>
      <c r="AJ337" s="329">
        <v>55.495630525599999</v>
      </c>
      <c r="AK337" s="329">
        <v>50.174561085699999</v>
      </c>
      <c r="AL337" s="329">
        <v>47.675009178800003</v>
      </c>
      <c r="AM337" s="329">
        <v>56.844467370899999</v>
      </c>
      <c r="AN337" s="329">
        <v>43.104993788100003</v>
      </c>
      <c r="AO337" s="329">
        <v>46.878025995599998</v>
      </c>
      <c r="AP337" s="329">
        <v>46.604127953700001</v>
      </c>
    </row>
    <row r="338" spans="1:42" s="326" customFormat="1" ht="13.8" x14ac:dyDescent="0.3">
      <c r="A338" s="330"/>
      <c r="B338" s="330" t="s">
        <v>509</v>
      </c>
      <c r="C338" s="333">
        <v>3.13</v>
      </c>
      <c r="D338" s="333">
        <v>3.31</v>
      </c>
      <c r="E338" s="333">
        <v>3.03</v>
      </c>
      <c r="F338" s="333">
        <v>3.62</v>
      </c>
      <c r="G338" s="333">
        <v>3.67</v>
      </c>
      <c r="H338" s="333">
        <v>4.13</v>
      </c>
      <c r="I338" s="333">
        <v>4.18</v>
      </c>
      <c r="J338" s="333">
        <v>5.35</v>
      </c>
      <c r="K338" s="333">
        <v>4.17</v>
      </c>
      <c r="L338" s="333">
        <v>4.2</v>
      </c>
      <c r="M338" s="333">
        <v>4.76</v>
      </c>
      <c r="N338" s="333">
        <v>4.05</v>
      </c>
      <c r="O338" s="508">
        <v>5.5169835175999999</v>
      </c>
      <c r="P338" s="508">
        <v>3.6658269586999999</v>
      </c>
      <c r="Q338" s="508">
        <v>4.9735918667999997</v>
      </c>
      <c r="R338" s="508">
        <v>3.4503244985000001</v>
      </c>
      <c r="S338" s="508">
        <v>5.4060292936999996</v>
      </c>
      <c r="T338" s="508">
        <v>4.5641306449999997</v>
      </c>
      <c r="U338" s="508">
        <v>4.5932474088999999</v>
      </c>
      <c r="V338" s="508">
        <v>5.2143011250000004</v>
      </c>
      <c r="W338" s="508">
        <v>3.2292270185</v>
      </c>
      <c r="X338" s="508">
        <v>4.241874514</v>
      </c>
      <c r="Y338" s="508">
        <v>4.4335600763</v>
      </c>
      <c r="Z338" s="508">
        <v>3.7904284521</v>
      </c>
      <c r="AA338" s="331">
        <v>4.2419992558999997</v>
      </c>
      <c r="AB338" s="331">
        <v>3.1359417826999998</v>
      </c>
      <c r="AC338" s="331">
        <v>3.3087140778999999</v>
      </c>
      <c r="AD338" s="331">
        <v>3.6467571157999998</v>
      </c>
      <c r="AE338" s="331">
        <v>5.2728905214999999</v>
      </c>
      <c r="AF338" s="331">
        <v>3.6263348157999999</v>
      </c>
      <c r="AG338" s="331">
        <v>4.5000324002000003</v>
      </c>
      <c r="AH338" s="331">
        <v>3.3803688054999999</v>
      </c>
      <c r="AI338" s="331">
        <v>4.3235039296000002</v>
      </c>
      <c r="AJ338" s="331">
        <v>4.4356535184999997</v>
      </c>
      <c r="AK338" s="331">
        <v>4.0964578297000003</v>
      </c>
      <c r="AL338" s="331">
        <v>5.3516950689999998</v>
      </c>
      <c r="AM338" s="331">
        <v>4.6141774586000004</v>
      </c>
      <c r="AN338" s="331">
        <v>4.0255249485000002</v>
      </c>
      <c r="AO338" s="331">
        <v>4.0430249544999999</v>
      </c>
      <c r="AP338" s="331">
        <v>4.2127326400999996</v>
      </c>
    </row>
    <row r="339" spans="1:42" s="326" customFormat="1" ht="13.8" x14ac:dyDescent="0.3">
      <c r="A339" s="328"/>
      <c r="B339" s="328" t="s">
        <v>510</v>
      </c>
      <c r="C339" s="332">
        <v>10.52</v>
      </c>
      <c r="D339" s="332">
        <v>8.19</v>
      </c>
      <c r="E339" s="332">
        <v>6.22</v>
      </c>
      <c r="F339" s="332">
        <v>10.95</v>
      </c>
      <c r="G339" s="332">
        <v>9.4600000000000009</v>
      </c>
      <c r="H339" s="332">
        <v>10.16</v>
      </c>
      <c r="I339" s="332">
        <v>9.3800000000000008</v>
      </c>
      <c r="J339" s="332">
        <v>12.72</v>
      </c>
      <c r="K339" s="332">
        <v>8.9499999999999993</v>
      </c>
      <c r="L339" s="332">
        <v>7.85</v>
      </c>
      <c r="M339" s="332">
        <v>10.19</v>
      </c>
      <c r="N339" s="332">
        <v>9.48</v>
      </c>
      <c r="O339" s="507">
        <v>10.8540710683</v>
      </c>
      <c r="P339" s="507">
        <v>9.9667347316000008</v>
      </c>
      <c r="Q339" s="507">
        <v>10.6135356174</v>
      </c>
      <c r="R339" s="507">
        <v>10.188340198100001</v>
      </c>
      <c r="S339" s="507">
        <v>11.996401837600001</v>
      </c>
      <c r="T339" s="507">
        <v>8.4798015213000006</v>
      </c>
      <c r="U339" s="507">
        <v>9.3478756379999997</v>
      </c>
      <c r="V339" s="507">
        <v>10.934217260200001</v>
      </c>
      <c r="W339" s="507">
        <v>9.4856148392000001</v>
      </c>
      <c r="X339" s="507">
        <v>12.620040421900001</v>
      </c>
      <c r="Y339" s="507">
        <v>12.496864696099999</v>
      </c>
      <c r="Z339" s="507">
        <v>10.826668119200001</v>
      </c>
      <c r="AA339" s="329">
        <v>14.5525294589</v>
      </c>
      <c r="AB339" s="329">
        <v>14.476953250799999</v>
      </c>
      <c r="AC339" s="329">
        <v>10.0781846648</v>
      </c>
      <c r="AD339" s="329">
        <v>12.2807075026</v>
      </c>
      <c r="AE339" s="329">
        <v>17.954428744099999</v>
      </c>
      <c r="AF339" s="329">
        <v>15.176252366</v>
      </c>
      <c r="AG339" s="329">
        <v>20.887235564000001</v>
      </c>
      <c r="AH339" s="329">
        <v>19.893943805700001</v>
      </c>
      <c r="AI339" s="329">
        <v>19.780771939000001</v>
      </c>
      <c r="AJ339" s="329">
        <v>21.5324618028</v>
      </c>
      <c r="AK339" s="329">
        <v>22.029082756499999</v>
      </c>
      <c r="AL339" s="329">
        <v>19.727966956900001</v>
      </c>
      <c r="AM339" s="329">
        <v>28.0312232311</v>
      </c>
      <c r="AN339" s="329">
        <v>17.060719039399999</v>
      </c>
      <c r="AO339" s="329">
        <v>19.386566705700002</v>
      </c>
      <c r="AP339" s="329">
        <v>18.479620672300001</v>
      </c>
    </row>
    <row r="340" spans="1:42" s="326" customFormat="1" ht="13.8" x14ac:dyDescent="0.3">
      <c r="A340" s="330"/>
      <c r="B340" s="330" t="s">
        <v>511</v>
      </c>
      <c r="C340" s="333">
        <v>12.67</v>
      </c>
      <c r="D340" s="333">
        <v>11.47</v>
      </c>
      <c r="E340" s="333">
        <v>11.98</v>
      </c>
      <c r="F340" s="333">
        <v>12.14</v>
      </c>
      <c r="G340" s="333">
        <v>13.21</v>
      </c>
      <c r="H340" s="333">
        <v>11.72</v>
      </c>
      <c r="I340" s="333">
        <v>12.89</v>
      </c>
      <c r="J340" s="333">
        <v>13.72</v>
      </c>
      <c r="K340" s="333">
        <v>12.18</v>
      </c>
      <c r="L340" s="333">
        <v>9.56</v>
      </c>
      <c r="M340" s="333">
        <v>11.09</v>
      </c>
      <c r="N340" s="333">
        <v>11.58</v>
      </c>
      <c r="O340" s="508">
        <v>13.854820077699999</v>
      </c>
      <c r="P340" s="508">
        <v>12.263745525299999</v>
      </c>
      <c r="Q340" s="508">
        <v>15.2199270462</v>
      </c>
      <c r="R340" s="508">
        <v>13.505348296599999</v>
      </c>
      <c r="S340" s="508">
        <v>13.460445378599999</v>
      </c>
      <c r="T340" s="508">
        <v>11.522010291699999</v>
      </c>
      <c r="U340" s="508">
        <v>11.548630835599999</v>
      </c>
      <c r="V340" s="508">
        <v>13.9086161709</v>
      </c>
      <c r="W340" s="508">
        <v>12.6933539906</v>
      </c>
      <c r="X340" s="508">
        <v>12.6375595208</v>
      </c>
      <c r="Y340" s="508">
        <v>15.2627792766</v>
      </c>
      <c r="Z340" s="508">
        <v>12.3114719111</v>
      </c>
      <c r="AA340" s="331">
        <v>14.273672041299999</v>
      </c>
      <c r="AB340" s="331">
        <v>14.2351519682</v>
      </c>
      <c r="AC340" s="331">
        <v>12.4535850865</v>
      </c>
      <c r="AD340" s="331">
        <v>15.057205317399999</v>
      </c>
      <c r="AE340" s="331">
        <v>14.2883482267</v>
      </c>
      <c r="AF340" s="331">
        <v>14.233263407999999</v>
      </c>
      <c r="AG340" s="331">
        <v>15.383778226800001</v>
      </c>
      <c r="AH340" s="331">
        <v>15.0712320895</v>
      </c>
      <c r="AI340" s="331">
        <v>13.481003897600001</v>
      </c>
      <c r="AJ340" s="331">
        <v>15.3800822993</v>
      </c>
      <c r="AK340" s="331">
        <v>13.9876081544</v>
      </c>
      <c r="AL340" s="331">
        <v>14.8744756346</v>
      </c>
      <c r="AM340" s="331">
        <v>16.9468568271</v>
      </c>
      <c r="AN340" s="331">
        <v>15.7641277691</v>
      </c>
      <c r="AO340" s="331">
        <v>18.270853005900001</v>
      </c>
      <c r="AP340" s="331">
        <v>17.292405675600001</v>
      </c>
    </row>
    <row r="341" spans="1:42" s="326" customFormat="1" ht="13.8" x14ac:dyDescent="0.3">
      <c r="A341" s="328"/>
      <c r="B341" s="328" t="s">
        <v>512</v>
      </c>
      <c r="C341" s="332">
        <v>2.35</v>
      </c>
      <c r="D341" s="332">
        <v>4.63</v>
      </c>
      <c r="E341" s="332">
        <v>2.25</v>
      </c>
      <c r="F341" s="332">
        <v>3.25</v>
      </c>
      <c r="G341" s="332">
        <v>4.87</v>
      </c>
      <c r="H341" s="332">
        <v>4.5999999999999996</v>
      </c>
      <c r="I341" s="332">
        <v>4.1100000000000003</v>
      </c>
      <c r="J341" s="332">
        <v>5</v>
      </c>
      <c r="K341" s="332">
        <v>4.8899999999999997</v>
      </c>
      <c r="L341" s="332">
        <v>3.53</v>
      </c>
      <c r="M341" s="332">
        <v>5.1100000000000003</v>
      </c>
      <c r="N341" s="332">
        <v>6.31</v>
      </c>
      <c r="O341" s="507">
        <v>4.6792419281999997</v>
      </c>
      <c r="P341" s="507">
        <v>5.3422182855999996</v>
      </c>
      <c r="Q341" s="507">
        <v>5.2170086181000004</v>
      </c>
      <c r="R341" s="507">
        <v>2.2281298289999998</v>
      </c>
      <c r="S341" s="507">
        <v>11.7466827119</v>
      </c>
      <c r="T341" s="507">
        <v>8.3946495067000004</v>
      </c>
      <c r="U341" s="507">
        <v>9.7875450400999995</v>
      </c>
      <c r="V341" s="507">
        <v>10.338414916</v>
      </c>
      <c r="W341" s="507">
        <v>9.5164379138000008</v>
      </c>
      <c r="X341" s="507">
        <v>7.8094498425000003</v>
      </c>
      <c r="Y341" s="507">
        <v>4.8410357126000001</v>
      </c>
      <c r="Z341" s="507">
        <v>4.5008397192</v>
      </c>
      <c r="AA341" s="329">
        <v>3.4957649116999998</v>
      </c>
      <c r="AB341" s="329">
        <v>8.0038104740999998</v>
      </c>
      <c r="AC341" s="329">
        <v>7.7890475875999998</v>
      </c>
      <c r="AD341" s="329">
        <v>5.0478846758999998</v>
      </c>
      <c r="AE341" s="329">
        <v>6.3309255929999999</v>
      </c>
      <c r="AF341" s="329">
        <v>6.1111668917999999</v>
      </c>
      <c r="AG341" s="329">
        <v>5.3253550551000002</v>
      </c>
      <c r="AH341" s="329">
        <v>7.9816027131</v>
      </c>
      <c r="AI341" s="329">
        <v>6.8562129380999997</v>
      </c>
      <c r="AJ341" s="329">
        <v>10.6059319174</v>
      </c>
      <c r="AK341" s="329">
        <v>6.8519992821000004</v>
      </c>
      <c r="AL341" s="329">
        <v>5.7977707381999997</v>
      </c>
      <c r="AM341" s="329">
        <v>6.0225101760999999</v>
      </c>
      <c r="AN341" s="329">
        <v>4.9503865304000003</v>
      </c>
      <c r="AO341" s="329">
        <v>4.4571236131000003</v>
      </c>
      <c r="AP341" s="329">
        <v>5.6866441076000003</v>
      </c>
    </row>
    <row r="342" spans="1:42" s="326" customFormat="1" ht="13.8" x14ac:dyDescent="0.3">
      <c r="A342" s="330"/>
      <c r="B342" s="330" t="s">
        <v>513</v>
      </c>
      <c r="C342" s="333">
        <v>0.41</v>
      </c>
      <c r="D342" s="333">
        <v>0.32</v>
      </c>
      <c r="E342" s="333">
        <v>0.51</v>
      </c>
      <c r="F342" s="333">
        <v>0.49</v>
      </c>
      <c r="G342" s="333">
        <v>0.53</v>
      </c>
      <c r="H342" s="333">
        <v>0.54</v>
      </c>
      <c r="I342" s="333">
        <v>0.35</v>
      </c>
      <c r="J342" s="333">
        <v>0.73</v>
      </c>
      <c r="K342" s="333">
        <v>1.38</v>
      </c>
      <c r="L342" s="333">
        <v>1.89</v>
      </c>
      <c r="M342" s="333">
        <v>1.46</v>
      </c>
      <c r="N342" s="333">
        <v>0.63</v>
      </c>
      <c r="O342" s="508">
        <v>0.35585739160000002</v>
      </c>
      <c r="P342" s="508">
        <v>0.20848604509999999</v>
      </c>
      <c r="Q342" s="508">
        <v>0.4645313063</v>
      </c>
      <c r="R342" s="508">
        <v>0.35142414570000002</v>
      </c>
      <c r="S342" s="508">
        <v>0.3320176608</v>
      </c>
      <c r="T342" s="508">
        <v>0.58836147699999997</v>
      </c>
      <c r="U342" s="508">
        <v>0.72561688049999995</v>
      </c>
      <c r="V342" s="508">
        <v>0.92514640849999996</v>
      </c>
      <c r="W342" s="508">
        <v>2.0025806553000001</v>
      </c>
      <c r="X342" s="508">
        <v>2.4978438411999999</v>
      </c>
      <c r="Y342" s="508">
        <v>1.5667420727000001</v>
      </c>
      <c r="Z342" s="508">
        <v>0.86605279899999998</v>
      </c>
      <c r="AA342" s="331">
        <v>0.5801723164</v>
      </c>
      <c r="AB342" s="331">
        <v>0.34850415400000001</v>
      </c>
      <c r="AC342" s="331">
        <v>0.3265541401</v>
      </c>
      <c r="AD342" s="331">
        <v>0.72868336369999998</v>
      </c>
      <c r="AE342" s="331">
        <v>1.0267902250000001</v>
      </c>
      <c r="AF342" s="331">
        <v>1.0420349624</v>
      </c>
      <c r="AG342" s="331">
        <v>0.61044368950000005</v>
      </c>
      <c r="AH342" s="331">
        <v>1.1175052293000001</v>
      </c>
      <c r="AI342" s="331">
        <v>2.3870370961999998</v>
      </c>
      <c r="AJ342" s="331">
        <v>3.5415009876000001</v>
      </c>
      <c r="AK342" s="331">
        <v>3.209413063</v>
      </c>
      <c r="AL342" s="331">
        <v>1.9231007801</v>
      </c>
      <c r="AM342" s="331">
        <v>1.229699678</v>
      </c>
      <c r="AN342" s="331">
        <v>1.3042355006999999</v>
      </c>
      <c r="AO342" s="331">
        <v>0.7204577164</v>
      </c>
      <c r="AP342" s="331">
        <v>0.93272485810000005</v>
      </c>
    </row>
    <row r="343" spans="1:42" s="326" customFormat="1" ht="13.8" x14ac:dyDescent="0.3">
      <c r="A343" s="328"/>
      <c r="B343" s="328" t="s">
        <v>514</v>
      </c>
      <c r="C343" s="332">
        <v>823.56</v>
      </c>
      <c r="D343" s="332">
        <v>598.27</v>
      </c>
      <c r="E343" s="332">
        <v>742.96</v>
      </c>
      <c r="F343" s="332">
        <v>663.51</v>
      </c>
      <c r="G343" s="332">
        <v>706.43</v>
      </c>
      <c r="H343" s="332">
        <v>606.42999999999995</v>
      </c>
      <c r="I343" s="332">
        <v>551.79</v>
      </c>
      <c r="J343" s="332">
        <v>647.54999999999995</v>
      </c>
      <c r="K343" s="332">
        <v>780.14</v>
      </c>
      <c r="L343" s="332">
        <v>793.01</v>
      </c>
      <c r="M343" s="332">
        <v>572.97</v>
      </c>
      <c r="N343" s="332">
        <v>584.24</v>
      </c>
      <c r="O343" s="507">
        <v>920.63201954579995</v>
      </c>
      <c r="P343" s="507">
        <v>500.79467197859998</v>
      </c>
      <c r="Q343" s="507">
        <v>630.44227190540005</v>
      </c>
      <c r="R343" s="507">
        <v>606.58153622910004</v>
      </c>
      <c r="S343" s="507">
        <v>602.68410382670004</v>
      </c>
      <c r="T343" s="507">
        <v>513.17296586069995</v>
      </c>
      <c r="U343" s="507">
        <v>676.87917750689996</v>
      </c>
      <c r="V343" s="507">
        <v>542.25012618949995</v>
      </c>
      <c r="W343" s="507">
        <v>769.59930803600002</v>
      </c>
      <c r="X343" s="507">
        <v>882.42597336469998</v>
      </c>
      <c r="Y343" s="507">
        <v>730.42332358570002</v>
      </c>
      <c r="Z343" s="507">
        <v>490.67301044869998</v>
      </c>
      <c r="AA343" s="329">
        <v>836.15938801350001</v>
      </c>
      <c r="AB343" s="329">
        <v>566.78616917750003</v>
      </c>
      <c r="AC343" s="329">
        <v>623.83807761670005</v>
      </c>
      <c r="AD343" s="329">
        <v>709.78013255840006</v>
      </c>
      <c r="AE343" s="329">
        <v>633.92768634100003</v>
      </c>
      <c r="AF343" s="329">
        <v>603.16880054570004</v>
      </c>
      <c r="AG343" s="329">
        <v>742.49804501569997</v>
      </c>
      <c r="AH343" s="329">
        <v>510.56242891689999</v>
      </c>
      <c r="AI343" s="329">
        <v>750.67186177200006</v>
      </c>
      <c r="AJ343" s="329">
        <v>935.00211998060001</v>
      </c>
      <c r="AK343" s="329">
        <v>808.34951356689999</v>
      </c>
      <c r="AL343" s="329">
        <v>591.08968365930002</v>
      </c>
      <c r="AM343" s="329">
        <v>765.62087680069999</v>
      </c>
      <c r="AN343" s="329">
        <v>588.56551270269995</v>
      </c>
      <c r="AO343" s="329">
        <v>778.01105643619996</v>
      </c>
      <c r="AP343" s="329">
        <v>801.91251360930005</v>
      </c>
    </row>
    <row r="344" spans="1:42" s="326" customFormat="1" ht="13.8" x14ac:dyDescent="0.3">
      <c r="A344" s="330"/>
      <c r="B344" s="330" t="s">
        <v>515</v>
      </c>
      <c r="C344" s="333">
        <v>56.35</v>
      </c>
      <c r="D344" s="333">
        <v>62.12</v>
      </c>
      <c r="E344" s="333">
        <v>67.12</v>
      </c>
      <c r="F344" s="333">
        <v>66.150000000000006</v>
      </c>
      <c r="G344" s="333">
        <v>60.95</v>
      </c>
      <c r="H344" s="333">
        <v>40.840000000000003</v>
      </c>
      <c r="I344" s="333">
        <v>28.77</v>
      </c>
      <c r="J344" s="333">
        <v>32.6</v>
      </c>
      <c r="K344" s="333">
        <v>34.340000000000003</v>
      </c>
      <c r="L344" s="333">
        <v>32.03</v>
      </c>
      <c r="M344" s="333">
        <v>41.55</v>
      </c>
      <c r="N344" s="333">
        <v>42.67</v>
      </c>
      <c r="O344" s="508">
        <v>48.159214449499999</v>
      </c>
      <c r="P344" s="508">
        <v>45.515076784800002</v>
      </c>
      <c r="Q344" s="508">
        <v>61.463385929799998</v>
      </c>
      <c r="R344" s="508">
        <v>49.899609651799999</v>
      </c>
      <c r="S344" s="508">
        <v>65.560003766700007</v>
      </c>
      <c r="T344" s="508">
        <v>47.123244341700001</v>
      </c>
      <c r="U344" s="508">
        <v>38.624431279299998</v>
      </c>
      <c r="V344" s="508">
        <v>42.804660223100001</v>
      </c>
      <c r="W344" s="508">
        <v>30.351806625599998</v>
      </c>
      <c r="X344" s="508">
        <v>34.2493488215</v>
      </c>
      <c r="Y344" s="508">
        <v>44.494321383799999</v>
      </c>
      <c r="Z344" s="508">
        <v>49.184067099099998</v>
      </c>
      <c r="AA344" s="331">
        <v>61.971558148299998</v>
      </c>
      <c r="AB344" s="331">
        <v>56.206451624499998</v>
      </c>
      <c r="AC344" s="331">
        <v>60.860102530299997</v>
      </c>
      <c r="AD344" s="331">
        <v>78.518794817400007</v>
      </c>
      <c r="AE344" s="331">
        <v>83.066887319000003</v>
      </c>
      <c r="AF344" s="331">
        <v>61.464275775300003</v>
      </c>
      <c r="AG344" s="331">
        <v>53.9182674252</v>
      </c>
      <c r="AH344" s="331">
        <v>37.300266650099999</v>
      </c>
      <c r="AI344" s="331">
        <v>26.615865817300001</v>
      </c>
      <c r="AJ344" s="331">
        <v>44.745872233699998</v>
      </c>
      <c r="AK344" s="331">
        <v>44.596524125000002</v>
      </c>
      <c r="AL344" s="331">
        <v>57.077883330399999</v>
      </c>
      <c r="AM344" s="331">
        <v>81.766508755199993</v>
      </c>
      <c r="AN344" s="331">
        <v>82.197566814200002</v>
      </c>
      <c r="AO344" s="331">
        <v>85.732669042799998</v>
      </c>
      <c r="AP344" s="331">
        <v>73.814519560099995</v>
      </c>
    </row>
    <row r="345" spans="1:42" s="326" customFormat="1" ht="13.8" x14ac:dyDescent="0.3">
      <c r="A345" s="328"/>
      <c r="B345" s="328" t="s">
        <v>516</v>
      </c>
      <c r="C345" s="332">
        <v>56.43</v>
      </c>
      <c r="D345" s="332">
        <v>43.26</v>
      </c>
      <c r="E345" s="332">
        <v>45.54</v>
      </c>
      <c r="F345" s="332">
        <v>46.58</v>
      </c>
      <c r="G345" s="332">
        <v>47.94</v>
      </c>
      <c r="H345" s="332">
        <v>49.9</v>
      </c>
      <c r="I345" s="332">
        <v>44.81</v>
      </c>
      <c r="J345" s="332">
        <v>52.38</v>
      </c>
      <c r="K345" s="332">
        <v>46.8</v>
      </c>
      <c r="L345" s="332">
        <v>42.16</v>
      </c>
      <c r="M345" s="332">
        <v>49.36</v>
      </c>
      <c r="N345" s="332">
        <v>40.270000000000003</v>
      </c>
      <c r="O345" s="507">
        <v>45.514893616499997</v>
      </c>
      <c r="P345" s="507">
        <v>29.3705114883</v>
      </c>
      <c r="Q345" s="507">
        <v>45.713097198200003</v>
      </c>
      <c r="R345" s="507">
        <v>43.694995512600002</v>
      </c>
      <c r="S345" s="507">
        <v>51.360851006200001</v>
      </c>
      <c r="T345" s="507">
        <v>41.841143755600001</v>
      </c>
      <c r="U345" s="507">
        <v>37.4798120365</v>
      </c>
      <c r="V345" s="507">
        <v>43.649775264399999</v>
      </c>
      <c r="W345" s="507">
        <v>40.706237107600003</v>
      </c>
      <c r="X345" s="507">
        <v>41.586982454999998</v>
      </c>
      <c r="Y345" s="507">
        <v>45.372567091800001</v>
      </c>
      <c r="Z345" s="507">
        <v>39.584051381499997</v>
      </c>
      <c r="AA345" s="329">
        <v>40.579600054399997</v>
      </c>
      <c r="AB345" s="329">
        <v>34.516408844099999</v>
      </c>
      <c r="AC345" s="329">
        <v>29.137907931600001</v>
      </c>
      <c r="AD345" s="329">
        <v>40.182448615600002</v>
      </c>
      <c r="AE345" s="329">
        <v>38.800814305499998</v>
      </c>
      <c r="AF345" s="329">
        <v>32.819717508700002</v>
      </c>
      <c r="AG345" s="329">
        <v>42.6247361494</v>
      </c>
      <c r="AH345" s="329">
        <v>41.171570320599997</v>
      </c>
      <c r="AI345" s="329">
        <v>39.169968928599999</v>
      </c>
      <c r="AJ345" s="329">
        <v>49.827825274399999</v>
      </c>
      <c r="AK345" s="329">
        <v>48.2417783701</v>
      </c>
      <c r="AL345" s="329">
        <v>43.213386849099997</v>
      </c>
      <c r="AM345" s="329">
        <v>52.734353599000002</v>
      </c>
      <c r="AN345" s="329">
        <v>36.982229693400001</v>
      </c>
      <c r="AO345" s="329">
        <v>40.199147588599999</v>
      </c>
      <c r="AP345" s="329">
        <v>50.441008467300001</v>
      </c>
    </row>
    <row r="346" spans="1:42" s="326" customFormat="1" ht="13.8" x14ac:dyDescent="0.3">
      <c r="A346" s="330"/>
      <c r="B346" s="330" t="s">
        <v>517</v>
      </c>
      <c r="C346" s="333">
        <v>52.43</v>
      </c>
      <c r="D346" s="333">
        <v>43.65</v>
      </c>
      <c r="E346" s="333">
        <v>47.35</v>
      </c>
      <c r="F346" s="333">
        <v>54.23</v>
      </c>
      <c r="G346" s="333">
        <v>53.01</v>
      </c>
      <c r="H346" s="333">
        <v>58.17</v>
      </c>
      <c r="I346" s="333">
        <v>52.38</v>
      </c>
      <c r="J346" s="333">
        <v>61.04</v>
      </c>
      <c r="K346" s="333">
        <v>51.16</v>
      </c>
      <c r="L346" s="333">
        <v>62.07</v>
      </c>
      <c r="M346" s="333">
        <v>56.85</v>
      </c>
      <c r="N346" s="333">
        <v>57.84</v>
      </c>
      <c r="O346" s="508">
        <v>62.626230959300003</v>
      </c>
      <c r="P346" s="508">
        <v>46.073312874999999</v>
      </c>
      <c r="Q346" s="508">
        <v>55.571321521900003</v>
      </c>
      <c r="R346" s="508">
        <v>53.080891075700002</v>
      </c>
      <c r="S346" s="508">
        <v>58.566509578199998</v>
      </c>
      <c r="T346" s="508">
        <v>50.6106338174</v>
      </c>
      <c r="U346" s="508">
        <v>64.589979103000005</v>
      </c>
      <c r="V346" s="508">
        <v>57.614118998599999</v>
      </c>
      <c r="W346" s="508">
        <v>59.771167360500002</v>
      </c>
      <c r="X346" s="508">
        <v>61.154705719799999</v>
      </c>
      <c r="Y346" s="508">
        <v>54.3792880337</v>
      </c>
      <c r="Z346" s="508">
        <v>54.813173353099998</v>
      </c>
      <c r="AA346" s="331">
        <v>80.108900458999997</v>
      </c>
      <c r="AB346" s="331">
        <v>53.982306758100002</v>
      </c>
      <c r="AC346" s="331">
        <v>56.920759763100001</v>
      </c>
      <c r="AD346" s="331">
        <v>67.538942373400005</v>
      </c>
      <c r="AE346" s="331">
        <v>58.654366301300001</v>
      </c>
      <c r="AF346" s="331">
        <v>65.236949102799997</v>
      </c>
      <c r="AG346" s="331">
        <v>79.702714742599994</v>
      </c>
      <c r="AH346" s="331">
        <v>62.228987474500002</v>
      </c>
      <c r="AI346" s="331">
        <v>76.021467688300007</v>
      </c>
      <c r="AJ346" s="331">
        <v>68.876444763699993</v>
      </c>
      <c r="AK346" s="331">
        <v>67.949974946500006</v>
      </c>
      <c r="AL346" s="331">
        <v>65.787463391200006</v>
      </c>
      <c r="AM346" s="331">
        <v>74.206254422300006</v>
      </c>
      <c r="AN346" s="331">
        <v>50.244153011900003</v>
      </c>
      <c r="AO346" s="331">
        <v>60.6532319903</v>
      </c>
      <c r="AP346" s="331">
        <v>68.435127072200004</v>
      </c>
    </row>
    <row r="347" spans="1:42" s="326" customFormat="1" ht="13.8" x14ac:dyDescent="0.3">
      <c r="A347" s="328"/>
      <c r="B347" s="328" t="s">
        <v>518</v>
      </c>
      <c r="C347" s="332">
        <v>0.06</v>
      </c>
      <c r="D347" s="332">
        <v>0.02</v>
      </c>
      <c r="E347" s="332">
        <v>0.03</v>
      </c>
      <c r="F347" s="332">
        <v>0.03</v>
      </c>
      <c r="G347" s="332">
        <v>0.09</v>
      </c>
      <c r="H347" s="332">
        <v>0.05</v>
      </c>
      <c r="I347" s="332">
        <v>0.01</v>
      </c>
      <c r="J347" s="332">
        <v>0.06</v>
      </c>
      <c r="K347" s="332">
        <v>0.04</v>
      </c>
      <c r="L347" s="332">
        <v>0.04</v>
      </c>
      <c r="M347" s="332">
        <v>0.04</v>
      </c>
      <c r="N347" s="332">
        <v>0.03</v>
      </c>
      <c r="O347" s="507">
        <v>4.0360730800000001E-2</v>
      </c>
      <c r="P347" s="507">
        <v>1.6033055000000001E-2</v>
      </c>
      <c r="Q347" s="507">
        <v>4.9908723299999999E-2</v>
      </c>
      <c r="R347" s="507">
        <v>5.5148529500000001E-2</v>
      </c>
      <c r="S347" s="507">
        <v>3.6564007199999998E-2</v>
      </c>
      <c r="T347" s="507">
        <v>1.53613595E-2</v>
      </c>
      <c r="U347" s="507">
        <v>1.6681014300000001E-2</v>
      </c>
      <c r="V347" s="507">
        <v>1.25846811E-2</v>
      </c>
      <c r="W347" s="507">
        <v>9.2093101999999993E-3</v>
      </c>
      <c r="X347" s="507">
        <v>2.3685337599999998E-2</v>
      </c>
      <c r="Y347" s="507">
        <v>1.04125057E-2</v>
      </c>
      <c r="Z347" s="507">
        <v>2.3936096699999999E-2</v>
      </c>
      <c r="AA347" s="329">
        <v>9.7734063199999999E-2</v>
      </c>
      <c r="AB347" s="329">
        <v>1.8768612312999999</v>
      </c>
      <c r="AC347" s="329">
        <v>2.5938347600000002E-2</v>
      </c>
      <c r="AD347" s="329">
        <v>2.67693063E-2</v>
      </c>
      <c r="AE347" s="329">
        <v>3.3581676999999998E-3</v>
      </c>
      <c r="AF347" s="329">
        <v>2.9086681100000001E-2</v>
      </c>
      <c r="AG347" s="329">
        <v>0.1101239304</v>
      </c>
      <c r="AH347" s="329">
        <v>1.51789944E-2</v>
      </c>
      <c r="AI347" s="329">
        <v>9.2379739899999994E-2</v>
      </c>
      <c r="AJ347" s="329">
        <v>8.6804595499999998E-2</v>
      </c>
      <c r="AK347" s="329">
        <v>2.3719416199999999E-2</v>
      </c>
      <c r="AL347" s="329">
        <v>0.2015057257</v>
      </c>
      <c r="AM347" s="329">
        <v>0.13008345930000001</v>
      </c>
      <c r="AN347" s="329">
        <v>1.5869781199999999E-2</v>
      </c>
      <c r="AO347" s="329">
        <v>0.1646290057</v>
      </c>
      <c r="AP347" s="329">
        <v>6.1427197000000003E-2</v>
      </c>
    </row>
    <row r="348" spans="1:42" s="326" customFormat="1" ht="13.8" x14ac:dyDescent="0.3">
      <c r="A348" s="330"/>
      <c r="B348" s="330" t="s">
        <v>519</v>
      </c>
      <c r="C348" s="333">
        <v>14.79</v>
      </c>
      <c r="D348" s="333">
        <v>16.41</v>
      </c>
      <c r="E348" s="333">
        <v>13.33</v>
      </c>
      <c r="F348" s="333">
        <v>11.41</v>
      </c>
      <c r="G348" s="333">
        <v>15.23</v>
      </c>
      <c r="H348" s="333">
        <v>12.84</v>
      </c>
      <c r="I348" s="333">
        <v>14.21</v>
      </c>
      <c r="J348" s="333">
        <v>16.11</v>
      </c>
      <c r="K348" s="333">
        <v>11.74</v>
      </c>
      <c r="L348" s="333">
        <v>12.76</v>
      </c>
      <c r="M348" s="333">
        <v>11.09</v>
      </c>
      <c r="N348" s="333">
        <v>11.53</v>
      </c>
      <c r="O348" s="508">
        <v>13.575871897000001</v>
      </c>
      <c r="P348" s="508">
        <v>15.126667082699999</v>
      </c>
      <c r="Q348" s="508">
        <v>17.082090469000001</v>
      </c>
      <c r="R348" s="508">
        <v>16.796612708600001</v>
      </c>
      <c r="S348" s="508">
        <v>15.835634368599999</v>
      </c>
      <c r="T348" s="508">
        <v>11.3964262807</v>
      </c>
      <c r="U348" s="508">
        <v>10.7213779562</v>
      </c>
      <c r="V348" s="508">
        <v>12.026043233799999</v>
      </c>
      <c r="W348" s="508">
        <v>11.012754337600001</v>
      </c>
      <c r="X348" s="508">
        <v>11.672061300799999</v>
      </c>
      <c r="Y348" s="508">
        <v>14.910115475</v>
      </c>
      <c r="Z348" s="508">
        <v>11.2065803159</v>
      </c>
      <c r="AA348" s="331">
        <v>14.982014680200001</v>
      </c>
      <c r="AB348" s="331">
        <v>13.5114371597</v>
      </c>
      <c r="AC348" s="331">
        <v>15.0354427068</v>
      </c>
      <c r="AD348" s="331">
        <v>16.5179978659</v>
      </c>
      <c r="AE348" s="331">
        <v>15.448995612499999</v>
      </c>
      <c r="AF348" s="331">
        <v>12.021616695000001</v>
      </c>
      <c r="AG348" s="331">
        <v>14.869379152</v>
      </c>
      <c r="AH348" s="331">
        <v>12.2695838713</v>
      </c>
      <c r="AI348" s="331">
        <v>11.5852505102</v>
      </c>
      <c r="AJ348" s="331">
        <v>15.025221505599999</v>
      </c>
      <c r="AK348" s="331">
        <v>12.4251705475</v>
      </c>
      <c r="AL348" s="331">
        <v>15.101435202699999</v>
      </c>
      <c r="AM348" s="331">
        <v>18.057377592400002</v>
      </c>
      <c r="AN348" s="331">
        <v>15.714277861699999</v>
      </c>
      <c r="AO348" s="331">
        <v>19.060866084200001</v>
      </c>
      <c r="AP348" s="331">
        <v>16.4671502096</v>
      </c>
    </row>
    <row r="349" spans="1:42" s="326" customFormat="1" ht="27.6" x14ac:dyDescent="0.3">
      <c r="A349" s="328"/>
      <c r="B349" s="328" t="s">
        <v>520</v>
      </c>
      <c r="C349" s="332">
        <v>600.16999999999996</v>
      </c>
      <c r="D349" s="332">
        <v>395.26</v>
      </c>
      <c r="E349" s="332">
        <v>526.73</v>
      </c>
      <c r="F349" s="332">
        <v>451.23</v>
      </c>
      <c r="G349" s="332">
        <v>484.82</v>
      </c>
      <c r="H349" s="332">
        <v>406.86</v>
      </c>
      <c r="I349" s="332">
        <v>378.26</v>
      </c>
      <c r="J349" s="332">
        <v>442.9</v>
      </c>
      <c r="K349" s="332">
        <v>603.29</v>
      </c>
      <c r="L349" s="332">
        <v>608.82000000000005</v>
      </c>
      <c r="M349" s="332">
        <v>378.03</v>
      </c>
      <c r="N349" s="332">
        <v>399.46</v>
      </c>
      <c r="O349" s="507">
        <v>710.22564530960005</v>
      </c>
      <c r="P349" s="507">
        <v>336.50701891220001</v>
      </c>
      <c r="Q349" s="507">
        <v>409.96995409499999</v>
      </c>
      <c r="R349" s="507">
        <v>405.47337115189998</v>
      </c>
      <c r="S349" s="507">
        <v>368.72645011269998</v>
      </c>
      <c r="T349" s="507">
        <v>322.45342420510002</v>
      </c>
      <c r="U349" s="507">
        <v>486.37612805049997</v>
      </c>
      <c r="V349" s="507">
        <v>345.30019897620002</v>
      </c>
      <c r="W349" s="507">
        <v>595.37540623170003</v>
      </c>
      <c r="X349" s="507">
        <v>695.13113397589996</v>
      </c>
      <c r="Y349" s="507">
        <v>530.50436441700003</v>
      </c>
      <c r="Z349" s="507">
        <v>299.79183758459999</v>
      </c>
      <c r="AA349" s="329">
        <v>595.20202445350003</v>
      </c>
      <c r="AB349" s="329">
        <v>371.73486646020001</v>
      </c>
      <c r="AC349" s="329">
        <v>424.01471702139997</v>
      </c>
      <c r="AD349" s="329">
        <v>460.53623922179997</v>
      </c>
      <c r="AE349" s="329">
        <v>391.9674877109</v>
      </c>
      <c r="AF349" s="329">
        <v>390.45519373669998</v>
      </c>
      <c r="AG349" s="329">
        <v>506.5273985549</v>
      </c>
      <c r="AH349" s="329">
        <v>319.95187334219997</v>
      </c>
      <c r="AI349" s="329">
        <v>559.60347300599994</v>
      </c>
      <c r="AJ349" s="329">
        <v>717.19522459400002</v>
      </c>
      <c r="AK349" s="329">
        <v>588.25843648759997</v>
      </c>
      <c r="AL349" s="329">
        <v>369.39274672239998</v>
      </c>
      <c r="AM349" s="329">
        <v>490.86350280200003</v>
      </c>
      <c r="AN349" s="329">
        <v>365.45245166979998</v>
      </c>
      <c r="AO349" s="329">
        <v>523.84341975339998</v>
      </c>
      <c r="AP349" s="329">
        <v>535.96988502099998</v>
      </c>
    </row>
    <row r="350" spans="1:42" s="326" customFormat="1" ht="13.8" x14ac:dyDescent="0.3">
      <c r="A350" s="330"/>
      <c r="B350" s="330" t="s">
        <v>521</v>
      </c>
      <c r="C350" s="333">
        <v>8.7899999999999991</v>
      </c>
      <c r="D350" s="333">
        <v>8.3800000000000008</v>
      </c>
      <c r="E350" s="333">
        <v>7.81</v>
      </c>
      <c r="F350" s="333">
        <v>7.98</v>
      </c>
      <c r="G350" s="333">
        <v>11.89</v>
      </c>
      <c r="H350" s="333">
        <v>9.2899999999999991</v>
      </c>
      <c r="I350" s="333">
        <v>6.19</v>
      </c>
      <c r="J350" s="333">
        <v>7.27</v>
      </c>
      <c r="K350" s="333">
        <v>7.16</v>
      </c>
      <c r="L350" s="333">
        <v>5.74</v>
      </c>
      <c r="M350" s="333">
        <v>6.01</v>
      </c>
      <c r="N350" s="333">
        <v>5.33</v>
      </c>
      <c r="O350" s="508">
        <v>7.3195255773000003</v>
      </c>
      <c r="P350" s="508">
        <v>6.7535013119</v>
      </c>
      <c r="Q350" s="508">
        <v>8.8550396122000006</v>
      </c>
      <c r="R350" s="508">
        <v>9.0029081362000003</v>
      </c>
      <c r="S350" s="508">
        <v>9.8905992477000009</v>
      </c>
      <c r="T350" s="508">
        <v>9.8427379634999994</v>
      </c>
      <c r="U350" s="508">
        <v>7.2753995580000002</v>
      </c>
      <c r="V350" s="508">
        <v>8.5321200299999997</v>
      </c>
      <c r="W350" s="508">
        <v>6.0554124582000002</v>
      </c>
      <c r="X350" s="508">
        <v>7.8452860775</v>
      </c>
      <c r="Y350" s="508">
        <v>7.7563843485000001</v>
      </c>
      <c r="Z350" s="508">
        <v>5.9067612737999999</v>
      </c>
      <c r="AA350" s="331">
        <v>10.0895901101</v>
      </c>
      <c r="AB350" s="331">
        <v>8.0120565694000003</v>
      </c>
      <c r="AC350" s="331">
        <v>10.459732078</v>
      </c>
      <c r="AD350" s="331">
        <v>9.9273661333999996</v>
      </c>
      <c r="AE350" s="331">
        <v>9.8486662876000004</v>
      </c>
      <c r="AF350" s="331">
        <v>9.7504340227000004</v>
      </c>
      <c r="AG350" s="331">
        <v>10.338969368100001</v>
      </c>
      <c r="AH350" s="331">
        <v>7.3919855454999999</v>
      </c>
      <c r="AI350" s="331">
        <v>7.1107633650000004</v>
      </c>
      <c r="AJ350" s="331">
        <v>8.5752214458000005</v>
      </c>
      <c r="AK350" s="331">
        <v>8.8640269209000007</v>
      </c>
      <c r="AL350" s="331">
        <v>7.7314310466</v>
      </c>
      <c r="AM350" s="331">
        <v>10.563552041399999</v>
      </c>
      <c r="AN350" s="331">
        <v>8.8237431380999993</v>
      </c>
      <c r="AO350" s="331">
        <v>11.875856558200001</v>
      </c>
      <c r="AP350" s="331">
        <v>10.210326521300001</v>
      </c>
    </row>
    <row r="351" spans="1:42" s="326" customFormat="1" ht="13.8" x14ac:dyDescent="0.3">
      <c r="A351" s="328"/>
      <c r="B351" s="328" t="s">
        <v>522</v>
      </c>
      <c r="C351" s="332">
        <v>34.549999999999997</v>
      </c>
      <c r="D351" s="332">
        <v>29.18</v>
      </c>
      <c r="E351" s="332">
        <v>35.06</v>
      </c>
      <c r="F351" s="332">
        <v>25.91</v>
      </c>
      <c r="G351" s="332">
        <v>32.5</v>
      </c>
      <c r="H351" s="332">
        <v>28.46</v>
      </c>
      <c r="I351" s="332">
        <v>27.17</v>
      </c>
      <c r="J351" s="332">
        <v>35.19</v>
      </c>
      <c r="K351" s="332">
        <v>25.61</v>
      </c>
      <c r="L351" s="332">
        <v>29.39</v>
      </c>
      <c r="M351" s="332">
        <v>30.03</v>
      </c>
      <c r="N351" s="332">
        <v>27.11</v>
      </c>
      <c r="O351" s="507">
        <v>33.170277005800003</v>
      </c>
      <c r="P351" s="507">
        <v>21.432550468700001</v>
      </c>
      <c r="Q351" s="507">
        <v>31.737474356</v>
      </c>
      <c r="R351" s="507">
        <v>28.577999462800001</v>
      </c>
      <c r="S351" s="507">
        <v>32.707491739399998</v>
      </c>
      <c r="T351" s="507">
        <v>29.889994137199999</v>
      </c>
      <c r="U351" s="507">
        <v>31.795368509100001</v>
      </c>
      <c r="V351" s="507">
        <v>32.310624782300003</v>
      </c>
      <c r="W351" s="507">
        <v>26.3173146046</v>
      </c>
      <c r="X351" s="507">
        <v>30.762769676600001</v>
      </c>
      <c r="Y351" s="507">
        <v>32.995870330199999</v>
      </c>
      <c r="Z351" s="507">
        <v>30.162603344000001</v>
      </c>
      <c r="AA351" s="329">
        <v>33.127966044799997</v>
      </c>
      <c r="AB351" s="329">
        <v>26.9457805302</v>
      </c>
      <c r="AC351" s="329">
        <v>27.383477237899999</v>
      </c>
      <c r="AD351" s="329">
        <v>36.5315742246</v>
      </c>
      <c r="AE351" s="329">
        <v>36.137110636499997</v>
      </c>
      <c r="AF351" s="329">
        <v>31.391527023399998</v>
      </c>
      <c r="AG351" s="329">
        <v>34.4064556931</v>
      </c>
      <c r="AH351" s="329">
        <v>30.232982718300001</v>
      </c>
      <c r="AI351" s="329">
        <v>30.472692716699999</v>
      </c>
      <c r="AJ351" s="329">
        <v>30.6695055679</v>
      </c>
      <c r="AK351" s="329">
        <v>37.989882753099998</v>
      </c>
      <c r="AL351" s="329">
        <v>32.5838313912</v>
      </c>
      <c r="AM351" s="329">
        <v>37.299244129100003</v>
      </c>
      <c r="AN351" s="329">
        <v>29.135220732400001</v>
      </c>
      <c r="AO351" s="329">
        <v>36.481236412999998</v>
      </c>
      <c r="AP351" s="329">
        <v>46.513069560799998</v>
      </c>
    </row>
    <row r="352" spans="1:42" s="326" customFormat="1" ht="13.8" x14ac:dyDescent="0.3">
      <c r="A352" s="330"/>
      <c r="B352" s="330" t="s">
        <v>523</v>
      </c>
      <c r="C352" s="333">
        <v>101.71</v>
      </c>
      <c r="D352" s="333">
        <v>53.36</v>
      </c>
      <c r="E352" s="333">
        <v>106.96</v>
      </c>
      <c r="F352" s="333">
        <v>80.709999999999994</v>
      </c>
      <c r="G352" s="333">
        <v>140.07</v>
      </c>
      <c r="H352" s="333">
        <v>105.89</v>
      </c>
      <c r="I352" s="333">
        <v>93.37</v>
      </c>
      <c r="J352" s="333">
        <v>98.91</v>
      </c>
      <c r="K352" s="333">
        <v>132.57</v>
      </c>
      <c r="L352" s="333">
        <v>124.07</v>
      </c>
      <c r="M352" s="333">
        <v>133.09</v>
      </c>
      <c r="N352" s="333">
        <v>83.46</v>
      </c>
      <c r="O352" s="508">
        <v>171.51058129809999</v>
      </c>
      <c r="P352" s="508">
        <v>211.982130668</v>
      </c>
      <c r="Q352" s="508">
        <v>153.15891656400001</v>
      </c>
      <c r="R352" s="508">
        <v>104.8116065805</v>
      </c>
      <c r="S352" s="508">
        <v>99.013321758499998</v>
      </c>
      <c r="T352" s="508">
        <v>126.13566840750001</v>
      </c>
      <c r="U352" s="508">
        <v>113.22865791060001</v>
      </c>
      <c r="V352" s="508">
        <v>164.9721870619</v>
      </c>
      <c r="W352" s="508">
        <v>179.75139421719999</v>
      </c>
      <c r="X352" s="508">
        <v>110.1211212985</v>
      </c>
      <c r="Y352" s="508">
        <v>136.909942051</v>
      </c>
      <c r="Z352" s="508">
        <v>93.826015706299998</v>
      </c>
      <c r="AA352" s="331">
        <v>106.3142174882</v>
      </c>
      <c r="AB352" s="331">
        <v>206.76824595779999</v>
      </c>
      <c r="AC352" s="331">
        <v>172.38842650800001</v>
      </c>
      <c r="AD352" s="331">
        <v>108.95983985380001</v>
      </c>
      <c r="AE352" s="331">
        <v>115.17652144189999</v>
      </c>
      <c r="AF352" s="331">
        <v>122.47201280820001</v>
      </c>
      <c r="AG352" s="331">
        <v>122.8401026155</v>
      </c>
      <c r="AH352" s="331">
        <v>169.35473813600001</v>
      </c>
      <c r="AI352" s="331">
        <v>219.8979110025</v>
      </c>
      <c r="AJ352" s="331">
        <v>214.09729987790001</v>
      </c>
      <c r="AK352" s="331">
        <v>143.11988215470001</v>
      </c>
      <c r="AL352" s="331">
        <v>156.5793833045</v>
      </c>
      <c r="AM352" s="331">
        <v>189.4442224158</v>
      </c>
      <c r="AN352" s="331">
        <v>515.17255146570005</v>
      </c>
      <c r="AO352" s="331">
        <v>213.77423389110001</v>
      </c>
      <c r="AP352" s="331">
        <v>138.4458082374</v>
      </c>
    </row>
    <row r="353" spans="1:42" s="326" customFormat="1" ht="13.8" x14ac:dyDescent="0.3">
      <c r="A353" s="328"/>
      <c r="B353" s="328" t="s">
        <v>524</v>
      </c>
      <c r="C353" s="332">
        <v>95.21</v>
      </c>
      <c r="D353" s="332">
        <v>47.61</v>
      </c>
      <c r="E353" s="332">
        <v>101.13</v>
      </c>
      <c r="F353" s="332">
        <v>73.55</v>
      </c>
      <c r="G353" s="332">
        <v>132.4</v>
      </c>
      <c r="H353" s="332">
        <v>99.41</v>
      </c>
      <c r="I353" s="332">
        <v>86.5</v>
      </c>
      <c r="J353" s="332">
        <v>90.98</v>
      </c>
      <c r="K353" s="332">
        <v>126.26</v>
      </c>
      <c r="L353" s="332">
        <v>118.03</v>
      </c>
      <c r="M353" s="332">
        <v>126.3</v>
      </c>
      <c r="N353" s="332">
        <v>76.709999999999994</v>
      </c>
      <c r="O353" s="507">
        <v>163.8924870781</v>
      </c>
      <c r="P353" s="507">
        <v>205.22531615619999</v>
      </c>
      <c r="Q353" s="507">
        <v>146.0294517188</v>
      </c>
      <c r="R353" s="507">
        <v>98.633410970699998</v>
      </c>
      <c r="S353" s="507">
        <v>91.474735290400005</v>
      </c>
      <c r="T353" s="507">
        <v>118.8293865011</v>
      </c>
      <c r="U353" s="507">
        <v>104.18126907449999</v>
      </c>
      <c r="V353" s="507">
        <v>156.54726466970001</v>
      </c>
      <c r="W353" s="507">
        <v>171.59726045139999</v>
      </c>
      <c r="X353" s="507">
        <v>101.09825142059999</v>
      </c>
      <c r="Y353" s="507">
        <v>127.4153996678</v>
      </c>
      <c r="Z353" s="507">
        <v>83.515483031599999</v>
      </c>
      <c r="AA353" s="329">
        <v>96.252977595199994</v>
      </c>
      <c r="AB353" s="329">
        <v>198.3710754313</v>
      </c>
      <c r="AC353" s="329">
        <v>159.5268437423</v>
      </c>
      <c r="AD353" s="329">
        <v>99.292747178200003</v>
      </c>
      <c r="AE353" s="329">
        <v>105.72398750319999</v>
      </c>
      <c r="AF353" s="329">
        <v>113.7420146115</v>
      </c>
      <c r="AG353" s="329">
        <v>112.12170442670001</v>
      </c>
      <c r="AH353" s="329">
        <v>160.71650695529999</v>
      </c>
      <c r="AI353" s="329">
        <v>211.6956136126</v>
      </c>
      <c r="AJ353" s="329">
        <v>203.85223196699999</v>
      </c>
      <c r="AK353" s="329">
        <v>133.3797900552</v>
      </c>
      <c r="AL353" s="329">
        <v>146.5227654002</v>
      </c>
      <c r="AM353" s="329">
        <v>179.36701427130001</v>
      </c>
      <c r="AN353" s="329">
        <v>507.53755899160001</v>
      </c>
      <c r="AO353" s="329">
        <v>205.37444308330001</v>
      </c>
      <c r="AP353" s="329">
        <v>131.0226526511</v>
      </c>
    </row>
    <row r="354" spans="1:42" s="326" customFormat="1" ht="13.8" x14ac:dyDescent="0.3">
      <c r="A354" s="330"/>
      <c r="B354" s="330" t="s">
        <v>525</v>
      </c>
      <c r="C354" s="333">
        <v>6.49</v>
      </c>
      <c r="D354" s="333">
        <v>5.76</v>
      </c>
      <c r="E354" s="333">
        <v>5.83</v>
      </c>
      <c r="F354" s="333">
        <v>7.17</v>
      </c>
      <c r="G354" s="333">
        <v>7.67</v>
      </c>
      <c r="H354" s="333">
        <v>6.48</v>
      </c>
      <c r="I354" s="333">
        <v>6.87</v>
      </c>
      <c r="J354" s="333">
        <v>7.93</v>
      </c>
      <c r="K354" s="333">
        <v>6.3</v>
      </c>
      <c r="L354" s="333">
        <v>6.03</v>
      </c>
      <c r="M354" s="333">
        <v>6.79</v>
      </c>
      <c r="N354" s="333">
        <v>6.75</v>
      </c>
      <c r="O354" s="508">
        <v>7.6180942199999997</v>
      </c>
      <c r="P354" s="508">
        <v>6.7568145118</v>
      </c>
      <c r="Q354" s="508">
        <v>7.1294648452000002</v>
      </c>
      <c r="R354" s="508">
        <v>6.1781956098000004</v>
      </c>
      <c r="S354" s="508">
        <v>7.5385864681000001</v>
      </c>
      <c r="T354" s="508">
        <v>7.3062819063999997</v>
      </c>
      <c r="U354" s="508">
        <v>9.0473888360999997</v>
      </c>
      <c r="V354" s="508">
        <v>8.4249223921999992</v>
      </c>
      <c r="W354" s="508">
        <v>8.1541337657999993</v>
      </c>
      <c r="X354" s="508">
        <v>9.0228698778999998</v>
      </c>
      <c r="Y354" s="508">
        <v>9.4945423832000007</v>
      </c>
      <c r="Z354" s="508">
        <v>10.310532674699999</v>
      </c>
      <c r="AA354" s="331">
        <v>10.061239893</v>
      </c>
      <c r="AB354" s="331">
        <v>8.3971705265000001</v>
      </c>
      <c r="AC354" s="331">
        <v>12.8615827657</v>
      </c>
      <c r="AD354" s="331">
        <v>9.6670926755999993</v>
      </c>
      <c r="AE354" s="331">
        <v>9.4525339387000002</v>
      </c>
      <c r="AF354" s="331">
        <v>8.7299981967000004</v>
      </c>
      <c r="AG354" s="331">
        <v>10.7183981888</v>
      </c>
      <c r="AH354" s="331">
        <v>8.6382311807000001</v>
      </c>
      <c r="AI354" s="331">
        <v>8.2022973899</v>
      </c>
      <c r="AJ354" s="331">
        <v>10.2450679109</v>
      </c>
      <c r="AK354" s="331">
        <v>9.7400920995</v>
      </c>
      <c r="AL354" s="331">
        <v>10.056617904299999</v>
      </c>
      <c r="AM354" s="331">
        <v>10.0772081445</v>
      </c>
      <c r="AN354" s="331">
        <v>7.6349924740999997</v>
      </c>
      <c r="AO354" s="331">
        <v>8.3997908078000005</v>
      </c>
      <c r="AP354" s="331">
        <v>7.4231555863000001</v>
      </c>
    </row>
    <row r="355" spans="1:42" s="326" customFormat="1" ht="13.8" x14ac:dyDescent="0.3">
      <c r="A355" s="328"/>
      <c r="B355" s="328" t="s">
        <v>526</v>
      </c>
      <c r="C355" s="332">
        <v>65.31</v>
      </c>
      <c r="D355" s="332">
        <v>59.76</v>
      </c>
      <c r="E355" s="332">
        <v>64.89</v>
      </c>
      <c r="F355" s="332">
        <v>68.69</v>
      </c>
      <c r="G355" s="332">
        <v>74.06</v>
      </c>
      <c r="H355" s="332">
        <v>74.37</v>
      </c>
      <c r="I355" s="332">
        <v>71.98</v>
      </c>
      <c r="J355" s="332">
        <v>73.67</v>
      </c>
      <c r="K355" s="332">
        <v>79.34</v>
      </c>
      <c r="L355" s="332">
        <v>76.709999999999994</v>
      </c>
      <c r="M355" s="332">
        <v>75.37</v>
      </c>
      <c r="N355" s="332">
        <v>71.05</v>
      </c>
      <c r="O355" s="507">
        <v>73.973030652299997</v>
      </c>
      <c r="P355" s="507">
        <v>83.743166685999995</v>
      </c>
      <c r="Q355" s="507">
        <v>94.130350267899999</v>
      </c>
      <c r="R355" s="507">
        <v>88.656429545799995</v>
      </c>
      <c r="S355" s="507">
        <v>82.386418660700002</v>
      </c>
      <c r="T355" s="507">
        <v>80.812257046300005</v>
      </c>
      <c r="U355" s="507">
        <v>82.340369666800001</v>
      </c>
      <c r="V355" s="507">
        <v>100.96959859979999</v>
      </c>
      <c r="W355" s="507">
        <v>88.257397552100002</v>
      </c>
      <c r="X355" s="507">
        <v>96.892772399400002</v>
      </c>
      <c r="Y355" s="507">
        <v>88.689386415800001</v>
      </c>
      <c r="Z355" s="507">
        <v>69.012173886900001</v>
      </c>
      <c r="AA355" s="329">
        <v>77.514270837799998</v>
      </c>
      <c r="AB355" s="329">
        <v>73.998872449199993</v>
      </c>
      <c r="AC355" s="329">
        <v>76.880539251100004</v>
      </c>
      <c r="AD355" s="329">
        <v>73.286150868500002</v>
      </c>
      <c r="AE355" s="329">
        <v>69.237112851899994</v>
      </c>
      <c r="AF355" s="329">
        <v>68.054156283699996</v>
      </c>
      <c r="AG355" s="329">
        <v>74.342910453399995</v>
      </c>
      <c r="AH355" s="329">
        <v>78.137903705599996</v>
      </c>
      <c r="AI355" s="329">
        <v>76.953028229099999</v>
      </c>
      <c r="AJ355" s="329">
        <v>85.190388921700006</v>
      </c>
      <c r="AK355" s="329">
        <v>77.772176425699996</v>
      </c>
      <c r="AL355" s="329">
        <v>66.288119796399997</v>
      </c>
      <c r="AM355" s="329">
        <v>63.905383918699997</v>
      </c>
      <c r="AN355" s="329">
        <v>76.573999889199996</v>
      </c>
      <c r="AO355" s="329">
        <v>75.581520396800002</v>
      </c>
      <c r="AP355" s="329">
        <v>64.539745753600002</v>
      </c>
    </row>
    <row r="356" spans="1:42" s="326" customFormat="1" ht="13.8" x14ac:dyDescent="0.3">
      <c r="A356" s="330"/>
      <c r="B356" s="330" t="s">
        <v>527</v>
      </c>
      <c r="C356" s="333">
        <v>27.97</v>
      </c>
      <c r="D356" s="333">
        <v>32</v>
      </c>
      <c r="E356" s="333">
        <v>31.05</v>
      </c>
      <c r="F356" s="333">
        <v>35.56</v>
      </c>
      <c r="G356" s="333">
        <v>40.520000000000003</v>
      </c>
      <c r="H356" s="333">
        <v>41.34</v>
      </c>
      <c r="I356" s="333">
        <v>37.49</v>
      </c>
      <c r="J356" s="333">
        <v>37.869999999999997</v>
      </c>
      <c r="K356" s="333">
        <v>40.96</v>
      </c>
      <c r="L356" s="333">
        <v>41.01</v>
      </c>
      <c r="M356" s="333">
        <v>39.89</v>
      </c>
      <c r="N356" s="333">
        <v>41.82</v>
      </c>
      <c r="O356" s="508">
        <v>45.5534580271</v>
      </c>
      <c r="P356" s="508">
        <v>38.331524465400001</v>
      </c>
      <c r="Q356" s="508">
        <v>53.436417458299999</v>
      </c>
      <c r="R356" s="508">
        <v>52.420844024899999</v>
      </c>
      <c r="S356" s="508">
        <v>41.503307617899999</v>
      </c>
      <c r="T356" s="508">
        <v>41.470159095699998</v>
      </c>
      <c r="U356" s="508">
        <v>42.288509459799997</v>
      </c>
      <c r="V356" s="508">
        <v>53.781599787899999</v>
      </c>
      <c r="W356" s="508">
        <v>48.856319563299998</v>
      </c>
      <c r="X356" s="508">
        <v>53.482007291199999</v>
      </c>
      <c r="Y356" s="508">
        <v>45.987827202799998</v>
      </c>
      <c r="Z356" s="508">
        <v>34.616717209999997</v>
      </c>
      <c r="AA356" s="331">
        <v>42.716924581900003</v>
      </c>
      <c r="AB356" s="331">
        <v>40.304130880899997</v>
      </c>
      <c r="AC356" s="331">
        <v>36.555136965800003</v>
      </c>
      <c r="AD356" s="331">
        <v>40.053257039999998</v>
      </c>
      <c r="AE356" s="331">
        <v>34.281518419800001</v>
      </c>
      <c r="AF356" s="331">
        <v>38.757920604799999</v>
      </c>
      <c r="AG356" s="331">
        <v>48.737723173900001</v>
      </c>
      <c r="AH356" s="331">
        <v>49.588944919200003</v>
      </c>
      <c r="AI356" s="331">
        <v>45.871236041800003</v>
      </c>
      <c r="AJ356" s="331">
        <v>56.432329674800002</v>
      </c>
      <c r="AK356" s="331">
        <v>49.217227475000001</v>
      </c>
      <c r="AL356" s="331">
        <v>40.689192427800002</v>
      </c>
      <c r="AM356" s="331">
        <v>38.979158815700004</v>
      </c>
      <c r="AN356" s="331">
        <v>57.922626362700001</v>
      </c>
      <c r="AO356" s="331">
        <v>48.263439929500002</v>
      </c>
      <c r="AP356" s="331">
        <v>39.314562368399997</v>
      </c>
    </row>
    <row r="357" spans="1:42" s="326" customFormat="1" ht="13.8" x14ac:dyDescent="0.3">
      <c r="A357" s="328"/>
      <c r="B357" s="328" t="s">
        <v>528</v>
      </c>
      <c r="C357" s="332">
        <v>2.2400000000000002</v>
      </c>
      <c r="D357" s="332">
        <v>0.81</v>
      </c>
      <c r="E357" s="332">
        <v>0.71</v>
      </c>
      <c r="F357" s="332">
        <v>1.0900000000000001</v>
      </c>
      <c r="G357" s="332">
        <v>1.29</v>
      </c>
      <c r="H357" s="332">
        <v>0.95</v>
      </c>
      <c r="I357" s="332">
        <v>2.06</v>
      </c>
      <c r="J357" s="332">
        <v>1.48</v>
      </c>
      <c r="K357" s="332">
        <v>1.22</v>
      </c>
      <c r="L357" s="332">
        <v>0.94</v>
      </c>
      <c r="M357" s="332">
        <v>1.27</v>
      </c>
      <c r="N357" s="332">
        <v>1.1100000000000001</v>
      </c>
      <c r="O357" s="507">
        <v>1.0533008384</v>
      </c>
      <c r="P357" s="507">
        <v>10.363946397699999</v>
      </c>
      <c r="Q357" s="507">
        <v>0.97505045960000003</v>
      </c>
      <c r="R357" s="507">
        <v>1.3075710887000001</v>
      </c>
      <c r="S357" s="507">
        <v>1.3707376817000001</v>
      </c>
      <c r="T357" s="507">
        <v>1.3656293838</v>
      </c>
      <c r="U357" s="507">
        <v>0.86889801339999995</v>
      </c>
      <c r="V357" s="507">
        <v>1.4323991509</v>
      </c>
      <c r="W357" s="507">
        <v>0.99244337029999996</v>
      </c>
      <c r="X357" s="507">
        <v>1.0290355104</v>
      </c>
      <c r="Y357" s="507">
        <v>1.3488006214999999</v>
      </c>
      <c r="Z357" s="507">
        <v>1.1150591543999999</v>
      </c>
      <c r="AA357" s="329">
        <v>1.1974711116000001</v>
      </c>
      <c r="AB357" s="329">
        <v>1.1412866604</v>
      </c>
      <c r="AC357" s="329">
        <v>0.83990303669999999</v>
      </c>
      <c r="AD357" s="329">
        <v>1.2891280289</v>
      </c>
      <c r="AE357" s="329">
        <v>1.5335086962</v>
      </c>
      <c r="AF357" s="329">
        <v>1.3913396173000001</v>
      </c>
      <c r="AG357" s="329">
        <v>1.5174185736000001</v>
      </c>
      <c r="AH357" s="329">
        <v>1.2479890623000001</v>
      </c>
      <c r="AI357" s="329">
        <v>1.1662914221</v>
      </c>
      <c r="AJ357" s="329">
        <v>2.0996820341000002</v>
      </c>
      <c r="AK357" s="329">
        <v>1.5135140042999999</v>
      </c>
      <c r="AL357" s="329">
        <v>1.4603460238999999</v>
      </c>
      <c r="AM357" s="329">
        <v>1.6225265642</v>
      </c>
      <c r="AN357" s="329">
        <v>1.0036542534999999</v>
      </c>
      <c r="AO357" s="329">
        <v>1.20446812</v>
      </c>
      <c r="AP357" s="329">
        <v>1.0679343299999999</v>
      </c>
    </row>
    <row r="358" spans="1:42" s="326" customFormat="1" ht="13.8" x14ac:dyDescent="0.3">
      <c r="A358" s="330"/>
      <c r="B358" s="330" t="s">
        <v>529</v>
      </c>
      <c r="C358" s="333">
        <v>35.1</v>
      </c>
      <c r="D358" s="333">
        <v>26.95</v>
      </c>
      <c r="E358" s="333">
        <v>33.14</v>
      </c>
      <c r="F358" s="333">
        <v>32.049999999999997</v>
      </c>
      <c r="G358" s="333">
        <v>32.25</v>
      </c>
      <c r="H358" s="333">
        <v>32.07</v>
      </c>
      <c r="I358" s="333">
        <v>32.43</v>
      </c>
      <c r="J358" s="333">
        <v>34.32</v>
      </c>
      <c r="K358" s="333">
        <v>37.17</v>
      </c>
      <c r="L358" s="333">
        <v>34.76</v>
      </c>
      <c r="M358" s="333">
        <v>34.21</v>
      </c>
      <c r="N358" s="333">
        <v>28.12</v>
      </c>
      <c r="O358" s="508">
        <v>27.366271786799999</v>
      </c>
      <c r="P358" s="508">
        <v>35.047695822900003</v>
      </c>
      <c r="Q358" s="508">
        <v>39.718882350000001</v>
      </c>
      <c r="R358" s="508">
        <v>34.928014432200001</v>
      </c>
      <c r="S358" s="508">
        <v>39.512373361100003</v>
      </c>
      <c r="T358" s="508">
        <v>37.976468566800001</v>
      </c>
      <c r="U358" s="508">
        <v>39.182962193599998</v>
      </c>
      <c r="V358" s="508">
        <v>45.755599660999998</v>
      </c>
      <c r="W358" s="508">
        <v>38.408634618500002</v>
      </c>
      <c r="X358" s="508">
        <v>42.381729597800003</v>
      </c>
      <c r="Y358" s="508">
        <v>41.352758591499999</v>
      </c>
      <c r="Z358" s="508">
        <v>33.280397522500003</v>
      </c>
      <c r="AA358" s="331">
        <v>33.5998751443</v>
      </c>
      <c r="AB358" s="331">
        <v>32.553454907899997</v>
      </c>
      <c r="AC358" s="331">
        <v>39.4854992486</v>
      </c>
      <c r="AD358" s="331">
        <v>31.943765799600001</v>
      </c>
      <c r="AE358" s="331">
        <v>33.422085735899998</v>
      </c>
      <c r="AF358" s="331">
        <v>27.904896061599999</v>
      </c>
      <c r="AG358" s="331">
        <v>24.0877687059</v>
      </c>
      <c r="AH358" s="331">
        <v>27.3009697241</v>
      </c>
      <c r="AI358" s="331">
        <v>29.915500765200001</v>
      </c>
      <c r="AJ358" s="331">
        <v>26.658377212800001</v>
      </c>
      <c r="AK358" s="331">
        <v>27.041434946399999</v>
      </c>
      <c r="AL358" s="331">
        <v>24.1385813447</v>
      </c>
      <c r="AM358" s="331">
        <v>23.303698538799999</v>
      </c>
      <c r="AN358" s="331">
        <v>17.647719273</v>
      </c>
      <c r="AO358" s="331">
        <v>26.113612347299998</v>
      </c>
      <c r="AP358" s="331">
        <v>24.157249055200001</v>
      </c>
    </row>
    <row r="359" spans="1:42" s="326" customFormat="1" ht="13.8" x14ac:dyDescent="0.3">
      <c r="A359" s="328"/>
      <c r="B359" s="328" t="s">
        <v>530</v>
      </c>
      <c r="C359" s="332">
        <v>7.61</v>
      </c>
      <c r="D359" s="332">
        <v>8.23</v>
      </c>
      <c r="E359" s="332">
        <v>8.25</v>
      </c>
      <c r="F359" s="332">
        <v>8.75</v>
      </c>
      <c r="G359" s="332">
        <v>8.82</v>
      </c>
      <c r="H359" s="332">
        <v>9.08</v>
      </c>
      <c r="I359" s="332">
        <v>9.66</v>
      </c>
      <c r="J359" s="332">
        <v>9.8800000000000008</v>
      </c>
      <c r="K359" s="332">
        <v>10.210000000000001</v>
      </c>
      <c r="L359" s="332">
        <v>9.77</v>
      </c>
      <c r="M359" s="332">
        <v>9.51</v>
      </c>
      <c r="N359" s="332">
        <v>7.73</v>
      </c>
      <c r="O359" s="507">
        <v>9.1841602123000001</v>
      </c>
      <c r="P359" s="507">
        <v>6.0278120623999998</v>
      </c>
      <c r="Q359" s="507">
        <v>7.4761203189999996</v>
      </c>
      <c r="R359" s="507">
        <v>8.0043018344999997</v>
      </c>
      <c r="S359" s="507">
        <v>9.8333985636999994</v>
      </c>
      <c r="T359" s="507">
        <v>8.5953877282000004</v>
      </c>
      <c r="U359" s="507">
        <v>8.8242313542000002</v>
      </c>
      <c r="V359" s="507">
        <v>11.548430269300001</v>
      </c>
      <c r="W359" s="507">
        <v>8.7670881210000005</v>
      </c>
      <c r="X359" s="507">
        <v>8.1459785523000008</v>
      </c>
      <c r="Y359" s="507">
        <v>32.404445706300002</v>
      </c>
      <c r="Z359" s="507">
        <v>8.4090440979000007</v>
      </c>
      <c r="AA359" s="329">
        <v>9.5305752776000006</v>
      </c>
      <c r="AB359" s="329">
        <v>8.5281239276999994</v>
      </c>
      <c r="AC359" s="329">
        <v>7.1276792422000002</v>
      </c>
      <c r="AD359" s="329">
        <v>9.5534709437000007</v>
      </c>
      <c r="AE359" s="329">
        <v>13.765963255200001</v>
      </c>
      <c r="AF359" s="329">
        <v>9.2956402883999996</v>
      </c>
      <c r="AG359" s="329">
        <v>52.860092778199999</v>
      </c>
      <c r="AH359" s="329">
        <v>10.6392917069</v>
      </c>
      <c r="AI359" s="329">
        <v>28.6835398202</v>
      </c>
      <c r="AJ359" s="329">
        <v>14.809615473599999</v>
      </c>
      <c r="AK359" s="329">
        <v>8.8858604539999995</v>
      </c>
      <c r="AL359" s="329">
        <v>8.2047780799000005</v>
      </c>
      <c r="AM359" s="329">
        <v>13.2061409287</v>
      </c>
      <c r="AN359" s="329">
        <v>6.2462357495000003</v>
      </c>
      <c r="AO359" s="329">
        <v>7.5645667592999999</v>
      </c>
      <c r="AP359" s="329">
        <v>8.9511199915000006</v>
      </c>
    </row>
    <row r="360" spans="1:42" s="326" customFormat="1" ht="13.8" x14ac:dyDescent="0.3">
      <c r="A360" s="330"/>
      <c r="B360" s="330" t="s">
        <v>531</v>
      </c>
      <c r="C360" s="333">
        <v>903.49</v>
      </c>
      <c r="D360" s="333">
        <v>922.68</v>
      </c>
      <c r="E360" s="331">
        <v>1137.53</v>
      </c>
      <c r="F360" s="333">
        <v>888.22</v>
      </c>
      <c r="G360" s="333">
        <v>966.5</v>
      </c>
      <c r="H360" s="331">
        <v>1055.17</v>
      </c>
      <c r="I360" s="333">
        <v>936.56</v>
      </c>
      <c r="J360" s="331">
        <v>1162.83</v>
      </c>
      <c r="K360" s="331">
        <v>1070.47</v>
      </c>
      <c r="L360" s="331">
        <v>1085.6400000000001</v>
      </c>
      <c r="M360" s="331">
        <v>1084.95</v>
      </c>
      <c r="N360" s="331">
        <v>1080.8800000000001</v>
      </c>
      <c r="O360" s="508">
        <v>1214.1548761457</v>
      </c>
      <c r="P360" s="508">
        <v>1291.9802922030999</v>
      </c>
      <c r="Q360" s="508">
        <v>1329.2159115216</v>
      </c>
      <c r="R360" s="508">
        <v>1221.8723604495999</v>
      </c>
      <c r="S360" s="508">
        <v>1289.1599589683001</v>
      </c>
      <c r="T360" s="508">
        <v>1164.1876812452999</v>
      </c>
      <c r="U360" s="508">
        <v>1808.8865862703999</v>
      </c>
      <c r="V360" s="508">
        <v>1267.3897611709999</v>
      </c>
      <c r="W360" s="508">
        <v>1351.7906088155</v>
      </c>
      <c r="X360" s="508">
        <v>1448.4679617147001</v>
      </c>
      <c r="Y360" s="508">
        <v>1318.8177883159999</v>
      </c>
      <c r="Z360" s="508">
        <v>1143.8206967900001</v>
      </c>
      <c r="AA360" s="331">
        <v>1010.9786077957</v>
      </c>
      <c r="AB360" s="331">
        <v>1071.0289763185001</v>
      </c>
      <c r="AC360" s="331">
        <v>1070.4401543654001</v>
      </c>
      <c r="AD360" s="331">
        <v>1037.3600494075999</v>
      </c>
      <c r="AE360" s="331">
        <v>931.63681788830002</v>
      </c>
      <c r="AF360" s="331">
        <v>905.70853846520004</v>
      </c>
      <c r="AG360" s="331">
        <v>992.91164872460001</v>
      </c>
      <c r="AH360" s="331">
        <v>965.36887536050006</v>
      </c>
      <c r="AI360" s="331">
        <v>856.57207417359996</v>
      </c>
      <c r="AJ360" s="331">
        <v>1127.8914216112</v>
      </c>
      <c r="AK360" s="331">
        <v>985.62664165479998</v>
      </c>
      <c r="AL360" s="331">
        <v>900.75438448240004</v>
      </c>
      <c r="AM360" s="331">
        <v>1025.1473200973001</v>
      </c>
      <c r="AN360" s="331">
        <v>979.42300135649998</v>
      </c>
      <c r="AO360" s="331">
        <v>1042.2098926535</v>
      </c>
      <c r="AP360" s="331">
        <v>1031.6230300044999</v>
      </c>
    </row>
    <row r="361" spans="1:42" s="326" customFormat="1" ht="13.8" x14ac:dyDescent="0.3">
      <c r="A361" s="328"/>
      <c r="B361" s="328" t="s">
        <v>532</v>
      </c>
      <c r="C361" s="332">
        <v>64.84</v>
      </c>
      <c r="D361" s="332">
        <v>72.97</v>
      </c>
      <c r="E361" s="332">
        <v>138.63</v>
      </c>
      <c r="F361" s="332">
        <v>105.69</v>
      </c>
      <c r="G361" s="332">
        <v>86.17</v>
      </c>
      <c r="H361" s="332">
        <v>101.05</v>
      </c>
      <c r="I361" s="332">
        <v>104.68</v>
      </c>
      <c r="J361" s="332">
        <v>131.69</v>
      </c>
      <c r="K361" s="332">
        <v>110.1</v>
      </c>
      <c r="L361" s="332">
        <v>109.67</v>
      </c>
      <c r="M361" s="332">
        <v>113.43</v>
      </c>
      <c r="N361" s="332">
        <v>90.86</v>
      </c>
      <c r="O361" s="507">
        <v>105.8560449423</v>
      </c>
      <c r="P361" s="507">
        <v>124.40255011799999</v>
      </c>
      <c r="Q361" s="507">
        <v>181.21975519910001</v>
      </c>
      <c r="R361" s="507">
        <v>156.97421176879999</v>
      </c>
      <c r="S361" s="507">
        <v>114.15510551129999</v>
      </c>
      <c r="T361" s="507">
        <v>141.75198810929999</v>
      </c>
      <c r="U361" s="507">
        <v>115.41144279789999</v>
      </c>
      <c r="V361" s="507">
        <v>109.5530838646</v>
      </c>
      <c r="W361" s="507">
        <v>105.5592187446</v>
      </c>
      <c r="X361" s="507">
        <v>134.7120132181</v>
      </c>
      <c r="Y361" s="507">
        <v>110.3695332331</v>
      </c>
      <c r="Z361" s="507">
        <v>100.7639856439</v>
      </c>
      <c r="AA361" s="329">
        <v>56.277745554399999</v>
      </c>
      <c r="AB361" s="329">
        <v>61.909490928899999</v>
      </c>
      <c r="AC361" s="329">
        <v>73.798104839499999</v>
      </c>
      <c r="AD361" s="329">
        <v>74.295818975000003</v>
      </c>
      <c r="AE361" s="329">
        <v>69.312228275099997</v>
      </c>
      <c r="AF361" s="329">
        <v>71.098728023199996</v>
      </c>
      <c r="AG361" s="329">
        <v>56.251118687000002</v>
      </c>
      <c r="AH361" s="329">
        <v>75.070576989100005</v>
      </c>
      <c r="AI361" s="329">
        <v>52.4674369568</v>
      </c>
      <c r="AJ361" s="329">
        <v>82.029364587299995</v>
      </c>
      <c r="AK361" s="329">
        <v>82.949057506000003</v>
      </c>
      <c r="AL361" s="329">
        <v>82.077005992099998</v>
      </c>
      <c r="AM361" s="329">
        <v>67.380396413499994</v>
      </c>
      <c r="AN361" s="329">
        <v>54.516156511799998</v>
      </c>
      <c r="AO361" s="329">
        <v>70.244086871500002</v>
      </c>
      <c r="AP361" s="329">
        <v>59.339539441699998</v>
      </c>
    </row>
    <row r="362" spans="1:42" s="326" customFormat="1" ht="27.6" x14ac:dyDescent="0.3">
      <c r="A362" s="330"/>
      <c r="B362" s="330" t="s">
        <v>568</v>
      </c>
      <c r="C362" s="333">
        <v>43.05</v>
      </c>
      <c r="D362" s="333">
        <v>52.52</v>
      </c>
      <c r="E362" s="333">
        <v>112.03</v>
      </c>
      <c r="F362" s="333">
        <v>82.6</v>
      </c>
      <c r="G362" s="333">
        <v>69.19</v>
      </c>
      <c r="H362" s="333">
        <v>84.84</v>
      </c>
      <c r="I362" s="333">
        <v>85.37</v>
      </c>
      <c r="J362" s="333">
        <v>108.35</v>
      </c>
      <c r="K362" s="333">
        <v>93.86</v>
      </c>
      <c r="L362" s="333">
        <v>89.74</v>
      </c>
      <c r="M362" s="333">
        <v>81.260000000000005</v>
      </c>
      <c r="N362" s="333">
        <v>69.58</v>
      </c>
      <c r="O362" s="508">
        <v>83.483867184600001</v>
      </c>
      <c r="P362" s="508">
        <v>97.141073166499993</v>
      </c>
      <c r="Q362" s="508">
        <v>144.28073078739999</v>
      </c>
      <c r="R362" s="508">
        <v>125.341946826</v>
      </c>
      <c r="S362" s="508">
        <v>88.675586081600002</v>
      </c>
      <c r="T362" s="508">
        <v>114.170322727</v>
      </c>
      <c r="U362" s="508">
        <v>88.036869318800001</v>
      </c>
      <c r="V362" s="508">
        <v>92.501190999599999</v>
      </c>
      <c r="W362" s="508">
        <v>77.162139878900007</v>
      </c>
      <c r="X362" s="508">
        <v>99.083676899300002</v>
      </c>
      <c r="Y362" s="508">
        <v>74.847975484599999</v>
      </c>
      <c r="Z362" s="508">
        <v>60.603205896299997</v>
      </c>
      <c r="AA362" s="331">
        <v>30.605844498100002</v>
      </c>
      <c r="AB362" s="331">
        <v>43.140624216500001</v>
      </c>
      <c r="AC362" s="331">
        <v>45.543544116699998</v>
      </c>
      <c r="AD362" s="331">
        <v>43.277056829300001</v>
      </c>
      <c r="AE362" s="331">
        <v>37.495629877299997</v>
      </c>
      <c r="AF362" s="331">
        <v>45.537912629099999</v>
      </c>
      <c r="AG362" s="331">
        <v>31.435810592599999</v>
      </c>
      <c r="AH362" s="331">
        <v>42.473291128900001</v>
      </c>
      <c r="AI362" s="331">
        <v>28.6023664254</v>
      </c>
      <c r="AJ362" s="331">
        <v>39.912019869700003</v>
      </c>
      <c r="AK362" s="331">
        <v>43.519023769299999</v>
      </c>
      <c r="AL362" s="331">
        <v>39.2652692833</v>
      </c>
      <c r="AM362" s="331">
        <v>31.110111855700001</v>
      </c>
      <c r="AN362" s="331">
        <v>28.0107436469</v>
      </c>
      <c r="AO362" s="331">
        <v>28.202154155500001</v>
      </c>
      <c r="AP362" s="331">
        <v>26.671125142499999</v>
      </c>
    </row>
    <row r="363" spans="1:42" s="326" customFormat="1" ht="27.6" x14ac:dyDescent="0.3">
      <c r="A363" s="328"/>
      <c r="B363" s="328" t="s">
        <v>569</v>
      </c>
      <c r="C363" s="332">
        <v>21.79</v>
      </c>
      <c r="D363" s="332">
        <v>20.45</v>
      </c>
      <c r="E363" s="332">
        <v>26.6</v>
      </c>
      <c r="F363" s="332">
        <v>23.09</v>
      </c>
      <c r="G363" s="332">
        <v>16.98</v>
      </c>
      <c r="H363" s="332">
        <v>16.21</v>
      </c>
      <c r="I363" s="332">
        <v>19.309999999999999</v>
      </c>
      <c r="J363" s="332">
        <v>23.35</v>
      </c>
      <c r="K363" s="332">
        <v>16.239999999999998</v>
      </c>
      <c r="L363" s="332">
        <v>19.93</v>
      </c>
      <c r="M363" s="332">
        <v>32.17</v>
      </c>
      <c r="N363" s="332">
        <v>21.28</v>
      </c>
      <c r="O363" s="507">
        <v>22.372177757700001</v>
      </c>
      <c r="P363" s="507">
        <v>27.261476951500001</v>
      </c>
      <c r="Q363" s="507">
        <v>36.939024411699997</v>
      </c>
      <c r="R363" s="507">
        <v>31.632264942799999</v>
      </c>
      <c r="S363" s="507">
        <v>25.479519429700002</v>
      </c>
      <c r="T363" s="507">
        <v>27.581665382299999</v>
      </c>
      <c r="U363" s="507">
        <v>27.3745734791</v>
      </c>
      <c r="V363" s="507">
        <v>17.051892864999999</v>
      </c>
      <c r="W363" s="507">
        <v>28.397078865699999</v>
      </c>
      <c r="X363" s="507">
        <v>35.628336318800002</v>
      </c>
      <c r="Y363" s="507">
        <v>35.521557748500001</v>
      </c>
      <c r="Z363" s="507">
        <v>40.160779747600003</v>
      </c>
      <c r="AA363" s="329">
        <v>25.671901056300001</v>
      </c>
      <c r="AB363" s="329">
        <v>18.768866712400001</v>
      </c>
      <c r="AC363" s="329">
        <v>28.254560722800001</v>
      </c>
      <c r="AD363" s="329">
        <v>31.018762145699998</v>
      </c>
      <c r="AE363" s="329">
        <v>31.8165983978</v>
      </c>
      <c r="AF363" s="329">
        <v>25.5608153941</v>
      </c>
      <c r="AG363" s="329">
        <v>24.815308094399999</v>
      </c>
      <c r="AH363" s="329">
        <v>32.597285860200003</v>
      </c>
      <c r="AI363" s="329">
        <v>23.865070531400001</v>
      </c>
      <c r="AJ363" s="329">
        <v>42.117344717599998</v>
      </c>
      <c r="AK363" s="329">
        <v>39.430033736699997</v>
      </c>
      <c r="AL363" s="329">
        <v>42.811736708799998</v>
      </c>
      <c r="AM363" s="329">
        <v>36.270284557799997</v>
      </c>
      <c r="AN363" s="329">
        <v>26.505412864899998</v>
      </c>
      <c r="AO363" s="329">
        <v>42.041932715999998</v>
      </c>
      <c r="AP363" s="329">
        <v>32.668414299200002</v>
      </c>
    </row>
    <row r="364" spans="1:42" s="326" customFormat="1" ht="13.8" x14ac:dyDescent="0.3">
      <c r="A364" s="330"/>
      <c r="B364" s="330" t="s">
        <v>533</v>
      </c>
      <c r="C364" s="333">
        <v>49.3</v>
      </c>
      <c r="D364" s="333">
        <v>53.79</v>
      </c>
      <c r="E364" s="333">
        <v>63.03</v>
      </c>
      <c r="F364" s="333">
        <v>36.479999999999997</v>
      </c>
      <c r="G364" s="333">
        <v>39.840000000000003</v>
      </c>
      <c r="H364" s="333">
        <v>54.71</v>
      </c>
      <c r="I364" s="333">
        <v>41.39</v>
      </c>
      <c r="J364" s="333">
        <v>45.2</v>
      </c>
      <c r="K364" s="333">
        <v>102.72</v>
      </c>
      <c r="L364" s="333">
        <v>138.30000000000001</v>
      </c>
      <c r="M364" s="333">
        <v>105.49</v>
      </c>
      <c r="N364" s="333">
        <v>166.51</v>
      </c>
      <c r="O364" s="508">
        <v>241.45956695460001</v>
      </c>
      <c r="P364" s="508">
        <v>224.9972776809</v>
      </c>
      <c r="Q364" s="508">
        <v>235.0064578107</v>
      </c>
      <c r="R364" s="508">
        <v>290.06924622060001</v>
      </c>
      <c r="S364" s="508">
        <v>260.18017254789999</v>
      </c>
      <c r="T364" s="508">
        <v>164.5615677374</v>
      </c>
      <c r="U364" s="508">
        <v>179.2462486439</v>
      </c>
      <c r="V364" s="508">
        <v>247.2292725641</v>
      </c>
      <c r="W364" s="508">
        <v>407.55323541780001</v>
      </c>
      <c r="X364" s="508">
        <v>429.36781235059999</v>
      </c>
      <c r="Y364" s="508">
        <v>406.42641267929997</v>
      </c>
      <c r="Z364" s="508">
        <v>271.86073736769998</v>
      </c>
      <c r="AA364" s="331">
        <v>211.91498232570001</v>
      </c>
      <c r="AB364" s="331">
        <v>206.3852170342</v>
      </c>
      <c r="AC364" s="331">
        <v>245.04108539270001</v>
      </c>
      <c r="AD364" s="331">
        <v>246.37072079910001</v>
      </c>
      <c r="AE364" s="331">
        <v>109.1826721682</v>
      </c>
      <c r="AF364" s="331">
        <v>118.12479236510001</v>
      </c>
      <c r="AG364" s="331">
        <v>162.92289662670001</v>
      </c>
      <c r="AH364" s="331">
        <v>155.74867714609999</v>
      </c>
      <c r="AI364" s="331">
        <v>55.424908980300003</v>
      </c>
      <c r="AJ364" s="331">
        <v>275.7780870981</v>
      </c>
      <c r="AK364" s="331">
        <v>177.81812905539999</v>
      </c>
      <c r="AL364" s="331">
        <v>173.4017885538</v>
      </c>
      <c r="AM364" s="331">
        <v>204.21882156980001</v>
      </c>
      <c r="AN364" s="331">
        <v>188.6371206748</v>
      </c>
      <c r="AO364" s="331">
        <v>230.79789565030001</v>
      </c>
      <c r="AP364" s="331">
        <v>209.06013584390001</v>
      </c>
    </row>
    <row r="365" spans="1:42" s="326" customFormat="1" ht="13.8" x14ac:dyDescent="0.3">
      <c r="A365" s="328"/>
      <c r="B365" s="328" t="s">
        <v>534</v>
      </c>
      <c r="C365" s="332">
        <v>48.73</v>
      </c>
      <c r="D365" s="332">
        <v>52.89</v>
      </c>
      <c r="E365" s="332">
        <v>61.52</v>
      </c>
      <c r="F365" s="332">
        <v>36.450000000000003</v>
      </c>
      <c r="G365" s="332">
        <v>39.840000000000003</v>
      </c>
      <c r="H365" s="332">
        <v>54.71</v>
      </c>
      <c r="I365" s="332">
        <v>41.39</v>
      </c>
      <c r="J365" s="332">
        <v>45.2</v>
      </c>
      <c r="K365" s="332">
        <v>102.72</v>
      </c>
      <c r="L365" s="332">
        <v>138.18</v>
      </c>
      <c r="M365" s="332">
        <v>105.48</v>
      </c>
      <c r="N365" s="332">
        <v>166.51</v>
      </c>
      <c r="O365" s="507">
        <v>241.45956695460001</v>
      </c>
      <c r="P365" s="507">
        <v>224.9972776809</v>
      </c>
      <c r="Q365" s="507">
        <v>235.0064578107</v>
      </c>
      <c r="R365" s="507">
        <v>290.0647962104</v>
      </c>
      <c r="S365" s="507">
        <v>260.18017254789999</v>
      </c>
      <c r="T365" s="507">
        <v>164.53665959419999</v>
      </c>
      <c r="U365" s="507">
        <v>179.2346146358</v>
      </c>
      <c r="V365" s="507">
        <v>246.68553484789999</v>
      </c>
      <c r="W365" s="507">
        <v>407.55323541780001</v>
      </c>
      <c r="X365" s="507">
        <v>429.28367628820001</v>
      </c>
      <c r="Y365" s="507">
        <v>406.42641267929997</v>
      </c>
      <c r="Z365" s="507">
        <v>271.76196669030003</v>
      </c>
      <c r="AA365" s="329">
        <v>211.5624665009</v>
      </c>
      <c r="AB365" s="329">
        <v>206.3852170342</v>
      </c>
      <c r="AC365" s="329">
        <v>245.04108539270001</v>
      </c>
      <c r="AD365" s="329">
        <v>246.37072079910001</v>
      </c>
      <c r="AE365" s="329">
        <v>109.092379717</v>
      </c>
      <c r="AF365" s="329">
        <v>118.12479236510001</v>
      </c>
      <c r="AG365" s="329">
        <v>162.92289662670001</v>
      </c>
      <c r="AH365" s="329">
        <v>155.74867714609999</v>
      </c>
      <c r="AI365" s="329">
        <v>55.424908980300003</v>
      </c>
      <c r="AJ365" s="329">
        <v>275.7780870981</v>
      </c>
      <c r="AK365" s="329">
        <v>177.81812905539999</v>
      </c>
      <c r="AL365" s="329">
        <v>173.14780503259999</v>
      </c>
      <c r="AM365" s="329">
        <v>204.05994168399999</v>
      </c>
      <c r="AN365" s="329">
        <v>188.6371206748</v>
      </c>
      <c r="AO365" s="329">
        <v>230.79789565030001</v>
      </c>
      <c r="AP365" s="329">
        <v>209.06013584390001</v>
      </c>
    </row>
    <row r="366" spans="1:42" s="326" customFormat="1" ht="27.6" x14ac:dyDescent="0.3">
      <c r="A366" s="330"/>
      <c r="B366" s="330" t="s">
        <v>570</v>
      </c>
      <c r="C366" s="333">
        <v>18.55</v>
      </c>
      <c r="D366" s="333">
        <v>9.25</v>
      </c>
      <c r="E366" s="333">
        <v>30.01</v>
      </c>
      <c r="F366" s="333">
        <v>20.09</v>
      </c>
      <c r="G366" s="333">
        <v>17.53</v>
      </c>
      <c r="H366" s="333">
        <v>18.04</v>
      </c>
      <c r="I366" s="333">
        <v>16.79</v>
      </c>
      <c r="J366" s="333">
        <v>10.53</v>
      </c>
      <c r="K366" s="333">
        <v>7.76</v>
      </c>
      <c r="L366" s="333">
        <v>9.25</v>
      </c>
      <c r="M366" s="333">
        <v>18.510000000000002</v>
      </c>
      <c r="N366" s="333">
        <v>9.2200000000000006</v>
      </c>
      <c r="O366" s="508">
        <v>22.519968934200001</v>
      </c>
      <c r="P366" s="508">
        <v>19.130309160700001</v>
      </c>
      <c r="Q366" s="508">
        <v>11.9634557765</v>
      </c>
      <c r="R366" s="508">
        <v>21.244356312299999</v>
      </c>
      <c r="S366" s="508">
        <v>22.5789242701</v>
      </c>
      <c r="T366" s="508">
        <v>22.521999409100001</v>
      </c>
      <c r="U366" s="508">
        <v>20.422008938299999</v>
      </c>
      <c r="V366" s="508">
        <v>10.9193916791</v>
      </c>
      <c r="W366" s="508">
        <v>24.731958152299999</v>
      </c>
      <c r="X366" s="508">
        <v>28.9581553965</v>
      </c>
      <c r="Y366" s="508">
        <v>36.977013378899997</v>
      </c>
      <c r="Z366" s="508">
        <v>17.1248681796</v>
      </c>
      <c r="AA366" s="331">
        <v>7.1738853301000001</v>
      </c>
      <c r="AB366" s="331">
        <v>5.6123313986000003</v>
      </c>
      <c r="AC366" s="331">
        <v>14.5466215369</v>
      </c>
      <c r="AD366" s="331">
        <v>12.969432274900001</v>
      </c>
      <c r="AE366" s="331">
        <v>26.396938459200001</v>
      </c>
      <c r="AF366" s="331">
        <v>25.035484355800001</v>
      </c>
      <c r="AG366" s="331">
        <v>21.410414442800001</v>
      </c>
      <c r="AH366" s="331">
        <v>17.174634052799998</v>
      </c>
      <c r="AI366" s="331">
        <v>10.5968937936</v>
      </c>
      <c r="AJ366" s="331">
        <v>26.315925404800002</v>
      </c>
      <c r="AK366" s="331">
        <v>17.325925579700002</v>
      </c>
      <c r="AL366" s="331">
        <v>12.267644002700001</v>
      </c>
      <c r="AM366" s="331">
        <v>11.1923628832</v>
      </c>
      <c r="AN366" s="331">
        <v>15.3414608146</v>
      </c>
      <c r="AO366" s="331">
        <v>18.128467000899999</v>
      </c>
      <c r="AP366" s="331">
        <v>9.0183599203</v>
      </c>
    </row>
    <row r="367" spans="1:42" s="326" customFormat="1" ht="27.6" x14ac:dyDescent="0.3">
      <c r="A367" s="328"/>
      <c r="B367" s="328" t="s">
        <v>571</v>
      </c>
      <c r="C367" s="332">
        <v>23.44</v>
      </c>
      <c r="D367" s="332">
        <v>11.88</v>
      </c>
      <c r="E367" s="332">
        <v>18.829999999999998</v>
      </c>
      <c r="F367" s="332">
        <v>8.1999999999999993</v>
      </c>
      <c r="G367" s="332">
        <v>14.9</v>
      </c>
      <c r="H367" s="332">
        <v>22.14</v>
      </c>
      <c r="I367" s="332">
        <v>8.99</v>
      </c>
      <c r="J367" s="332">
        <v>28.91</v>
      </c>
      <c r="K367" s="332">
        <v>71.53</v>
      </c>
      <c r="L367" s="332">
        <v>46.33</v>
      </c>
      <c r="M367" s="332">
        <v>74.489999999999995</v>
      </c>
      <c r="N367" s="332">
        <v>131.97</v>
      </c>
      <c r="O367" s="507">
        <v>206.29773080570001</v>
      </c>
      <c r="P367" s="507">
        <v>171.6410546155</v>
      </c>
      <c r="Q367" s="507">
        <v>198.74797998630001</v>
      </c>
      <c r="R367" s="507">
        <v>245.49617187519999</v>
      </c>
      <c r="S367" s="507">
        <v>231.7568928366</v>
      </c>
      <c r="T367" s="507">
        <v>130.07169987739999</v>
      </c>
      <c r="U367" s="507">
        <v>153.0803295737</v>
      </c>
      <c r="V367" s="507">
        <v>225.3039457788</v>
      </c>
      <c r="W367" s="507">
        <v>347.63920269290003</v>
      </c>
      <c r="X367" s="507">
        <v>237.61294733299999</v>
      </c>
      <c r="Y367" s="507">
        <v>348.49238979350002</v>
      </c>
      <c r="Z367" s="507">
        <v>239.233612623</v>
      </c>
      <c r="AA367" s="329">
        <v>185.58230860649999</v>
      </c>
      <c r="AB367" s="329">
        <v>158.8841389481</v>
      </c>
      <c r="AC367" s="329">
        <v>174.12644617300001</v>
      </c>
      <c r="AD367" s="329">
        <v>226.8016870857</v>
      </c>
      <c r="AE367" s="329">
        <v>72.026552184699995</v>
      </c>
      <c r="AF367" s="329">
        <v>60.998922198199999</v>
      </c>
      <c r="AG367" s="329">
        <v>135.0296235157</v>
      </c>
      <c r="AH367" s="329">
        <v>124.42104731800001</v>
      </c>
      <c r="AI367" s="329">
        <v>37.883265556300003</v>
      </c>
      <c r="AJ367" s="329">
        <v>191.4349180399</v>
      </c>
      <c r="AK367" s="329">
        <v>143.819354326</v>
      </c>
      <c r="AL367" s="329">
        <v>146.64574310660001</v>
      </c>
      <c r="AM367" s="329">
        <v>181.3623808472</v>
      </c>
      <c r="AN367" s="329">
        <v>140.318355999</v>
      </c>
      <c r="AO367" s="329">
        <v>197.42735530120001</v>
      </c>
      <c r="AP367" s="329">
        <v>185.4322930374</v>
      </c>
    </row>
    <row r="368" spans="1:42" s="326" customFormat="1" ht="27.6" x14ac:dyDescent="0.3">
      <c r="A368" s="330"/>
      <c r="B368" s="330" t="s">
        <v>572</v>
      </c>
      <c r="C368" s="333">
        <v>5.49</v>
      </c>
      <c r="D368" s="333">
        <v>31.73</v>
      </c>
      <c r="E368" s="333">
        <v>12.52</v>
      </c>
      <c r="F368" s="333">
        <v>7.77</v>
      </c>
      <c r="G368" s="333">
        <v>7.34</v>
      </c>
      <c r="H368" s="333">
        <v>14.1</v>
      </c>
      <c r="I368" s="333">
        <v>15.57</v>
      </c>
      <c r="J368" s="333">
        <v>5.65</v>
      </c>
      <c r="K368" s="333">
        <v>22.92</v>
      </c>
      <c r="L368" s="333">
        <v>82.56</v>
      </c>
      <c r="M368" s="333">
        <v>12.22</v>
      </c>
      <c r="N368" s="333">
        <v>20.88</v>
      </c>
      <c r="O368" s="508">
        <v>7.7938471574000001</v>
      </c>
      <c r="P368" s="508">
        <v>30.391220901099999</v>
      </c>
      <c r="Q368" s="508">
        <v>22.037936477999999</v>
      </c>
      <c r="R368" s="508">
        <v>18.841066557200001</v>
      </c>
      <c r="S368" s="508">
        <v>5.6064181426999999</v>
      </c>
      <c r="T368" s="508">
        <v>10.640177269500001</v>
      </c>
      <c r="U368" s="508">
        <v>5.1657364874000002</v>
      </c>
      <c r="V368" s="508">
        <v>7.3544314825999999</v>
      </c>
      <c r="W368" s="508">
        <v>34.389868817900002</v>
      </c>
      <c r="X368" s="508">
        <v>160.45167416000001</v>
      </c>
      <c r="Y368" s="508">
        <v>16.275276658399999</v>
      </c>
      <c r="Z368" s="508">
        <v>9.1398841994000009</v>
      </c>
      <c r="AA368" s="331">
        <v>14.9968464502</v>
      </c>
      <c r="AB368" s="331">
        <v>41.728904659900003</v>
      </c>
      <c r="AC368" s="331">
        <v>55.558515978300001</v>
      </c>
      <c r="AD368" s="331">
        <v>4.3946463481000002</v>
      </c>
      <c r="AE368" s="331">
        <v>10.4908966045</v>
      </c>
      <c r="AF368" s="331">
        <v>28.674748041699999</v>
      </c>
      <c r="AG368" s="331">
        <v>5.2584810442999999</v>
      </c>
      <c r="AH368" s="331">
        <v>8.0875851048000005</v>
      </c>
      <c r="AI368" s="331">
        <v>3.3489229554</v>
      </c>
      <c r="AJ368" s="331">
        <v>50.046946760700003</v>
      </c>
      <c r="AK368" s="331">
        <v>7.7206230843999997</v>
      </c>
      <c r="AL368" s="331">
        <v>10.063249943400001</v>
      </c>
      <c r="AM368" s="331">
        <v>10.0802079678</v>
      </c>
      <c r="AN368" s="331">
        <v>31.4341983638</v>
      </c>
      <c r="AO368" s="331">
        <v>13.621591476900001</v>
      </c>
      <c r="AP368" s="331">
        <v>12.8484351952</v>
      </c>
    </row>
    <row r="369" spans="1:42" s="326" customFormat="1" ht="27.6" x14ac:dyDescent="0.3">
      <c r="A369" s="328"/>
      <c r="B369" s="328" t="s">
        <v>573</v>
      </c>
      <c r="C369" s="332">
        <v>1.23</v>
      </c>
      <c r="D369" s="332">
        <v>0.02</v>
      </c>
      <c r="E369" s="332">
        <v>0.15</v>
      </c>
      <c r="F369" s="332">
        <v>0.39</v>
      </c>
      <c r="G369" s="332">
        <v>0.06</v>
      </c>
      <c r="H369" s="332">
        <v>0.42</v>
      </c>
      <c r="I369" s="332">
        <v>0.04</v>
      </c>
      <c r="J369" s="332">
        <v>0.09</v>
      </c>
      <c r="K369" s="332">
        <v>0.5</v>
      </c>
      <c r="L369" s="332">
        <v>0.04</v>
      </c>
      <c r="M369" s="332">
        <v>0.25</v>
      </c>
      <c r="N369" s="332">
        <v>4.43</v>
      </c>
      <c r="O369" s="507">
        <v>4.8424457738999998</v>
      </c>
      <c r="P369" s="507">
        <v>3.8263615511000002</v>
      </c>
      <c r="Q369" s="507">
        <v>2.2479277509000002</v>
      </c>
      <c r="R369" s="507">
        <v>4.4797922969000004</v>
      </c>
      <c r="S369" s="507">
        <v>0.23290229370000001</v>
      </c>
      <c r="T369" s="507">
        <v>1.2892755746</v>
      </c>
      <c r="U369" s="507">
        <v>0.56258185459999999</v>
      </c>
      <c r="V369" s="507">
        <v>3.1021462605000001</v>
      </c>
      <c r="W369" s="507">
        <v>0.78494436830000003</v>
      </c>
      <c r="X369" s="507">
        <v>2.2566955156000001</v>
      </c>
      <c r="Y369" s="507">
        <v>4.6722120464000003</v>
      </c>
      <c r="Z369" s="507">
        <v>6.2589140433999999</v>
      </c>
      <c r="AA369" s="329">
        <v>3.7964422059</v>
      </c>
      <c r="AB369" s="329">
        <v>0.1518579307</v>
      </c>
      <c r="AC369" s="329">
        <v>0.80389384880000003</v>
      </c>
      <c r="AD369" s="329">
        <v>2.1978232618</v>
      </c>
      <c r="AE369" s="329">
        <v>0.17234187679999999</v>
      </c>
      <c r="AF369" s="329">
        <v>3.4116801367999998</v>
      </c>
      <c r="AG369" s="329">
        <v>1.2216972769000001</v>
      </c>
      <c r="AH369" s="329">
        <v>6.0598683994</v>
      </c>
      <c r="AI369" s="329">
        <v>3.5910226769000002</v>
      </c>
      <c r="AJ369" s="329">
        <v>7.9764735095999999</v>
      </c>
      <c r="AK369" s="329">
        <v>8.9460361009000007</v>
      </c>
      <c r="AL369" s="329">
        <v>4.1642613955999996</v>
      </c>
      <c r="AM369" s="329">
        <v>1.4173194339999999</v>
      </c>
      <c r="AN369" s="329">
        <v>1.5390255419000001</v>
      </c>
      <c r="AO369" s="329">
        <v>1.6147990497</v>
      </c>
      <c r="AP369" s="329">
        <v>1.7584265738</v>
      </c>
    </row>
    <row r="370" spans="1:42" s="326" customFormat="1" ht="13.8" x14ac:dyDescent="0.3">
      <c r="A370" s="330"/>
      <c r="B370" s="330" t="s">
        <v>574</v>
      </c>
      <c r="C370" s="333">
        <v>0.02</v>
      </c>
      <c r="D370" s="333">
        <v>0.01</v>
      </c>
      <c r="E370" s="333">
        <v>0.01</v>
      </c>
      <c r="F370" s="333">
        <v>0.01</v>
      </c>
      <c r="G370" s="333">
        <v>0.01</v>
      </c>
      <c r="H370" s="333">
        <v>0.01</v>
      </c>
      <c r="I370" s="333">
        <v>0.01</v>
      </c>
      <c r="J370" s="333">
        <v>0.02</v>
      </c>
      <c r="K370" s="333">
        <v>0.01</v>
      </c>
      <c r="L370" s="333">
        <v>0.01</v>
      </c>
      <c r="M370" s="333">
        <v>0.01</v>
      </c>
      <c r="N370" s="333">
        <v>0.02</v>
      </c>
      <c r="O370" s="508">
        <v>5.5742834000000003E-3</v>
      </c>
      <c r="P370" s="508">
        <v>8.3314524999999993E-3</v>
      </c>
      <c r="Q370" s="508">
        <v>9.1578189999999993E-3</v>
      </c>
      <c r="R370" s="508">
        <v>3.4091688E-3</v>
      </c>
      <c r="S370" s="508">
        <v>5.0350048000000003E-3</v>
      </c>
      <c r="T370" s="508">
        <v>1.35074636E-2</v>
      </c>
      <c r="U370" s="508">
        <v>3.9577817999999999E-3</v>
      </c>
      <c r="V370" s="508">
        <v>5.6196468999999997E-3</v>
      </c>
      <c r="W370" s="508">
        <v>7.2613864E-3</v>
      </c>
      <c r="X370" s="508">
        <v>4.2038830999999999E-3</v>
      </c>
      <c r="Y370" s="508">
        <v>9.5208020999999997E-3</v>
      </c>
      <c r="Z370" s="508">
        <v>4.6876449000000002E-3</v>
      </c>
      <c r="AA370" s="331">
        <v>1.29839082E-2</v>
      </c>
      <c r="AB370" s="331">
        <v>7.9840968999999994E-3</v>
      </c>
      <c r="AC370" s="331">
        <v>5.6078556999999999E-3</v>
      </c>
      <c r="AD370" s="331">
        <v>7.1318286E-3</v>
      </c>
      <c r="AE370" s="331">
        <v>5.6505918000000002E-3</v>
      </c>
      <c r="AF370" s="331">
        <v>3.9576326000000002E-3</v>
      </c>
      <c r="AG370" s="331">
        <v>2.680347E-3</v>
      </c>
      <c r="AH370" s="331">
        <v>5.5422711000000001E-3</v>
      </c>
      <c r="AI370" s="331">
        <v>4.8039980999999999E-3</v>
      </c>
      <c r="AJ370" s="331">
        <v>3.8233831000000001E-3</v>
      </c>
      <c r="AK370" s="331">
        <v>6.1899644000000002E-3</v>
      </c>
      <c r="AL370" s="331">
        <v>6.9065843E-3</v>
      </c>
      <c r="AM370" s="331">
        <v>7.6705517999999997E-3</v>
      </c>
      <c r="AN370" s="331">
        <v>4.0799555000000003E-3</v>
      </c>
      <c r="AO370" s="331">
        <v>5.6828216000000004E-3</v>
      </c>
      <c r="AP370" s="331">
        <v>2.6211172000000001E-3</v>
      </c>
    </row>
    <row r="371" spans="1:42" s="326" customFormat="1" ht="19.8" x14ac:dyDescent="0.5">
      <c r="A371" s="328"/>
      <c r="B371" s="328" t="s">
        <v>535</v>
      </c>
      <c r="C371" s="332">
        <v>0.56000000000000005</v>
      </c>
      <c r="D371" s="332">
        <v>0.9</v>
      </c>
      <c r="E371" s="332">
        <v>1.5</v>
      </c>
      <c r="F371" s="332">
        <v>0.03</v>
      </c>
      <c r="G371" s="332">
        <v>0</v>
      </c>
      <c r="H371" s="332">
        <v>0</v>
      </c>
      <c r="I371" s="332">
        <v>0</v>
      </c>
      <c r="J371" s="332">
        <v>0</v>
      </c>
      <c r="K371" s="332">
        <v>0</v>
      </c>
      <c r="L371" s="332">
        <v>0.12</v>
      </c>
      <c r="M371" s="332">
        <v>0.01</v>
      </c>
      <c r="N371" s="332">
        <v>0</v>
      </c>
      <c r="O371" s="510"/>
      <c r="P371" s="510"/>
      <c r="Q371" s="510"/>
      <c r="R371" s="507">
        <v>4.4500102E-3</v>
      </c>
      <c r="S371" s="507">
        <v>0</v>
      </c>
      <c r="T371" s="507">
        <v>2.49081432E-2</v>
      </c>
      <c r="U371" s="507">
        <v>1.1634008100000001E-2</v>
      </c>
      <c r="V371" s="507">
        <v>0.5437377162</v>
      </c>
      <c r="W371" s="507">
        <v>0</v>
      </c>
      <c r="X371" s="507">
        <v>8.4136062400000003E-2</v>
      </c>
      <c r="Y371" s="507">
        <v>0</v>
      </c>
      <c r="Z371" s="507">
        <v>9.8770677400000007E-2</v>
      </c>
      <c r="AA371" s="375">
        <v>0.35251582479999999</v>
      </c>
      <c r="AB371" s="375">
        <v>0</v>
      </c>
      <c r="AC371" s="375">
        <v>0</v>
      </c>
      <c r="AD371" s="329">
        <v>0</v>
      </c>
      <c r="AE371" s="329">
        <v>9.0292451199999998E-2</v>
      </c>
      <c r="AF371" s="329">
        <v>0</v>
      </c>
      <c r="AG371" s="329">
        <v>0</v>
      </c>
      <c r="AH371" s="329">
        <v>0</v>
      </c>
      <c r="AI371" s="329">
        <v>0</v>
      </c>
      <c r="AJ371" s="329">
        <v>0</v>
      </c>
      <c r="AK371" s="329">
        <v>0</v>
      </c>
      <c r="AL371" s="329">
        <v>0.25398352120000001</v>
      </c>
      <c r="AM371" s="329">
        <v>0.15887988580000001</v>
      </c>
      <c r="AN371" s="329">
        <v>0</v>
      </c>
      <c r="AO371" s="329">
        <v>0</v>
      </c>
      <c r="AP371" s="329">
        <v>0</v>
      </c>
    </row>
    <row r="372" spans="1:42" s="326" customFormat="1" ht="13.8" x14ac:dyDescent="0.3">
      <c r="A372" s="330"/>
      <c r="B372" s="330" t="s">
        <v>536</v>
      </c>
      <c r="C372" s="333">
        <v>22.59</v>
      </c>
      <c r="D372" s="333">
        <v>23.13</v>
      </c>
      <c r="E372" s="333">
        <v>69.8</v>
      </c>
      <c r="F372" s="333">
        <v>26.26</v>
      </c>
      <c r="G372" s="333">
        <v>21.99</v>
      </c>
      <c r="H372" s="333">
        <v>29.44</v>
      </c>
      <c r="I372" s="333">
        <v>25.88</v>
      </c>
      <c r="J372" s="333">
        <v>28.58</v>
      </c>
      <c r="K372" s="333">
        <v>48.13</v>
      </c>
      <c r="L372" s="333">
        <v>25.96</v>
      </c>
      <c r="M372" s="333">
        <v>27.39</v>
      </c>
      <c r="N372" s="333">
        <v>22.17</v>
      </c>
      <c r="O372" s="508">
        <v>25.451024616400002</v>
      </c>
      <c r="P372" s="508">
        <v>97.728547526900002</v>
      </c>
      <c r="Q372" s="508">
        <v>40.058903923400003</v>
      </c>
      <c r="R372" s="508">
        <v>36.5656955782</v>
      </c>
      <c r="S372" s="508">
        <v>50.653820656900002</v>
      </c>
      <c r="T372" s="508">
        <v>55.919504382699998</v>
      </c>
      <c r="U372" s="508">
        <v>722.18274317700002</v>
      </c>
      <c r="V372" s="508">
        <v>31.600607369999999</v>
      </c>
      <c r="W372" s="508">
        <v>28.060997608400001</v>
      </c>
      <c r="X372" s="508">
        <v>23.827907139600001</v>
      </c>
      <c r="Y372" s="508">
        <v>25.5783557757</v>
      </c>
      <c r="Z372" s="508">
        <v>30.594110945600001</v>
      </c>
      <c r="AA372" s="331">
        <v>22.050798418199999</v>
      </c>
      <c r="AB372" s="331">
        <v>39.611818207600002</v>
      </c>
      <c r="AC372" s="331">
        <v>85.811733931600003</v>
      </c>
      <c r="AD372" s="331">
        <v>27.0753432355</v>
      </c>
      <c r="AE372" s="331">
        <v>37.8926737301</v>
      </c>
      <c r="AF372" s="331">
        <v>30.318962447299999</v>
      </c>
      <c r="AG372" s="331">
        <v>24.457213945100001</v>
      </c>
      <c r="AH372" s="331">
        <v>25.026762331600001</v>
      </c>
      <c r="AI372" s="331">
        <v>30.5570549573</v>
      </c>
      <c r="AJ372" s="331">
        <v>30.744542897399999</v>
      </c>
      <c r="AK372" s="331">
        <v>29.640110072300001</v>
      </c>
      <c r="AL372" s="331">
        <v>25.2481943469</v>
      </c>
      <c r="AM372" s="331">
        <v>25.604270872499999</v>
      </c>
      <c r="AN372" s="331">
        <v>32.124656698400003</v>
      </c>
      <c r="AO372" s="331">
        <v>25.596301343499999</v>
      </c>
      <c r="AP372" s="331">
        <v>24.8381267364</v>
      </c>
    </row>
    <row r="373" spans="1:42" s="326" customFormat="1" ht="27.6" x14ac:dyDescent="0.3">
      <c r="A373" s="328"/>
      <c r="B373" s="328" t="s">
        <v>575</v>
      </c>
      <c r="C373" s="332">
        <v>4.1100000000000003</v>
      </c>
      <c r="D373" s="332">
        <v>3.33</v>
      </c>
      <c r="E373" s="332">
        <v>5.21</v>
      </c>
      <c r="F373" s="332">
        <v>2.94</v>
      </c>
      <c r="G373" s="332">
        <v>4.47</v>
      </c>
      <c r="H373" s="332">
        <v>6.58</v>
      </c>
      <c r="I373" s="332">
        <v>3.28</v>
      </c>
      <c r="J373" s="332">
        <v>3.37</v>
      </c>
      <c r="K373" s="332">
        <v>4.0999999999999996</v>
      </c>
      <c r="L373" s="332">
        <v>2.27</v>
      </c>
      <c r="M373" s="332">
        <v>4.13</v>
      </c>
      <c r="N373" s="332">
        <v>3.09</v>
      </c>
      <c r="O373" s="507">
        <v>3.0960944174999998</v>
      </c>
      <c r="P373" s="507">
        <v>4.0059111037999999</v>
      </c>
      <c r="Q373" s="507">
        <v>6.5697965244000001</v>
      </c>
      <c r="R373" s="507">
        <v>4.9927929396000001</v>
      </c>
      <c r="S373" s="507">
        <v>6.3010286476999999</v>
      </c>
      <c r="T373" s="507">
        <v>6.7435357671</v>
      </c>
      <c r="U373" s="507">
        <v>4.0848979021999998</v>
      </c>
      <c r="V373" s="507">
        <v>3.6935317684000002</v>
      </c>
      <c r="W373" s="507">
        <v>2.9318681681999998</v>
      </c>
      <c r="X373" s="507">
        <v>5.1104774018999999</v>
      </c>
      <c r="Y373" s="507">
        <v>4.5977499361999996</v>
      </c>
      <c r="Z373" s="507">
        <v>5.5911258116999996</v>
      </c>
      <c r="AA373" s="329">
        <v>3.5030842669000002</v>
      </c>
      <c r="AB373" s="329">
        <v>3.2153041900999999</v>
      </c>
      <c r="AC373" s="329">
        <v>2.4112703440000001</v>
      </c>
      <c r="AD373" s="329">
        <v>2.7811064753000001</v>
      </c>
      <c r="AE373" s="329">
        <v>2.0095798341000002</v>
      </c>
      <c r="AF373" s="329">
        <v>2.7629046308</v>
      </c>
      <c r="AG373" s="329">
        <v>4.2050210812</v>
      </c>
      <c r="AH373" s="329">
        <v>3.3695355175000001</v>
      </c>
      <c r="AI373" s="329">
        <v>2.0543420482000001</v>
      </c>
      <c r="AJ373" s="329">
        <v>2.7031531079</v>
      </c>
      <c r="AK373" s="329">
        <v>2.9994637899000001</v>
      </c>
      <c r="AL373" s="329">
        <v>3.2029361936999998</v>
      </c>
      <c r="AM373" s="329">
        <v>4.1572147593000004</v>
      </c>
      <c r="AN373" s="329">
        <v>3.5247886478999999</v>
      </c>
      <c r="AO373" s="329">
        <v>3.5838817331000001</v>
      </c>
      <c r="AP373" s="329">
        <v>3.3026834234</v>
      </c>
    </row>
    <row r="374" spans="1:42" s="326" customFormat="1" ht="27.6" x14ac:dyDescent="0.3">
      <c r="A374" s="330"/>
      <c r="B374" s="330" t="s">
        <v>576</v>
      </c>
      <c r="C374" s="333">
        <v>2.95</v>
      </c>
      <c r="D374" s="333">
        <v>5.33</v>
      </c>
      <c r="E374" s="333">
        <v>5.17</v>
      </c>
      <c r="F374" s="333">
        <v>4.82</v>
      </c>
      <c r="G374" s="333">
        <v>2.92</v>
      </c>
      <c r="H374" s="333">
        <v>1.63</v>
      </c>
      <c r="I374" s="333">
        <v>3.68</v>
      </c>
      <c r="J374" s="333">
        <v>3.43</v>
      </c>
      <c r="K374" s="333">
        <v>3.22</v>
      </c>
      <c r="L374" s="333">
        <v>4.6900000000000004</v>
      </c>
      <c r="M374" s="333">
        <v>8.27</v>
      </c>
      <c r="N374" s="333">
        <v>5</v>
      </c>
      <c r="O374" s="508">
        <v>5.1298705965</v>
      </c>
      <c r="P374" s="508">
        <v>7.7237324506</v>
      </c>
      <c r="Q374" s="508">
        <v>10.9702304231</v>
      </c>
      <c r="R374" s="508">
        <v>8.1011514096999999</v>
      </c>
      <c r="S374" s="508">
        <v>4.3675378873000001</v>
      </c>
      <c r="T374" s="508">
        <v>15.2403862075</v>
      </c>
      <c r="U374" s="508">
        <v>11.181584840699999</v>
      </c>
      <c r="V374" s="508">
        <v>5.5471521235000001</v>
      </c>
      <c r="W374" s="508">
        <v>6.0050264206000001</v>
      </c>
      <c r="X374" s="508">
        <v>5.6112739081000003</v>
      </c>
      <c r="Y374" s="508">
        <v>6.4668454973999996</v>
      </c>
      <c r="Z374" s="508">
        <v>7.8080032485000004</v>
      </c>
      <c r="AA374" s="331">
        <v>4.3968033145999996</v>
      </c>
      <c r="AB374" s="331">
        <v>7.3359081871000003</v>
      </c>
      <c r="AC374" s="331">
        <v>16.4883036803</v>
      </c>
      <c r="AD374" s="331">
        <v>14.8011129298</v>
      </c>
      <c r="AE374" s="331">
        <v>23.569523097699999</v>
      </c>
      <c r="AF374" s="331">
        <v>15.178237130199999</v>
      </c>
      <c r="AG374" s="331">
        <v>4.9235060984999999</v>
      </c>
      <c r="AH374" s="331">
        <v>7.9560609673</v>
      </c>
      <c r="AI374" s="331">
        <v>16.505782218699999</v>
      </c>
      <c r="AJ374" s="331">
        <v>8.3527077025000001</v>
      </c>
      <c r="AK374" s="331">
        <v>7.6101877019000002</v>
      </c>
      <c r="AL374" s="331">
        <v>5.2525359565</v>
      </c>
      <c r="AM374" s="331">
        <v>3.6002941467</v>
      </c>
      <c r="AN374" s="331">
        <v>5.5013173910999997</v>
      </c>
      <c r="AO374" s="331">
        <v>6.6831418988999998</v>
      </c>
      <c r="AP374" s="331">
        <v>5.9427798036999997</v>
      </c>
    </row>
    <row r="375" spans="1:42" s="326" customFormat="1" ht="27.6" x14ac:dyDescent="0.3">
      <c r="A375" s="328"/>
      <c r="B375" s="328" t="s">
        <v>577</v>
      </c>
      <c r="C375" s="332">
        <v>15.53</v>
      </c>
      <c r="D375" s="332">
        <v>14.47</v>
      </c>
      <c r="E375" s="332">
        <v>59.41</v>
      </c>
      <c r="F375" s="332">
        <v>18.5</v>
      </c>
      <c r="G375" s="332">
        <v>14.59</v>
      </c>
      <c r="H375" s="332">
        <v>21.23</v>
      </c>
      <c r="I375" s="332">
        <v>18.93</v>
      </c>
      <c r="J375" s="332">
        <v>21.77</v>
      </c>
      <c r="K375" s="332">
        <v>40.81</v>
      </c>
      <c r="L375" s="332">
        <v>19</v>
      </c>
      <c r="M375" s="332">
        <v>15</v>
      </c>
      <c r="N375" s="332">
        <v>14.08</v>
      </c>
      <c r="O375" s="507">
        <v>17.225059602399998</v>
      </c>
      <c r="P375" s="507">
        <v>85.998903972500003</v>
      </c>
      <c r="Q375" s="507">
        <v>22.5188769759</v>
      </c>
      <c r="R375" s="507">
        <v>23.471751228900001</v>
      </c>
      <c r="S375" s="507">
        <v>39.985254121899999</v>
      </c>
      <c r="T375" s="507">
        <v>33.935582408099997</v>
      </c>
      <c r="U375" s="507">
        <v>706.91626043409997</v>
      </c>
      <c r="V375" s="507">
        <v>22.359923478100001</v>
      </c>
      <c r="W375" s="507">
        <v>19.1241030196</v>
      </c>
      <c r="X375" s="507">
        <v>13.1061558296</v>
      </c>
      <c r="Y375" s="507">
        <v>14.513760342099999</v>
      </c>
      <c r="Z375" s="507">
        <v>17.194981885400001</v>
      </c>
      <c r="AA375" s="329">
        <v>14.1509108367</v>
      </c>
      <c r="AB375" s="329">
        <v>29.0606058304</v>
      </c>
      <c r="AC375" s="329">
        <v>66.912159907299994</v>
      </c>
      <c r="AD375" s="329">
        <v>9.4931238304000001</v>
      </c>
      <c r="AE375" s="329">
        <v>12.313570798300001</v>
      </c>
      <c r="AF375" s="329">
        <v>12.3778206863</v>
      </c>
      <c r="AG375" s="329">
        <v>15.328686765400001</v>
      </c>
      <c r="AH375" s="329">
        <v>13.7011658468</v>
      </c>
      <c r="AI375" s="329">
        <v>11.996930690399999</v>
      </c>
      <c r="AJ375" s="329">
        <v>19.688682087</v>
      </c>
      <c r="AK375" s="329">
        <v>19.030458580499999</v>
      </c>
      <c r="AL375" s="329">
        <v>16.792722196700002</v>
      </c>
      <c r="AM375" s="329">
        <v>17.846761966500001</v>
      </c>
      <c r="AN375" s="329">
        <v>23.098550659400001</v>
      </c>
      <c r="AO375" s="329">
        <v>15.3292777115</v>
      </c>
      <c r="AP375" s="329">
        <v>15.592663509299999</v>
      </c>
    </row>
    <row r="376" spans="1:42" s="326" customFormat="1" ht="13.8" x14ac:dyDescent="0.3">
      <c r="A376" s="330"/>
      <c r="B376" s="330" t="s">
        <v>537</v>
      </c>
      <c r="C376" s="333">
        <v>636.98</v>
      </c>
      <c r="D376" s="333">
        <v>642.54999999999995</v>
      </c>
      <c r="E376" s="333">
        <v>712.01</v>
      </c>
      <c r="F376" s="333">
        <v>588.69000000000005</v>
      </c>
      <c r="G376" s="333">
        <v>691.89</v>
      </c>
      <c r="H376" s="333">
        <v>735.99</v>
      </c>
      <c r="I376" s="333">
        <v>635.92999999999995</v>
      </c>
      <c r="J376" s="333">
        <v>817.4</v>
      </c>
      <c r="K376" s="333">
        <v>688.48</v>
      </c>
      <c r="L376" s="333">
        <v>693.6</v>
      </c>
      <c r="M376" s="333">
        <v>711.95</v>
      </c>
      <c r="N376" s="333">
        <v>669.43</v>
      </c>
      <c r="O376" s="508">
        <v>698.18737992620004</v>
      </c>
      <c r="P376" s="508">
        <v>720.33308431110004</v>
      </c>
      <c r="Q376" s="508">
        <v>714.62222642860002</v>
      </c>
      <c r="R376" s="508">
        <v>626.26312906789997</v>
      </c>
      <c r="S376" s="508">
        <v>727.9536574517</v>
      </c>
      <c r="T376" s="508">
        <v>678.08617600729997</v>
      </c>
      <c r="U376" s="508">
        <v>680.8707804403</v>
      </c>
      <c r="V376" s="508">
        <v>741.19028781969996</v>
      </c>
      <c r="W376" s="508">
        <v>704.30788897829996</v>
      </c>
      <c r="X376" s="508">
        <v>755.84424957160002</v>
      </c>
      <c r="Y376" s="508">
        <v>671.14052148200005</v>
      </c>
      <c r="Z376" s="508">
        <v>644.79024924509997</v>
      </c>
      <c r="AA376" s="331">
        <v>629.53429378390001</v>
      </c>
      <c r="AB376" s="331">
        <v>665.33215451850003</v>
      </c>
      <c r="AC376" s="331">
        <v>574.2764474846</v>
      </c>
      <c r="AD376" s="331">
        <v>602.89585793820004</v>
      </c>
      <c r="AE376" s="331">
        <v>616.43290248029996</v>
      </c>
      <c r="AF376" s="331">
        <v>601.86789850560001</v>
      </c>
      <c r="AG376" s="331">
        <v>662.72060391679997</v>
      </c>
      <c r="AH376" s="331">
        <v>632.86461558840006</v>
      </c>
      <c r="AI376" s="331">
        <v>631.37033908299998</v>
      </c>
      <c r="AJ376" s="331">
        <v>650.01510715309996</v>
      </c>
      <c r="AK376" s="331">
        <v>604.07828221620002</v>
      </c>
      <c r="AL376" s="331">
        <v>539.2293675505</v>
      </c>
      <c r="AM376" s="331">
        <v>622.70251152239996</v>
      </c>
      <c r="AN376" s="331">
        <v>615.28098625109999</v>
      </c>
      <c r="AO376" s="331">
        <v>611.71334658989997</v>
      </c>
      <c r="AP376" s="331">
        <v>642.0256065264</v>
      </c>
    </row>
    <row r="377" spans="1:42" s="326" customFormat="1" ht="13.8" x14ac:dyDescent="0.3">
      <c r="A377" s="328"/>
      <c r="B377" s="328" t="s">
        <v>538</v>
      </c>
      <c r="C377" s="332">
        <v>39.659999999999997</v>
      </c>
      <c r="D377" s="332">
        <v>36.79</v>
      </c>
      <c r="E377" s="332">
        <v>47.93</v>
      </c>
      <c r="F377" s="332">
        <v>46.8</v>
      </c>
      <c r="G377" s="332">
        <v>49.49</v>
      </c>
      <c r="H377" s="332">
        <v>47.03</v>
      </c>
      <c r="I377" s="332">
        <v>44.39</v>
      </c>
      <c r="J377" s="332">
        <v>53.59</v>
      </c>
      <c r="K377" s="332">
        <v>49.99</v>
      </c>
      <c r="L377" s="332">
        <v>38.28</v>
      </c>
      <c r="M377" s="332">
        <v>37.53</v>
      </c>
      <c r="N377" s="332">
        <v>33.85</v>
      </c>
      <c r="O377" s="507">
        <v>34.068801459500001</v>
      </c>
      <c r="P377" s="507">
        <v>44.398282340100003</v>
      </c>
      <c r="Q377" s="507">
        <v>54.101773223499997</v>
      </c>
      <c r="R377" s="507">
        <v>49.038747127500002</v>
      </c>
      <c r="S377" s="507">
        <v>58.897011182900002</v>
      </c>
      <c r="T377" s="507">
        <v>51.451445782</v>
      </c>
      <c r="U377" s="507">
        <v>58.248156973699999</v>
      </c>
      <c r="V377" s="507">
        <v>58.022977243100001</v>
      </c>
      <c r="W377" s="507">
        <v>44.5490866337</v>
      </c>
      <c r="X377" s="507">
        <v>50.439935094600003</v>
      </c>
      <c r="Y377" s="507">
        <v>47.298402463899997</v>
      </c>
      <c r="Z377" s="507">
        <v>39.991515727299998</v>
      </c>
      <c r="AA377" s="329">
        <v>44.356884261300003</v>
      </c>
      <c r="AB377" s="329">
        <v>44.043862039899999</v>
      </c>
      <c r="AC377" s="329">
        <v>49.1829195157</v>
      </c>
      <c r="AD377" s="329">
        <v>51.717722148999997</v>
      </c>
      <c r="AE377" s="329">
        <v>52.054394512499996</v>
      </c>
      <c r="AF377" s="329">
        <v>47.312899109</v>
      </c>
      <c r="AG377" s="329">
        <v>50.473026243299998</v>
      </c>
      <c r="AH377" s="329">
        <v>49.594403894300001</v>
      </c>
      <c r="AI377" s="329">
        <v>46.3145598304</v>
      </c>
      <c r="AJ377" s="329">
        <v>49.3725128082</v>
      </c>
      <c r="AK377" s="329">
        <v>44.574022733900001</v>
      </c>
      <c r="AL377" s="329">
        <v>42.490710442199997</v>
      </c>
      <c r="AM377" s="329">
        <v>50.622798847200002</v>
      </c>
      <c r="AN377" s="329">
        <v>49.528286292200001</v>
      </c>
      <c r="AO377" s="329">
        <v>56.350684451100001</v>
      </c>
      <c r="AP377" s="329">
        <v>57.4596054505</v>
      </c>
    </row>
    <row r="378" spans="1:42" s="326" customFormat="1" ht="27.6" x14ac:dyDescent="0.3">
      <c r="A378" s="330"/>
      <c r="B378" s="330" t="s">
        <v>539</v>
      </c>
      <c r="C378" s="333">
        <v>467.59</v>
      </c>
      <c r="D378" s="333">
        <v>479.59</v>
      </c>
      <c r="E378" s="333">
        <v>516.69000000000005</v>
      </c>
      <c r="F378" s="333">
        <v>423.09</v>
      </c>
      <c r="G378" s="333">
        <v>503.34</v>
      </c>
      <c r="H378" s="333">
        <v>540.02</v>
      </c>
      <c r="I378" s="333">
        <v>468.92</v>
      </c>
      <c r="J378" s="333">
        <v>604.4</v>
      </c>
      <c r="K378" s="333">
        <v>504.3</v>
      </c>
      <c r="L378" s="333">
        <v>507.31</v>
      </c>
      <c r="M378" s="333">
        <v>534.12</v>
      </c>
      <c r="N378" s="333">
        <v>504.3</v>
      </c>
      <c r="O378" s="508">
        <v>515.59016476049999</v>
      </c>
      <c r="P378" s="508">
        <v>536.13454787809997</v>
      </c>
      <c r="Q378" s="508">
        <v>522.03344996919998</v>
      </c>
      <c r="R378" s="508">
        <v>462.92766237220002</v>
      </c>
      <c r="S378" s="508">
        <v>529.53892072500003</v>
      </c>
      <c r="T378" s="508">
        <v>496.2023325477</v>
      </c>
      <c r="U378" s="508">
        <v>492.10919598229998</v>
      </c>
      <c r="V378" s="508">
        <v>545.62472309830002</v>
      </c>
      <c r="W378" s="508">
        <v>524.94932915729999</v>
      </c>
      <c r="X378" s="508">
        <v>561.49185749820003</v>
      </c>
      <c r="Y378" s="508">
        <v>488.96675315959999</v>
      </c>
      <c r="Z378" s="508">
        <v>484.29208281960001</v>
      </c>
      <c r="AA378" s="331">
        <v>449.5091386117</v>
      </c>
      <c r="AB378" s="331">
        <v>490.70364847780002</v>
      </c>
      <c r="AC378" s="331">
        <v>408.62019822920001</v>
      </c>
      <c r="AD378" s="331">
        <v>428.54651621829998</v>
      </c>
      <c r="AE378" s="331">
        <v>439.55205508180001</v>
      </c>
      <c r="AF378" s="331">
        <v>430.0267722323</v>
      </c>
      <c r="AG378" s="331">
        <v>469.65492260560001</v>
      </c>
      <c r="AH378" s="331">
        <v>441.58956811690001</v>
      </c>
      <c r="AI378" s="331">
        <v>449.83283054779997</v>
      </c>
      <c r="AJ378" s="331">
        <v>462.75095482939997</v>
      </c>
      <c r="AK378" s="331">
        <v>435.23040808780001</v>
      </c>
      <c r="AL378" s="331">
        <v>388.30369007500002</v>
      </c>
      <c r="AM378" s="331">
        <v>442.55866388070001</v>
      </c>
      <c r="AN378" s="331">
        <v>431.16321641410002</v>
      </c>
      <c r="AO378" s="331">
        <v>417.98550690010001</v>
      </c>
      <c r="AP378" s="331">
        <v>445.68844770020002</v>
      </c>
    </row>
    <row r="379" spans="1:42" s="326" customFormat="1" ht="13.8" x14ac:dyDescent="0.3">
      <c r="A379" s="328"/>
      <c r="B379" s="328" t="s">
        <v>540</v>
      </c>
      <c r="C379" s="332">
        <v>129.72999999999999</v>
      </c>
      <c r="D379" s="332">
        <v>126.17</v>
      </c>
      <c r="E379" s="332">
        <v>147.38999999999999</v>
      </c>
      <c r="F379" s="332">
        <v>118.8</v>
      </c>
      <c r="G379" s="332">
        <v>139.05000000000001</v>
      </c>
      <c r="H379" s="332">
        <v>148.94</v>
      </c>
      <c r="I379" s="332">
        <v>122.62</v>
      </c>
      <c r="J379" s="332">
        <v>159.41</v>
      </c>
      <c r="K379" s="332">
        <v>134.19</v>
      </c>
      <c r="L379" s="332">
        <v>148</v>
      </c>
      <c r="M379" s="332">
        <v>140.31</v>
      </c>
      <c r="N379" s="332">
        <v>131.27000000000001</v>
      </c>
      <c r="O379" s="507">
        <v>148.52841370620001</v>
      </c>
      <c r="P379" s="507">
        <v>139.80025409289999</v>
      </c>
      <c r="Q379" s="507">
        <v>138.4870032359</v>
      </c>
      <c r="R379" s="507">
        <v>114.2967195682</v>
      </c>
      <c r="S379" s="507">
        <v>139.5177255438</v>
      </c>
      <c r="T379" s="507">
        <v>130.43239767759999</v>
      </c>
      <c r="U379" s="507">
        <v>130.5134274843</v>
      </c>
      <c r="V379" s="507">
        <v>137.54258747829999</v>
      </c>
      <c r="W379" s="507">
        <v>134.8094731873</v>
      </c>
      <c r="X379" s="507">
        <v>143.91245697880001</v>
      </c>
      <c r="Y379" s="507">
        <v>134.8753658585</v>
      </c>
      <c r="Z379" s="507">
        <v>120.5066506982</v>
      </c>
      <c r="AA379" s="329">
        <v>135.66827091089999</v>
      </c>
      <c r="AB379" s="329">
        <v>130.58464400080001</v>
      </c>
      <c r="AC379" s="329">
        <v>116.47332973970001</v>
      </c>
      <c r="AD379" s="329">
        <v>122.6316195709</v>
      </c>
      <c r="AE379" s="329">
        <v>124.826452886</v>
      </c>
      <c r="AF379" s="329">
        <v>124.52822716430001</v>
      </c>
      <c r="AG379" s="329">
        <v>142.59265506790001</v>
      </c>
      <c r="AH379" s="329">
        <v>141.68064357719999</v>
      </c>
      <c r="AI379" s="329">
        <v>135.22294870479999</v>
      </c>
      <c r="AJ379" s="329">
        <v>137.8916395155</v>
      </c>
      <c r="AK379" s="329">
        <v>124.2738513945</v>
      </c>
      <c r="AL379" s="329">
        <v>108.4349670333</v>
      </c>
      <c r="AM379" s="329">
        <v>129.52104879449999</v>
      </c>
      <c r="AN379" s="329">
        <v>134.5894835448</v>
      </c>
      <c r="AO379" s="329">
        <v>137.3771552387</v>
      </c>
      <c r="AP379" s="329">
        <v>138.87755337569999</v>
      </c>
    </row>
    <row r="380" spans="1:42" s="326" customFormat="1" ht="13.8" x14ac:dyDescent="0.3">
      <c r="A380" s="330"/>
      <c r="B380" s="330" t="s">
        <v>541</v>
      </c>
      <c r="C380" s="333">
        <v>18.09</v>
      </c>
      <c r="D380" s="333">
        <v>24.92</v>
      </c>
      <c r="E380" s="333">
        <v>31.16</v>
      </c>
      <c r="F380" s="333">
        <v>27.01</v>
      </c>
      <c r="G380" s="333">
        <v>28.5</v>
      </c>
      <c r="H380" s="333">
        <v>29.87</v>
      </c>
      <c r="I380" s="333">
        <v>30.61</v>
      </c>
      <c r="J380" s="333">
        <v>38.94</v>
      </c>
      <c r="K380" s="333">
        <v>36.020000000000003</v>
      </c>
      <c r="L380" s="333">
        <v>30.45</v>
      </c>
      <c r="M380" s="333">
        <v>35.46</v>
      </c>
      <c r="N380" s="333">
        <v>44.57</v>
      </c>
      <c r="O380" s="508">
        <v>36.750923899900002</v>
      </c>
      <c r="P380" s="508">
        <v>38.034969945199997</v>
      </c>
      <c r="Q380" s="508">
        <v>47.3378721176</v>
      </c>
      <c r="R380" s="508">
        <v>34.5826284587</v>
      </c>
      <c r="S380" s="508">
        <v>41.594180497000004</v>
      </c>
      <c r="T380" s="508">
        <v>42.076778691599998</v>
      </c>
      <c r="U380" s="508">
        <v>38.931854817599998</v>
      </c>
      <c r="V380" s="508">
        <v>60.829168217000003</v>
      </c>
      <c r="W380" s="508">
        <v>40.6780986773</v>
      </c>
      <c r="X380" s="508">
        <v>29.890761793799999</v>
      </c>
      <c r="Y380" s="508">
        <v>31.559519872900001</v>
      </c>
      <c r="Z380" s="508">
        <v>27.374035359499999</v>
      </c>
      <c r="AA380" s="331">
        <v>15.924959128699999</v>
      </c>
      <c r="AB380" s="331">
        <v>20.776562912399999</v>
      </c>
      <c r="AC380" s="331">
        <v>19.242651176399999</v>
      </c>
      <c r="AD380" s="331">
        <v>18.3250940008</v>
      </c>
      <c r="AE380" s="331">
        <v>27.865640699499998</v>
      </c>
      <c r="AF380" s="331">
        <v>22.148931677899999</v>
      </c>
      <c r="AG380" s="331">
        <v>19.248976801800001</v>
      </c>
      <c r="AH380" s="331">
        <v>17.417413842999999</v>
      </c>
      <c r="AI380" s="331">
        <v>18.902939909899999</v>
      </c>
      <c r="AJ380" s="331">
        <v>12.019972095</v>
      </c>
      <c r="AK380" s="331">
        <v>14.2769910169</v>
      </c>
      <c r="AL380" s="331">
        <v>11.2380539187</v>
      </c>
      <c r="AM380" s="331">
        <v>16.9186040138</v>
      </c>
      <c r="AN380" s="331">
        <v>11.4233951772</v>
      </c>
      <c r="AO380" s="331">
        <v>22.1988227163</v>
      </c>
      <c r="AP380" s="331">
        <v>23.9598659382</v>
      </c>
    </row>
    <row r="381" spans="1:42" s="326" customFormat="1" ht="27.6" x14ac:dyDescent="0.3">
      <c r="A381" s="328"/>
      <c r="B381" s="328" t="s">
        <v>578</v>
      </c>
      <c r="C381" s="332">
        <v>16.62</v>
      </c>
      <c r="D381" s="332">
        <v>24.12</v>
      </c>
      <c r="E381" s="332">
        <v>30.24</v>
      </c>
      <c r="F381" s="332">
        <v>26.63</v>
      </c>
      <c r="G381" s="332">
        <v>26.35</v>
      </c>
      <c r="H381" s="332">
        <v>29.24</v>
      </c>
      <c r="I381" s="332">
        <v>29.66</v>
      </c>
      <c r="J381" s="332">
        <v>37.78</v>
      </c>
      <c r="K381" s="332">
        <v>35.619999999999997</v>
      </c>
      <c r="L381" s="332">
        <v>28.6</v>
      </c>
      <c r="M381" s="332">
        <v>34.01</v>
      </c>
      <c r="N381" s="332">
        <v>44.09</v>
      </c>
      <c r="O381" s="507">
        <v>36.182391902399999</v>
      </c>
      <c r="P381" s="507">
        <v>37.198508424000003</v>
      </c>
      <c r="Q381" s="507">
        <v>46.243668458199998</v>
      </c>
      <c r="R381" s="507">
        <v>34.3010039097</v>
      </c>
      <c r="S381" s="507">
        <v>41.036781899099999</v>
      </c>
      <c r="T381" s="507">
        <v>40.987596839600002</v>
      </c>
      <c r="U381" s="507">
        <v>38.342661717600002</v>
      </c>
      <c r="V381" s="507">
        <v>59.989938302500001</v>
      </c>
      <c r="W381" s="507">
        <v>39.119389627099999</v>
      </c>
      <c r="X381" s="507">
        <v>29.293109317100001</v>
      </c>
      <c r="Y381" s="507">
        <v>30.999861270699999</v>
      </c>
      <c r="Z381" s="507">
        <v>26.644402932999999</v>
      </c>
      <c r="AA381" s="329">
        <v>15.377643944800001</v>
      </c>
      <c r="AB381" s="329">
        <v>19.9056295203</v>
      </c>
      <c r="AC381" s="329">
        <v>18.463970080799999</v>
      </c>
      <c r="AD381" s="329">
        <v>17.951914928800001</v>
      </c>
      <c r="AE381" s="329">
        <v>27.076034379999999</v>
      </c>
      <c r="AF381" s="329">
        <v>22.002749704900001</v>
      </c>
      <c r="AG381" s="329">
        <v>18.971792597499999</v>
      </c>
      <c r="AH381" s="329">
        <v>16.900641915800001</v>
      </c>
      <c r="AI381" s="329">
        <v>18.454454371800001</v>
      </c>
      <c r="AJ381" s="329">
        <v>11.610066825900001</v>
      </c>
      <c r="AK381" s="329">
        <v>13.816919610099999</v>
      </c>
      <c r="AL381" s="329">
        <v>10.704991877499999</v>
      </c>
      <c r="AM381" s="329">
        <v>16.4219271481</v>
      </c>
      <c r="AN381" s="329">
        <v>11.0810392916</v>
      </c>
      <c r="AO381" s="329">
        <v>21.657303066899999</v>
      </c>
      <c r="AP381" s="329">
        <v>23.248678304199998</v>
      </c>
    </row>
    <row r="382" spans="1:42" s="326" customFormat="1" ht="27.6" x14ac:dyDescent="0.3">
      <c r="A382" s="330"/>
      <c r="B382" s="330" t="s">
        <v>579</v>
      </c>
      <c r="C382" s="333">
        <v>1.46</v>
      </c>
      <c r="D382" s="333">
        <v>0.8</v>
      </c>
      <c r="E382" s="333">
        <v>0.92</v>
      </c>
      <c r="F382" s="333">
        <v>0.38</v>
      </c>
      <c r="G382" s="333">
        <v>2.15</v>
      </c>
      <c r="H382" s="333">
        <v>0.63</v>
      </c>
      <c r="I382" s="333">
        <v>0.95</v>
      </c>
      <c r="J382" s="333">
        <v>1.1599999999999999</v>
      </c>
      <c r="K382" s="333">
        <v>0.4</v>
      </c>
      <c r="L382" s="333">
        <v>1.84</v>
      </c>
      <c r="M382" s="333">
        <v>1.45</v>
      </c>
      <c r="N382" s="333">
        <v>0.48</v>
      </c>
      <c r="O382" s="508">
        <v>0.56853199750000005</v>
      </c>
      <c r="P382" s="508">
        <v>0.83646152119999995</v>
      </c>
      <c r="Q382" s="508">
        <v>1.0942036594</v>
      </c>
      <c r="R382" s="508">
        <v>0.281624549</v>
      </c>
      <c r="S382" s="508">
        <v>0.55739859790000001</v>
      </c>
      <c r="T382" s="508">
        <v>1.0891818520000001</v>
      </c>
      <c r="U382" s="508">
        <v>0.58919310000000003</v>
      </c>
      <c r="V382" s="508">
        <v>0.83922991449999995</v>
      </c>
      <c r="W382" s="508">
        <v>1.5587090502000001</v>
      </c>
      <c r="X382" s="508">
        <v>0.59765247669999999</v>
      </c>
      <c r="Y382" s="508">
        <v>0.55965860219999997</v>
      </c>
      <c r="Z382" s="508">
        <v>0.72963242650000004</v>
      </c>
      <c r="AA382" s="331">
        <v>0.5473151839</v>
      </c>
      <c r="AB382" s="331">
        <v>0.87093339209999998</v>
      </c>
      <c r="AC382" s="331">
        <v>0.77868109559999998</v>
      </c>
      <c r="AD382" s="331">
        <v>0.373179072</v>
      </c>
      <c r="AE382" s="331">
        <v>0.78960631950000004</v>
      </c>
      <c r="AF382" s="331">
        <v>0.14618197299999999</v>
      </c>
      <c r="AG382" s="331">
        <v>0.27718420430000001</v>
      </c>
      <c r="AH382" s="331">
        <v>0.51677192719999998</v>
      </c>
      <c r="AI382" s="331">
        <v>0.44848553810000003</v>
      </c>
      <c r="AJ382" s="331">
        <v>0.40990526910000002</v>
      </c>
      <c r="AK382" s="331">
        <v>0.46007140680000003</v>
      </c>
      <c r="AL382" s="331">
        <v>0.5330620412</v>
      </c>
      <c r="AM382" s="331">
        <v>0.49667686570000003</v>
      </c>
      <c r="AN382" s="331">
        <v>0.34235588560000002</v>
      </c>
      <c r="AO382" s="331">
        <v>0.54151964939999997</v>
      </c>
      <c r="AP382" s="331">
        <v>0.71118763399999996</v>
      </c>
    </row>
    <row r="383" spans="1:42" s="326" customFormat="1" ht="13.8" x14ac:dyDescent="0.3">
      <c r="A383" s="328"/>
      <c r="B383" s="328" t="s">
        <v>542</v>
      </c>
      <c r="C383" s="332">
        <v>6.69</v>
      </c>
      <c r="D383" s="332">
        <v>4.18</v>
      </c>
      <c r="E383" s="332">
        <v>4.3099999999999996</v>
      </c>
      <c r="F383" s="332">
        <v>4.29</v>
      </c>
      <c r="G383" s="332">
        <v>4.3499999999999996</v>
      </c>
      <c r="H383" s="332">
        <v>4.9000000000000004</v>
      </c>
      <c r="I383" s="332">
        <v>4.3600000000000003</v>
      </c>
      <c r="J383" s="332">
        <v>4.38</v>
      </c>
      <c r="K383" s="332">
        <v>3.54</v>
      </c>
      <c r="L383" s="332">
        <v>3.04</v>
      </c>
      <c r="M383" s="332">
        <v>2.2999999999999998</v>
      </c>
      <c r="N383" s="332">
        <v>3.39</v>
      </c>
      <c r="O383" s="507">
        <v>3.4781905871999999</v>
      </c>
      <c r="P383" s="507">
        <v>2.7909168402</v>
      </c>
      <c r="Q383" s="507">
        <v>3.3503624941000001</v>
      </c>
      <c r="R383" s="507">
        <v>3.8955127304000001</v>
      </c>
      <c r="S383" s="507">
        <v>3.7192373039</v>
      </c>
      <c r="T383" s="507">
        <v>4.2796071003999998</v>
      </c>
      <c r="U383" s="507">
        <v>3.2295374137000001</v>
      </c>
      <c r="V383" s="507">
        <v>3.4620283386000001</v>
      </c>
      <c r="W383" s="507">
        <v>1.9233362831</v>
      </c>
      <c r="X383" s="507">
        <v>2.0969167350000002</v>
      </c>
      <c r="Y383" s="507">
        <v>2.6027013525</v>
      </c>
      <c r="Z383" s="507">
        <v>3.1365662413000002</v>
      </c>
      <c r="AA383" s="329">
        <v>2.9934648244000002</v>
      </c>
      <c r="AB383" s="329">
        <v>3.3235079357999999</v>
      </c>
      <c r="AC383" s="329">
        <v>2.4069259617999998</v>
      </c>
      <c r="AD383" s="329">
        <v>3.0281179556</v>
      </c>
      <c r="AE383" s="329">
        <v>3.8855071085000001</v>
      </c>
      <c r="AF383" s="329">
        <v>3.6453871060999998</v>
      </c>
      <c r="AG383" s="329">
        <v>3.0818774805000002</v>
      </c>
      <c r="AH383" s="329">
        <v>3.2437724117000002</v>
      </c>
      <c r="AI383" s="329">
        <v>2.8460815774000001</v>
      </c>
      <c r="AJ383" s="329">
        <v>2.5875055270999998</v>
      </c>
      <c r="AK383" s="329">
        <v>3.7017483680000001</v>
      </c>
      <c r="AL383" s="329">
        <v>4.5414927906999996</v>
      </c>
      <c r="AM383" s="329">
        <v>4.1649031527</v>
      </c>
      <c r="AN383" s="329">
        <v>3.9204708977</v>
      </c>
      <c r="AO383" s="329">
        <v>2.5110843682000001</v>
      </c>
      <c r="AP383" s="329">
        <v>3.1691511276000002</v>
      </c>
    </row>
    <row r="384" spans="1:42" s="326" customFormat="1" ht="27.6" x14ac:dyDescent="0.3">
      <c r="A384" s="330"/>
      <c r="B384" s="330" t="s">
        <v>543</v>
      </c>
      <c r="C384" s="333">
        <v>105.01</v>
      </c>
      <c r="D384" s="333">
        <v>101.15</v>
      </c>
      <c r="E384" s="333">
        <v>118.6</v>
      </c>
      <c r="F384" s="333">
        <v>99.8</v>
      </c>
      <c r="G384" s="333">
        <v>93.76</v>
      </c>
      <c r="H384" s="333">
        <v>99.22</v>
      </c>
      <c r="I384" s="333">
        <v>93.71</v>
      </c>
      <c r="J384" s="333">
        <v>96.64</v>
      </c>
      <c r="K384" s="333">
        <v>81.489999999999995</v>
      </c>
      <c r="L384" s="333">
        <v>84.62</v>
      </c>
      <c r="M384" s="333">
        <v>88.92</v>
      </c>
      <c r="N384" s="333">
        <v>83.94</v>
      </c>
      <c r="O384" s="508">
        <v>102.9717452191</v>
      </c>
      <c r="P384" s="508">
        <v>83.692945780800002</v>
      </c>
      <c r="Q384" s="508">
        <v>107.62033354810001</v>
      </c>
      <c r="R384" s="508">
        <v>73.521936624999995</v>
      </c>
      <c r="S384" s="508">
        <v>90.903784999600006</v>
      </c>
      <c r="T384" s="508">
        <v>77.512059216599994</v>
      </c>
      <c r="U384" s="508">
        <v>69.013978980000005</v>
      </c>
      <c r="V384" s="508">
        <v>73.525312997</v>
      </c>
      <c r="W384" s="508">
        <v>63.707833106000002</v>
      </c>
      <c r="X384" s="508">
        <v>72.728300906000001</v>
      </c>
      <c r="Y384" s="508">
        <v>71.1407439205</v>
      </c>
      <c r="Z384" s="508">
        <v>65.301011986899994</v>
      </c>
      <c r="AA384" s="331">
        <v>72.282363760400003</v>
      </c>
      <c r="AB384" s="331">
        <v>73.6902247811</v>
      </c>
      <c r="AC384" s="331">
        <v>69.863205578800006</v>
      </c>
      <c r="AD384" s="331">
        <v>65.369096503400002</v>
      </c>
      <c r="AE384" s="331">
        <v>67.065193426600004</v>
      </c>
      <c r="AF384" s="331">
        <v>58.503838340000001</v>
      </c>
      <c r="AG384" s="331">
        <v>64.228961266699997</v>
      </c>
      <c r="AH384" s="331">
        <v>55.997057050599999</v>
      </c>
      <c r="AI384" s="331">
        <v>65.003312708899998</v>
      </c>
      <c r="AJ384" s="331">
        <v>74.716842253199999</v>
      </c>
      <c r="AK384" s="331">
        <v>73.162323420000007</v>
      </c>
      <c r="AL384" s="331">
        <v>65.018481329699995</v>
      </c>
      <c r="AM384" s="331">
        <v>84.157812552600006</v>
      </c>
      <c r="AN384" s="331">
        <v>73.520215145500003</v>
      </c>
      <c r="AO384" s="331">
        <v>79.148355113799994</v>
      </c>
      <c r="AP384" s="331">
        <v>69.230604390300002</v>
      </c>
    </row>
    <row r="385" spans="1:42" s="326" customFormat="1" ht="13.8" x14ac:dyDescent="0.3">
      <c r="A385" s="328"/>
      <c r="B385" s="328" t="s">
        <v>544</v>
      </c>
      <c r="C385" s="332">
        <v>301.70999999999998</v>
      </c>
      <c r="D385" s="332">
        <v>396.86</v>
      </c>
      <c r="E385" s="332">
        <v>338.41</v>
      </c>
      <c r="F385" s="332">
        <v>292.74</v>
      </c>
      <c r="G385" s="332">
        <v>321.61</v>
      </c>
      <c r="H385" s="332">
        <v>319.36</v>
      </c>
      <c r="I385" s="332">
        <v>289.06</v>
      </c>
      <c r="J385" s="332">
        <v>348.1</v>
      </c>
      <c r="K385" s="332">
        <v>328.91</v>
      </c>
      <c r="L385" s="332">
        <v>277.19</v>
      </c>
      <c r="M385" s="332">
        <v>342.48</v>
      </c>
      <c r="N385" s="332">
        <v>281.93</v>
      </c>
      <c r="O385" s="507">
        <v>329.98890322770001</v>
      </c>
      <c r="P385" s="507">
        <v>494.71396566390001</v>
      </c>
      <c r="Q385" s="507">
        <v>331.82170156170002</v>
      </c>
      <c r="R385" s="507">
        <v>285.664563235</v>
      </c>
      <c r="S385" s="507">
        <v>340.86040958630002</v>
      </c>
      <c r="T385" s="507">
        <v>314.80456657159999</v>
      </c>
      <c r="U385" s="507">
        <v>351.77508346920001</v>
      </c>
      <c r="V385" s="507">
        <v>413.13703104209998</v>
      </c>
      <c r="W385" s="507">
        <v>291.16862241029997</v>
      </c>
      <c r="X385" s="507">
        <v>368.6599524417</v>
      </c>
      <c r="Y385" s="507">
        <v>302.12764245599999</v>
      </c>
      <c r="Z385" s="507">
        <v>296.54735763349998</v>
      </c>
      <c r="AA385" s="329">
        <v>415.54238661310001</v>
      </c>
      <c r="AB385" s="329">
        <v>386.68955407009997</v>
      </c>
      <c r="AC385" s="329">
        <v>349.0834600092</v>
      </c>
      <c r="AD385" s="329">
        <v>325.951599945</v>
      </c>
      <c r="AE385" s="329">
        <v>375.8403243189</v>
      </c>
      <c r="AF385" s="329">
        <v>296.74350221959997</v>
      </c>
      <c r="AG385" s="329">
        <v>370.94151772689997</v>
      </c>
      <c r="AH385" s="329">
        <v>357.92743476520002</v>
      </c>
      <c r="AI385" s="329">
        <v>350.51300489819999</v>
      </c>
      <c r="AJ385" s="329">
        <v>319.866127565</v>
      </c>
      <c r="AK385" s="329">
        <v>350.79499867009997</v>
      </c>
      <c r="AL385" s="329">
        <v>435.31258407619998</v>
      </c>
      <c r="AM385" s="329">
        <v>631.8980262453</v>
      </c>
      <c r="AN385" s="329">
        <v>941.59235893959999</v>
      </c>
      <c r="AO385" s="329">
        <v>341.27763104640002</v>
      </c>
      <c r="AP385" s="329">
        <v>378.51026313609998</v>
      </c>
    </row>
    <row r="386" spans="1:42" s="326" customFormat="1" ht="13.8" x14ac:dyDescent="0.3">
      <c r="A386" s="330"/>
      <c r="B386" s="330" t="s">
        <v>545</v>
      </c>
      <c r="C386" s="333">
        <v>15.32</v>
      </c>
      <c r="D386" s="333">
        <v>160.1</v>
      </c>
      <c r="E386" s="333">
        <v>46.94</v>
      </c>
      <c r="F386" s="333">
        <v>8.86</v>
      </c>
      <c r="G386" s="333">
        <v>19.79</v>
      </c>
      <c r="H386" s="333">
        <v>19.14</v>
      </c>
      <c r="I386" s="333">
        <v>24.8</v>
      </c>
      <c r="J386" s="333">
        <v>31.03</v>
      </c>
      <c r="K386" s="333">
        <v>29.28</v>
      </c>
      <c r="L386" s="333">
        <v>14.11</v>
      </c>
      <c r="M386" s="333">
        <v>44.25</v>
      </c>
      <c r="N386" s="333">
        <v>20.76</v>
      </c>
      <c r="O386" s="508">
        <v>31.546614904399998</v>
      </c>
      <c r="P386" s="508">
        <v>236.57208632019999</v>
      </c>
      <c r="Q386" s="508">
        <v>46.632351866999997</v>
      </c>
      <c r="R386" s="508">
        <v>11.8552749516</v>
      </c>
      <c r="S386" s="508">
        <v>14.6943046828</v>
      </c>
      <c r="T386" s="508">
        <v>15.5301425388</v>
      </c>
      <c r="U386" s="508">
        <v>17.0903410186</v>
      </c>
      <c r="V386" s="508">
        <v>80.942081496499995</v>
      </c>
      <c r="W386" s="508">
        <v>14.1553071442</v>
      </c>
      <c r="X386" s="508">
        <v>15.7599341725</v>
      </c>
      <c r="Y386" s="508">
        <v>9.7295492035999995</v>
      </c>
      <c r="Z386" s="508">
        <v>11.7146550362</v>
      </c>
      <c r="AA386" s="331">
        <v>7.7335178005999996</v>
      </c>
      <c r="AB386" s="331">
        <v>41.029620169499999</v>
      </c>
      <c r="AC386" s="331">
        <v>38.378122309699997</v>
      </c>
      <c r="AD386" s="331">
        <v>5.9224334441000002</v>
      </c>
      <c r="AE386" s="331">
        <v>55.758240137800001</v>
      </c>
      <c r="AF386" s="331">
        <v>9.5448606287000004</v>
      </c>
      <c r="AG386" s="331">
        <v>10.196090374300001</v>
      </c>
      <c r="AH386" s="331">
        <v>7.1192792302000001</v>
      </c>
      <c r="AI386" s="331">
        <v>10.4061003444</v>
      </c>
      <c r="AJ386" s="331">
        <v>7.9406179668999997</v>
      </c>
      <c r="AK386" s="331">
        <v>7.6148923184999999</v>
      </c>
      <c r="AL386" s="331">
        <v>12.8792142279</v>
      </c>
      <c r="AM386" s="331">
        <v>14.9161889818</v>
      </c>
      <c r="AN386" s="331">
        <v>326.36084623750003</v>
      </c>
      <c r="AO386" s="331">
        <v>9.3350159032000004</v>
      </c>
      <c r="AP386" s="331">
        <v>32.277028066699998</v>
      </c>
    </row>
    <row r="387" spans="1:42" s="326" customFormat="1" ht="27.6" x14ac:dyDescent="0.3">
      <c r="A387" s="328"/>
      <c r="B387" s="328" t="s">
        <v>546</v>
      </c>
      <c r="C387" s="332">
        <v>14.41</v>
      </c>
      <c r="D387" s="332">
        <v>159.15</v>
      </c>
      <c r="E387" s="332">
        <v>45.86</v>
      </c>
      <c r="F387" s="332">
        <v>8.74</v>
      </c>
      <c r="G387" s="332">
        <v>16.52</v>
      </c>
      <c r="H387" s="332">
        <v>18.18</v>
      </c>
      <c r="I387" s="332">
        <v>23.84</v>
      </c>
      <c r="J387" s="332">
        <v>29.33</v>
      </c>
      <c r="K387" s="332">
        <v>28.73</v>
      </c>
      <c r="L387" s="332">
        <v>14.11</v>
      </c>
      <c r="M387" s="332">
        <v>42.39</v>
      </c>
      <c r="N387" s="332">
        <v>18.96</v>
      </c>
      <c r="O387" s="507">
        <v>31.530831840099999</v>
      </c>
      <c r="P387" s="507">
        <v>236.5642578037</v>
      </c>
      <c r="Q387" s="507">
        <v>20.196160023200001</v>
      </c>
      <c r="R387" s="507">
        <v>11.6582988337</v>
      </c>
      <c r="S387" s="507">
        <v>13.2612163342</v>
      </c>
      <c r="T387" s="507">
        <v>11.774790599299999</v>
      </c>
      <c r="U387" s="507">
        <v>17.088239411100002</v>
      </c>
      <c r="V387" s="507">
        <v>28.4180262862</v>
      </c>
      <c r="W387" s="507">
        <v>11.532699088999999</v>
      </c>
      <c r="X387" s="507">
        <v>15.175834292199999</v>
      </c>
      <c r="Y387" s="507">
        <v>8.4640010402999994</v>
      </c>
      <c r="Z387" s="507">
        <v>11.430652392300001</v>
      </c>
      <c r="AA387" s="329">
        <v>7.6073676737999998</v>
      </c>
      <c r="AB387" s="329">
        <v>18.998984908499999</v>
      </c>
      <c r="AC387" s="329">
        <v>36.669834187699998</v>
      </c>
      <c r="AD387" s="329">
        <v>5.8248284798999999</v>
      </c>
      <c r="AE387" s="329">
        <v>7.1238972352000003</v>
      </c>
      <c r="AF387" s="329">
        <v>9.4855113206000006</v>
      </c>
      <c r="AG387" s="329">
        <v>8.6868596758999992</v>
      </c>
      <c r="AH387" s="329">
        <v>7.0412028898000001</v>
      </c>
      <c r="AI387" s="329">
        <v>10.3378271194</v>
      </c>
      <c r="AJ387" s="329">
        <v>6.9734702326000004</v>
      </c>
      <c r="AK387" s="329">
        <v>7.6134569700999997</v>
      </c>
      <c r="AL387" s="329">
        <v>12.1119792995</v>
      </c>
      <c r="AM387" s="329">
        <v>11.173202078099999</v>
      </c>
      <c r="AN387" s="329">
        <v>21.926762030199999</v>
      </c>
      <c r="AO387" s="329">
        <v>7.2647489054000003</v>
      </c>
      <c r="AP387" s="329">
        <v>32.275219534400001</v>
      </c>
    </row>
    <row r="388" spans="1:42" s="326" customFormat="1" ht="13.8" x14ac:dyDescent="0.3">
      <c r="A388" s="330"/>
      <c r="B388" s="330" t="s">
        <v>547</v>
      </c>
      <c r="C388" s="333">
        <v>0.91</v>
      </c>
      <c r="D388" s="333">
        <v>0.96</v>
      </c>
      <c r="E388" s="333">
        <v>1.0900000000000001</v>
      </c>
      <c r="F388" s="333">
        <v>0.12</v>
      </c>
      <c r="G388" s="333">
        <v>3.27</v>
      </c>
      <c r="H388" s="333">
        <v>0.96</v>
      </c>
      <c r="I388" s="333">
        <v>0.95</v>
      </c>
      <c r="J388" s="333">
        <v>1.71</v>
      </c>
      <c r="K388" s="333">
        <v>0.55000000000000004</v>
      </c>
      <c r="L388" s="333">
        <v>0.01</v>
      </c>
      <c r="M388" s="333">
        <v>1.86</v>
      </c>
      <c r="N388" s="333">
        <v>1.8</v>
      </c>
      <c r="O388" s="508">
        <v>1.57830643E-2</v>
      </c>
      <c r="P388" s="508">
        <v>7.8285165000000004E-3</v>
      </c>
      <c r="Q388" s="508">
        <v>26.4361918438</v>
      </c>
      <c r="R388" s="508">
        <v>0.1969761179</v>
      </c>
      <c r="S388" s="508">
        <v>1.4330883485999999</v>
      </c>
      <c r="T388" s="508">
        <v>3.7553519395000001</v>
      </c>
      <c r="U388" s="508">
        <v>2.1016074999999999E-3</v>
      </c>
      <c r="V388" s="508">
        <v>52.524055210299998</v>
      </c>
      <c r="W388" s="508">
        <v>2.6226080552000002</v>
      </c>
      <c r="X388" s="508">
        <v>0.58409988030000004</v>
      </c>
      <c r="Y388" s="508">
        <v>1.2655481633000001</v>
      </c>
      <c r="Z388" s="508">
        <v>0.28400264390000002</v>
      </c>
      <c r="AA388" s="331">
        <v>0.12615012680000001</v>
      </c>
      <c r="AB388" s="331">
        <v>22.030635261</v>
      </c>
      <c r="AC388" s="331">
        <v>1.7082881219999999</v>
      </c>
      <c r="AD388" s="331">
        <v>9.7604964200000005E-2</v>
      </c>
      <c r="AE388" s="331">
        <v>4.5445573599999997E-2</v>
      </c>
      <c r="AF388" s="331">
        <v>5.9349308099999998E-2</v>
      </c>
      <c r="AG388" s="331">
        <v>1.5092306983999999</v>
      </c>
      <c r="AH388" s="331">
        <v>7.8076340399999999E-2</v>
      </c>
      <c r="AI388" s="331">
        <v>6.8273225000000007E-2</v>
      </c>
      <c r="AJ388" s="331">
        <v>0.96714773430000001</v>
      </c>
      <c r="AK388" s="331">
        <v>1.4353484000000001E-3</v>
      </c>
      <c r="AL388" s="331">
        <v>0.76723492839999996</v>
      </c>
      <c r="AM388" s="331">
        <v>3.7429869036999999</v>
      </c>
      <c r="AN388" s="331">
        <v>304.43408420729997</v>
      </c>
      <c r="AO388" s="331">
        <v>2.0702669978000001</v>
      </c>
      <c r="AP388" s="331">
        <v>1.8085323E-3</v>
      </c>
    </row>
    <row r="389" spans="1:42" s="326" customFormat="1" ht="13.8" x14ac:dyDescent="0.3">
      <c r="A389" s="330"/>
      <c r="B389" s="330" t="s">
        <v>580</v>
      </c>
      <c r="C389" s="333">
        <v>0</v>
      </c>
      <c r="D389" s="333">
        <v>0</v>
      </c>
      <c r="E389" s="333">
        <v>0</v>
      </c>
      <c r="F389" s="333">
        <v>0</v>
      </c>
      <c r="G389" s="333">
        <v>0</v>
      </c>
      <c r="H389" s="333">
        <v>0</v>
      </c>
      <c r="I389" s="333">
        <v>0</v>
      </c>
      <c r="J389" s="333">
        <v>0</v>
      </c>
      <c r="K389" s="333">
        <v>0</v>
      </c>
      <c r="L389" s="333">
        <v>0</v>
      </c>
      <c r="M389" s="333">
        <v>0</v>
      </c>
      <c r="N389" s="333">
        <v>0</v>
      </c>
      <c r="O389" s="508"/>
      <c r="P389" s="508"/>
      <c r="Q389" s="508"/>
      <c r="R389" s="508"/>
      <c r="S389" s="508"/>
      <c r="T389" s="508"/>
      <c r="U389" s="508"/>
      <c r="V389" s="508"/>
      <c r="W389" s="508"/>
      <c r="X389" s="508"/>
      <c r="Y389" s="508"/>
      <c r="Z389" s="508"/>
      <c r="AA389" s="331"/>
      <c r="AB389" s="331"/>
      <c r="AC389" s="331"/>
      <c r="AD389" s="331"/>
      <c r="AE389" s="331">
        <v>48.588897328999998</v>
      </c>
      <c r="AF389" s="331">
        <v>0</v>
      </c>
      <c r="AG389" s="331">
        <v>0</v>
      </c>
      <c r="AH389" s="331">
        <v>0</v>
      </c>
      <c r="AI389" s="331">
        <v>0</v>
      </c>
      <c r="AJ389" s="331">
        <v>0</v>
      </c>
      <c r="AK389" s="331">
        <v>0</v>
      </c>
      <c r="AL389" s="331">
        <v>0</v>
      </c>
      <c r="AM389" s="331"/>
      <c r="AN389" s="331"/>
      <c r="AO389" s="331"/>
      <c r="AP389" s="331"/>
    </row>
    <row r="390" spans="1:42" s="326" customFormat="1" ht="13.8" x14ac:dyDescent="0.3">
      <c r="A390" s="328"/>
      <c r="B390" s="328" t="s">
        <v>581</v>
      </c>
      <c r="C390" s="332">
        <v>286.39</v>
      </c>
      <c r="D390" s="332">
        <v>236.76</v>
      </c>
      <c r="E390" s="332">
        <v>291.47000000000003</v>
      </c>
      <c r="F390" s="332">
        <v>283.88</v>
      </c>
      <c r="G390" s="332">
        <v>301.82</v>
      </c>
      <c r="H390" s="332">
        <v>300.22000000000003</v>
      </c>
      <c r="I390" s="332">
        <v>264.26</v>
      </c>
      <c r="J390" s="332">
        <v>317.07</v>
      </c>
      <c r="K390" s="332">
        <v>299.63</v>
      </c>
      <c r="L390" s="332">
        <v>263.07</v>
      </c>
      <c r="M390" s="332">
        <v>298.23</v>
      </c>
      <c r="N390" s="332">
        <v>261.17</v>
      </c>
      <c r="O390" s="507">
        <v>298.44228832329998</v>
      </c>
      <c r="P390" s="507">
        <v>258.1418793437</v>
      </c>
      <c r="Q390" s="507">
        <v>285.18934969470001</v>
      </c>
      <c r="R390" s="507">
        <v>273.80928828340001</v>
      </c>
      <c r="S390" s="507">
        <v>326.16610490350001</v>
      </c>
      <c r="T390" s="507">
        <v>299.27442403280003</v>
      </c>
      <c r="U390" s="507">
        <v>334.68474245060003</v>
      </c>
      <c r="V390" s="507">
        <v>332.19494954560002</v>
      </c>
      <c r="W390" s="507">
        <v>277.01331526609999</v>
      </c>
      <c r="X390" s="507">
        <v>352.90001826920002</v>
      </c>
      <c r="Y390" s="507">
        <v>292.39809325239997</v>
      </c>
      <c r="Z390" s="507">
        <v>284.8327025973</v>
      </c>
      <c r="AA390" s="329">
        <v>407.80886881250001</v>
      </c>
      <c r="AB390" s="329">
        <v>345.65993390059998</v>
      </c>
      <c r="AC390" s="329">
        <v>310.70533769949998</v>
      </c>
      <c r="AD390" s="329">
        <v>320.02916650089998</v>
      </c>
      <c r="AE390" s="329">
        <v>320.08208418110002</v>
      </c>
      <c r="AF390" s="329">
        <v>287.19864159090002</v>
      </c>
      <c r="AG390" s="329">
        <v>360.74542735260002</v>
      </c>
      <c r="AH390" s="329">
        <v>350.80815553500003</v>
      </c>
      <c r="AI390" s="329">
        <v>340.10690455380001</v>
      </c>
      <c r="AJ390" s="329">
        <v>311.92550959810001</v>
      </c>
      <c r="AK390" s="329">
        <v>343.18010635159999</v>
      </c>
      <c r="AL390" s="329">
        <v>422.4333698483</v>
      </c>
      <c r="AM390" s="329">
        <v>616.98183726349998</v>
      </c>
      <c r="AN390" s="329">
        <v>615.23151270209996</v>
      </c>
      <c r="AO390" s="329">
        <v>331.94261514319999</v>
      </c>
      <c r="AP390" s="329">
        <v>346.2332350694</v>
      </c>
    </row>
    <row r="391" spans="1:42" s="326" customFormat="1" ht="13.8" x14ac:dyDescent="0.3">
      <c r="A391" s="330"/>
      <c r="B391" s="330" t="s">
        <v>582</v>
      </c>
      <c r="C391" s="333">
        <v>0.44</v>
      </c>
      <c r="D391" s="333">
        <v>0.33</v>
      </c>
      <c r="E391" s="333">
        <v>0.48</v>
      </c>
      <c r="F391" s="333">
        <v>0.52</v>
      </c>
      <c r="G391" s="333">
        <v>0.34</v>
      </c>
      <c r="H391" s="333">
        <v>0.04</v>
      </c>
      <c r="I391" s="333">
        <v>0.16</v>
      </c>
      <c r="J391" s="333">
        <v>7.0000000000000007E-2</v>
      </c>
      <c r="K391" s="333">
        <v>0.13</v>
      </c>
      <c r="L391" s="333">
        <v>0.05</v>
      </c>
      <c r="M391" s="333">
        <v>0.21</v>
      </c>
      <c r="N391" s="333">
        <v>0.06</v>
      </c>
      <c r="O391" s="508">
        <v>0.11711875369999999</v>
      </c>
      <c r="P391" s="508">
        <v>8.2390822399999994E-2</v>
      </c>
      <c r="Q391" s="508">
        <v>0.85360091469999999</v>
      </c>
      <c r="R391" s="508">
        <v>0.1288067601</v>
      </c>
      <c r="S391" s="508">
        <v>0.118947253</v>
      </c>
      <c r="T391" s="508">
        <v>7.3019255500000005E-2</v>
      </c>
      <c r="U391" s="508">
        <v>6.5628135899999995E-2</v>
      </c>
      <c r="V391" s="508">
        <v>8.1076198700000005E-2</v>
      </c>
      <c r="W391" s="508">
        <v>9.10418053E-2</v>
      </c>
      <c r="X391" s="508">
        <v>6.5755889900000003E-2</v>
      </c>
      <c r="Y391" s="508">
        <v>4.5185943999999999E-2</v>
      </c>
      <c r="Z391" s="508">
        <v>8.4874633899999996E-2</v>
      </c>
      <c r="AA391" s="331">
        <v>8.4164114900000003E-2</v>
      </c>
      <c r="AB391" s="331">
        <v>6.5382906099999999E-2</v>
      </c>
      <c r="AC391" s="331">
        <v>0.117595564</v>
      </c>
      <c r="AD391" s="331">
        <v>0.2096830033</v>
      </c>
      <c r="AE391" s="331">
        <v>0.2393270441</v>
      </c>
      <c r="AF391" s="331">
        <v>0.25800317480000001</v>
      </c>
      <c r="AG391" s="331">
        <v>0.3695963921</v>
      </c>
      <c r="AH391" s="331">
        <v>0.29810457089999998</v>
      </c>
      <c r="AI391" s="331">
        <v>0.2106300414</v>
      </c>
      <c r="AJ391" s="331">
        <v>0.24362465759999999</v>
      </c>
      <c r="AK391" s="331">
        <v>0.28514061940000002</v>
      </c>
      <c r="AL391" s="331">
        <v>0.1030127992</v>
      </c>
      <c r="AM391" s="331">
        <v>0.27018848550000002</v>
      </c>
      <c r="AN391" s="331">
        <v>0.14217192640000001</v>
      </c>
      <c r="AO391" s="331">
        <v>5.0517073699999998E-2</v>
      </c>
      <c r="AP391" s="331">
        <v>9.5524451100000005E-2</v>
      </c>
    </row>
    <row r="392" spans="1:42" s="326" customFormat="1" ht="13.8" x14ac:dyDescent="0.3">
      <c r="A392" s="328"/>
      <c r="B392" s="328" t="s">
        <v>583</v>
      </c>
      <c r="C392" s="332">
        <v>285.95</v>
      </c>
      <c r="D392" s="332">
        <v>236.43</v>
      </c>
      <c r="E392" s="332">
        <v>290.99</v>
      </c>
      <c r="F392" s="332">
        <v>283.36</v>
      </c>
      <c r="G392" s="332">
        <v>301.48</v>
      </c>
      <c r="H392" s="332">
        <v>300.18</v>
      </c>
      <c r="I392" s="332">
        <v>264.10000000000002</v>
      </c>
      <c r="J392" s="332">
        <v>317</v>
      </c>
      <c r="K392" s="332">
        <v>299.5</v>
      </c>
      <c r="L392" s="332">
        <v>263.02</v>
      </c>
      <c r="M392" s="332">
        <v>298.02</v>
      </c>
      <c r="N392" s="332">
        <v>261.11</v>
      </c>
      <c r="O392" s="507">
        <v>298.32516956960001</v>
      </c>
      <c r="P392" s="507">
        <v>258.05948852130001</v>
      </c>
      <c r="Q392" s="507">
        <v>284.33574878000002</v>
      </c>
      <c r="R392" s="507">
        <v>273.68048152329999</v>
      </c>
      <c r="S392" s="507">
        <v>326.04715765050003</v>
      </c>
      <c r="T392" s="507">
        <v>299.20140477730001</v>
      </c>
      <c r="U392" s="507">
        <v>334.61911431470003</v>
      </c>
      <c r="V392" s="507">
        <v>332.11387334689999</v>
      </c>
      <c r="W392" s="507">
        <v>276.9222734608</v>
      </c>
      <c r="X392" s="507">
        <v>352.83426237930001</v>
      </c>
      <c r="Y392" s="507">
        <v>292.35290730840001</v>
      </c>
      <c r="Z392" s="507">
        <v>284.74782796340003</v>
      </c>
      <c r="AA392" s="329">
        <v>407.72470469759998</v>
      </c>
      <c r="AB392" s="329">
        <v>345.59455099450003</v>
      </c>
      <c r="AC392" s="329">
        <v>310.58774213549998</v>
      </c>
      <c r="AD392" s="329">
        <v>319.8194834976</v>
      </c>
      <c r="AE392" s="329">
        <v>319.84275713699998</v>
      </c>
      <c r="AF392" s="329">
        <v>286.9406384161</v>
      </c>
      <c r="AG392" s="329">
        <v>360.37583096050002</v>
      </c>
      <c r="AH392" s="329">
        <v>350.5100509641</v>
      </c>
      <c r="AI392" s="329">
        <v>339.8962745124</v>
      </c>
      <c r="AJ392" s="329">
        <v>311.68188494050003</v>
      </c>
      <c r="AK392" s="329">
        <v>342.89496573219998</v>
      </c>
      <c r="AL392" s="329">
        <v>422.33035704909997</v>
      </c>
      <c r="AM392" s="329">
        <v>616.71164877800004</v>
      </c>
      <c r="AN392" s="329">
        <v>615.08934077569995</v>
      </c>
      <c r="AO392" s="329">
        <v>331.89209806949998</v>
      </c>
      <c r="AP392" s="329">
        <v>346.13771061829999</v>
      </c>
    </row>
    <row r="393" spans="1:42" s="326" customFormat="1" ht="12.75" customHeight="1" x14ac:dyDescent="0.3">
      <c r="A393" s="695" t="s">
        <v>584</v>
      </c>
      <c r="B393" s="696"/>
      <c r="C393" s="408" t="s">
        <v>552</v>
      </c>
      <c r="D393" s="409"/>
      <c r="E393" s="409"/>
      <c r="F393" s="409"/>
      <c r="G393" s="409"/>
      <c r="H393" s="409"/>
      <c r="I393" s="409"/>
      <c r="J393" s="409"/>
      <c r="K393" s="409"/>
      <c r="L393" s="409"/>
      <c r="M393" s="409"/>
      <c r="N393" s="410"/>
      <c r="O393" s="692" t="s">
        <v>553</v>
      </c>
      <c r="P393" s="693"/>
      <c r="Q393" s="693"/>
      <c r="R393" s="693"/>
      <c r="S393" s="693"/>
      <c r="T393" s="693"/>
      <c r="U393" s="693"/>
      <c r="V393" s="693"/>
      <c r="W393" s="693"/>
      <c r="X393" s="693"/>
      <c r="Y393" s="693"/>
      <c r="Z393" s="694"/>
      <c r="AA393" s="692" t="s">
        <v>553</v>
      </c>
      <c r="AB393" s="693"/>
      <c r="AC393" s="693"/>
      <c r="AD393" s="693"/>
      <c r="AE393" s="693"/>
      <c r="AF393" s="693"/>
      <c r="AG393" s="693"/>
      <c r="AH393" s="693"/>
      <c r="AI393" s="693"/>
      <c r="AJ393" s="693"/>
      <c r="AK393" s="693"/>
      <c r="AL393" s="694"/>
    </row>
    <row r="394" spans="1:42" s="326" customFormat="1" ht="14.25" customHeight="1" x14ac:dyDescent="0.3">
      <c r="A394" s="697"/>
      <c r="B394" s="698"/>
      <c r="C394" s="327" t="s">
        <v>555</v>
      </c>
      <c r="D394" s="327" t="s">
        <v>556</v>
      </c>
      <c r="E394" s="327" t="s">
        <v>557</v>
      </c>
      <c r="F394" s="327" t="s">
        <v>558</v>
      </c>
      <c r="G394" s="327" t="s">
        <v>559</v>
      </c>
      <c r="H394" s="327" t="s">
        <v>560</v>
      </c>
      <c r="I394" s="327" t="s">
        <v>561</v>
      </c>
      <c r="J394" s="327" t="s">
        <v>562</v>
      </c>
      <c r="K394" s="327" t="s">
        <v>563</v>
      </c>
      <c r="L394" s="327" t="s">
        <v>564</v>
      </c>
      <c r="M394" s="327" t="s">
        <v>565</v>
      </c>
      <c r="N394" s="327" t="s">
        <v>566</v>
      </c>
      <c r="O394" s="327" t="s">
        <v>555</v>
      </c>
      <c r="P394" s="327" t="s">
        <v>556</v>
      </c>
      <c r="Q394" s="327" t="s">
        <v>557</v>
      </c>
      <c r="R394" s="327" t="s">
        <v>558</v>
      </c>
      <c r="S394" s="327" t="s">
        <v>559</v>
      </c>
      <c r="T394" s="327" t="s">
        <v>560</v>
      </c>
      <c r="U394" s="327" t="s">
        <v>561</v>
      </c>
      <c r="V394" s="327" t="s">
        <v>562</v>
      </c>
      <c r="W394" s="327" t="s">
        <v>563</v>
      </c>
      <c r="X394" s="327" t="s">
        <v>564</v>
      </c>
      <c r="Y394" s="327" t="s">
        <v>565</v>
      </c>
      <c r="Z394" s="327" t="s">
        <v>566</v>
      </c>
      <c r="AA394" s="327" t="s">
        <v>555</v>
      </c>
      <c r="AB394" s="327" t="s">
        <v>556</v>
      </c>
      <c r="AC394" s="327" t="s">
        <v>557</v>
      </c>
      <c r="AD394" s="327" t="s">
        <v>558</v>
      </c>
      <c r="AE394" s="327" t="s">
        <v>559</v>
      </c>
      <c r="AF394" s="327" t="s">
        <v>560</v>
      </c>
      <c r="AG394" s="327" t="s">
        <v>561</v>
      </c>
      <c r="AH394" s="327" t="s">
        <v>562</v>
      </c>
      <c r="AI394" s="327" t="s">
        <v>563</v>
      </c>
      <c r="AJ394" s="327" t="s">
        <v>564</v>
      </c>
      <c r="AK394" s="327" t="s">
        <v>565</v>
      </c>
      <c r="AL394" s="327" t="s">
        <v>566</v>
      </c>
    </row>
    <row r="395" spans="1:42" s="326" customFormat="1" ht="13.8" x14ac:dyDescent="0.3">
      <c r="A395" s="330"/>
      <c r="B395" s="330" t="s">
        <v>176</v>
      </c>
      <c r="C395" s="333"/>
      <c r="D395" s="333"/>
      <c r="E395" s="333"/>
      <c r="F395" s="333"/>
      <c r="G395" s="333"/>
      <c r="H395" s="333"/>
      <c r="I395" s="333"/>
      <c r="J395" s="333"/>
      <c r="K395" s="333"/>
      <c r="L395" s="333"/>
      <c r="M395" s="333"/>
      <c r="N395" s="333"/>
      <c r="O395" s="376">
        <f>IFERROR(((O5-N5)*100/N5),"n.a.")</f>
        <v>10.046295270690241</v>
      </c>
      <c r="P395" s="376">
        <f t="shared" ref="P395:AF410" si="0">IFERROR(((P5-O5)*100/O5),"n.a.")</f>
        <v>-6.3585445878692095</v>
      </c>
      <c r="Q395" s="376">
        <f t="shared" si="0"/>
        <v>6.5759809054709271</v>
      </c>
      <c r="R395" s="376">
        <f t="shared" si="0"/>
        <v>-7.0028058692982791</v>
      </c>
      <c r="S395" s="376">
        <f t="shared" si="0"/>
        <v>12.977782282676445</v>
      </c>
      <c r="T395" s="376">
        <f t="shared" si="0"/>
        <v>-5.6546966119315298</v>
      </c>
      <c r="U395" s="376">
        <f t="shared" si="0"/>
        <v>-2.2196855774688915</v>
      </c>
      <c r="V395" s="376">
        <f t="shared" si="0"/>
        <v>-0.67451729350165046</v>
      </c>
      <c r="W395" s="376">
        <f t="shared" si="0"/>
        <v>-2.1274695832020174</v>
      </c>
      <c r="X395" s="376">
        <f t="shared" si="0"/>
        <v>3.8167992938331299</v>
      </c>
      <c r="Y395" s="376">
        <f t="shared" si="0"/>
        <v>5.923865779945956</v>
      </c>
      <c r="Z395" s="376">
        <f t="shared" si="0"/>
        <v>-15.784998914715977</v>
      </c>
      <c r="AA395" s="376">
        <f t="shared" si="0"/>
        <v>16.728218433195877</v>
      </c>
      <c r="AB395" s="376">
        <f t="shared" si="0"/>
        <v>-5.5459538157133013</v>
      </c>
      <c r="AC395" s="376">
        <f t="shared" si="0"/>
        <v>9.0776798646113974</v>
      </c>
      <c r="AD395" s="376">
        <f t="shared" si="0"/>
        <v>-3.8604708905210336</v>
      </c>
      <c r="AE395" s="376">
        <f t="shared" si="0"/>
        <v>1.7575311879969877</v>
      </c>
      <c r="AF395" s="376">
        <f t="shared" si="0"/>
        <v>-3.8813314718415204</v>
      </c>
      <c r="AG395" s="376">
        <f t="shared" ref="AG395:AK454" si="1">IFERROR(((AG5-AF5)*100/AF5),"n.a.")</f>
        <v>11.093390289686962</v>
      </c>
      <c r="AH395" s="376">
        <f t="shared" si="1"/>
        <v>-4.3421722622454224</v>
      </c>
      <c r="AI395" s="376">
        <f t="shared" si="1"/>
        <v>-1.267070727914668</v>
      </c>
      <c r="AJ395" s="376">
        <f t="shared" ref="AJ395:AP395" si="2">IFERROR(((AJ5-AI5)*100/AI5),"n.a.")</f>
        <v>9.4861591189630161</v>
      </c>
      <c r="AK395" s="376">
        <f t="shared" si="2"/>
        <v>-7.7949631330303673</v>
      </c>
      <c r="AL395" s="376">
        <f t="shared" si="2"/>
        <v>-4.087960989190182</v>
      </c>
      <c r="AM395" s="376">
        <f t="shared" si="2"/>
        <v>9.6085696984030413</v>
      </c>
      <c r="AN395" s="376">
        <f t="shared" si="2"/>
        <v>-8.97847018646668</v>
      </c>
      <c r="AO395" s="376">
        <f t="shared" si="2"/>
        <v>15.601084834999142</v>
      </c>
      <c r="AP395" s="376">
        <f t="shared" si="2"/>
        <v>1.2987707940980182</v>
      </c>
    </row>
    <row r="396" spans="1:42" s="326" customFormat="1" ht="13.8" x14ac:dyDescent="0.3">
      <c r="A396" s="328"/>
      <c r="B396" s="328" t="s">
        <v>177</v>
      </c>
      <c r="C396" s="332"/>
      <c r="D396" s="332"/>
      <c r="E396" s="332"/>
      <c r="F396" s="332"/>
      <c r="G396" s="332"/>
      <c r="H396" s="332"/>
      <c r="I396" s="332"/>
      <c r="J396" s="332"/>
      <c r="K396" s="332"/>
      <c r="L396" s="332"/>
      <c r="M396" s="332"/>
      <c r="N396" s="332"/>
      <c r="O396" s="376">
        <f t="shared" ref="O396:AD459" si="3">IFERROR(((O6-N6)*100/N6),"n.a.")</f>
        <v>7.9500151467814746</v>
      </c>
      <c r="P396" s="376">
        <f t="shared" si="3"/>
        <v>-1.1059690083332863</v>
      </c>
      <c r="Q396" s="376">
        <f t="shared" si="3"/>
        <v>-28.97076489711889</v>
      </c>
      <c r="R396" s="376">
        <f t="shared" si="3"/>
        <v>32.116973463776539</v>
      </c>
      <c r="S396" s="376">
        <f t="shared" si="3"/>
        <v>-5.7188929390244923</v>
      </c>
      <c r="T396" s="376">
        <f t="shared" si="3"/>
        <v>6.0084460978608565</v>
      </c>
      <c r="U396" s="376">
        <f t="shared" si="3"/>
        <v>-15.182908680125275</v>
      </c>
      <c r="V396" s="376">
        <f t="shared" si="3"/>
        <v>-9.9515154334060352</v>
      </c>
      <c r="W396" s="376">
        <f t="shared" si="3"/>
        <v>31.088874648286456</v>
      </c>
      <c r="X396" s="376">
        <f t="shared" si="3"/>
        <v>-18.066655381867541</v>
      </c>
      <c r="Y396" s="376">
        <f t="shared" si="3"/>
        <v>20.51554355131643</v>
      </c>
      <c r="Z396" s="376">
        <f t="shared" si="3"/>
        <v>-6.6686315931678211</v>
      </c>
      <c r="AA396" s="376">
        <f t="shared" si="3"/>
        <v>-7.0066248974996217</v>
      </c>
      <c r="AB396" s="376">
        <f t="shared" si="3"/>
        <v>-7.9156396719995712</v>
      </c>
      <c r="AC396" s="376">
        <f t="shared" si="3"/>
        <v>26.189018082947456</v>
      </c>
      <c r="AD396" s="376">
        <f t="shared" si="3"/>
        <v>-17.44622011484574</v>
      </c>
      <c r="AE396" s="376">
        <f t="shared" si="0"/>
        <v>12.112606780929632</v>
      </c>
      <c r="AF396" s="376">
        <f t="shared" si="0"/>
        <v>-3.8429517557240951E-2</v>
      </c>
      <c r="AG396" s="376">
        <f t="shared" si="1"/>
        <v>12.991643870674329</v>
      </c>
      <c r="AH396" s="376">
        <f t="shared" si="1"/>
        <v>-16.882742269389325</v>
      </c>
      <c r="AI396" s="376">
        <f t="shared" si="1"/>
        <v>2.5249859204173104</v>
      </c>
      <c r="AJ396" s="376">
        <f t="shared" si="1"/>
        <v>12.893260703171043</v>
      </c>
      <c r="AK396" s="376">
        <f t="shared" si="1"/>
        <v>-22.171281824071208</v>
      </c>
      <c r="AL396" s="376">
        <f t="shared" ref="AL396:AM411" si="4">IFERROR(((AL6-AK6)*100/AK6),"n.a.")</f>
        <v>7.2169093430391058</v>
      </c>
      <c r="AM396" s="376">
        <f t="shared" si="4"/>
        <v>1.4800696806302565</v>
      </c>
      <c r="AN396" s="376">
        <f t="shared" ref="AN396:AP459" si="5">IFERROR(((AN6-AM6)*100/AM6),"n.a.")</f>
        <v>-12.2108387140307</v>
      </c>
      <c r="AO396" s="376">
        <f t="shared" si="5"/>
        <v>36.645973663175575</v>
      </c>
      <c r="AP396" s="376">
        <f t="shared" si="5"/>
        <v>-17.828061194736193</v>
      </c>
    </row>
    <row r="397" spans="1:42" s="326" customFormat="1" ht="13.8" x14ac:dyDescent="0.3">
      <c r="A397" s="330"/>
      <c r="B397" s="330" t="s">
        <v>178</v>
      </c>
      <c r="C397" s="333"/>
      <c r="D397" s="333"/>
      <c r="E397" s="333"/>
      <c r="F397" s="333"/>
      <c r="G397" s="333"/>
      <c r="H397" s="333"/>
      <c r="I397" s="333"/>
      <c r="J397" s="333"/>
      <c r="K397" s="333"/>
      <c r="L397" s="333"/>
      <c r="M397" s="333"/>
      <c r="N397" s="333"/>
      <c r="O397" s="376">
        <f t="shared" si="3"/>
        <v>13.810080049924998</v>
      </c>
      <c r="P397" s="376">
        <f t="shared" si="0"/>
        <v>-8.7244411870641212</v>
      </c>
      <c r="Q397" s="376">
        <f t="shared" si="0"/>
        <v>-28.52867272261653</v>
      </c>
      <c r="R397" s="376">
        <f t="shared" si="0"/>
        <v>28.685087594495048</v>
      </c>
      <c r="S397" s="376">
        <f t="shared" si="0"/>
        <v>2.7333603769081618</v>
      </c>
      <c r="T397" s="376">
        <f t="shared" si="0"/>
        <v>-2.1895683460590343</v>
      </c>
      <c r="U397" s="376">
        <f t="shared" si="0"/>
        <v>-2.4154905886358566</v>
      </c>
      <c r="V397" s="376">
        <f t="shared" si="0"/>
        <v>-31.672425484412198</v>
      </c>
      <c r="W397" s="376">
        <f t="shared" si="0"/>
        <v>55.116782103484262</v>
      </c>
      <c r="X397" s="376">
        <f t="shared" si="0"/>
        <v>-19.933130476456576</v>
      </c>
      <c r="Y397" s="376">
        <f t="shared" si="0"/>
        <v>39.575201703494471</v>
      </c>
      <c r="Z397" s="376">
        <f t="shared" si="0"/>
        <v>-10.854197412781028</v>
      </c>
      <c r="AA397" s="376">
        <f t="shared" si="0"/>
        <v>-7.0580051120518766E-2</v>
      </c>
      <c r="AB397" s="376">
        <f t="shared" si="0"/>
        <v>-23.294392794224979</v>
      </c>
      <c r="AC397" s="376">
        <f t="shared" si="0"/>
        <v>39.945910135239849</v>
      </c>
      <c r="AD397" s="376">
        <f t="shared" si="0"/>
        <v>-10.946591812296241</v>
      </c>
      <c r="AE397" s="376">
        <f t="shared" si="0"/>
        <v>2.4733762627353184</v>
      </c>
      <c r="AF397" s="376">
        <f t="shared" si="0"/>
        <v>-9.9648936252535574</v>
      </c>
      <c r="AG397" s="376">
        <f t="shared" si="1"/>
        <v>31.836402728410668</v>
      </c>
      <c r="AH397" s="376">
        <f t="shared" si="1"/>
        <v>-21.936750753274303</v>
      </c>
      <c r="AI397" s="376">
        <f t="shared" si="1"/>
        <v>7.2496632278299673</v>
      </c>
      <c r="AJ397" s="376">
        <f t="shared" si="1"/>
        <v>18.869865350621012</v>
      </c>
      <c r="AK397" s="376">
        <f t="shared" si="1"/>
        <v>-30.929267165006564</v>
      </c>
      <c r="AL397" s="376">
        <f t="shared" si="4"/>
        <v>13.032486065452797</v>
      </c>
      <c r="AM397" s="376">
        <f t="shared" si="4"/>
        <v>1.5263078789142428</v>
      </c>
      <c r="AN397" s="376">
        <f t="shared" si="5"/>
        <v>-7.3885327158038123</v>
      </c>
      <c r="AO397" s="376">
        <f t="shared" si="5"/>
        <v>33.570148955829545</v>
      </c>
      <c r="AP397" s="376">
        <f t="shared" si="5"/>
        <v>-18.475697464858428</v>
      </c>
    </row>
    <row r="398" spans="1:42" s="326" customFormat="1" ht="13.8" x14ac:dyDescent="0.3">
      <c r="A398" s="328"/>
      <c r="B398" s="328" t="s">
        <v>179</v>
      </c>
      <c r="C398" s="332"/>
      <c r="D398" s="332"/>
      <c r="E398" s="332"/>
      <c r="F398" s="332"/>
      <c r="G398" s="332"/>
      <c r="H398" s="332"/>
      <c r="I398" s="332"/>
      <c r="J398" s="332"/>
      <c r="K398" s="332"/>
      <c r="L398" s="332"/>
      <c r="M398" s="332"/>
      <c r="N398" s="332"/>
      <c r="O398" s="376">
        <f t="shared" si="3"/>
        <v>-34.33937925323292</v>
      </c>
      <c r="P398" s="376">
        <f t="shared" si="0"/>
        <v>-14.171813447230797</v>
      </c>
      <c r="Q398" s="376">
        <f t="shared" si="0"/>
        <v>-28.78235914799679</v>
      </c>
      <c r="R398" s="376">
        <f t="shared" si="0"/>
        <v>16.603297143291169</v>
      </c>
      <c r="S398" s="376">
        <f t="shared" si="0"/>
        <v>3.0979350951891576</v>
      </c>
      <c r="T398" s="376">
        <f t="shared" si="0"/>
        <v>25.598685717644461</v>
      </c>
      <c r="U398" s="376">
        <f t="shared" si="0"/>
        <v>-31.669552999518089</v>
      </c>
      <c r="V398" s="376">
        <f t="shared" si="0"/>
        <v>26.440728204396038</v>
      </c>
      <c r="W398" s="376">
        <f t="shared" si="0"/>
        <v>37.853036859312645</v>
      </c>
      <c r="X398" s="376">
        <f t="shared" si="0"/>
        <v>-10.812990112430903</v>
      </c>
      <c r="Y398" s="376">
        <f t="shared" si="0"/>
        <v>-12.756644698665902</v>
      </c>
      <c r="Z398" s="376">
        <f t="shared" si="0"/>
        <v>-29.78432856426123</v>
      </c>
      <c r="AA398" s="376">
        <f t="shared" si="0"/>
        <v>45.209154840807912</v>
      </c>
      <c r="AB398" s="376">
        <f t="shared" si="0"/>
        <v>-41.956844099267023</v>
      </c>
      <c r="AC398" s="376">
        <f t="shared" si="0"/>
        <v>59.036068392194899</v>
      </c>
      <c r="AD398" s="376">
        <f t="shared" si="0"/>
        <v>-43.14681031370899</v>
      </c>
      <c r="AE398" s="376">
        <f t="shared" si="0"/>
        <v>81.879432176846819</v>
      </c>
      <c r="AF398" s="376">
        <f t="shared" si="0"/>
        <v>38.718674037092782</v>
      </c>
      <c r="AG398" s="376">
        <f t="shared" si="1"/>
        <v>-42.290738978733081</v>
      </c>
      <c r="AH398" s="376">
        <f t="shared" si="1"/>
        <v>-4.543911099058473</v>
      </c>
      <c r="AI398" s="376">
        <f t="shared" si="1"/>
        <v>20.293845697185187</v>
      </c>
      <c r="AJ398" s="376">
        <f t="shared" si="1"/>
        <v>-25.107854411064991</v>
      </c>
      <c r="AK398" s="376">
        <f t="shared" si="1"/>
        <v>30.915800939829627</v>
      </c>
      <c r="AL398" s="376">
        <f t="shared" si="4"/>
        <v>-31.106139848968581</v>
      </c>
      <c r="AM398" s="376">
        <f t="shared" si="4"/>
        <v>27.685954514531876</v>
      </c>
      <c r="AN398" s="376">
        <f t="shared" si="5"/>
        <v>1.1510725848504231</v>
      </c>
      <c r="AO398" s="376">
        <f t="shared" si="5"/>
        <v>-19.833315460674374</v>
      </c>
      <c r="AP398" s="376">
        <f t="shared" si="5"/>
        <v>-12.366284823154254</v>
      </c>
    </row>
    <row r="399" spans="1:42" s="326" customFormat="1" ht="13.8" x14ac:dyDescent="0.3">
      <c r="A399" s="330"/>
      <c r="B399" s="330" t="s">
        <v>180</v>
      </c>
      <c r="C399" s="333"/>
      <c r="D399" s="333"/>
      <c r="E399" s="333"/>
      <c r="F399" s="333"/>
      <c r="G399" s="333"/>
      <c r="H399" s="331"/>
      <c r="I399" s="333"/>
      <c r="J399" s="333"/>
      <c r="K399" s="333"/>
      <c r="L399" s="331"/>
      <c r="M399" s="333"/>
      <c r="N399" s="333"/>
      <c r="O399" s="376">
        <f t="shared" si="3"/>
        <v>2.4448808274965046</v>
      </c>
      <c r="P399" s="376">
        <f t="shared" si="0"/>
        <v>-68.40554550553432</v>
      </c>
      <c r="Q399" s="376">
        <f t="shared" si="0"/>
        <v>-98.108910467741282</v>
      </c>
      <c r="R399" s="376">
        <f t="shared" si="0"/>
        <v>4603.8469140728903</v>
      </c>
      <c r="S399" s="376">
        <f t="shared" si="0"/>
        <v>-99.013544525920921</v>
      </c>
      <c r="T399" s="376">
        <f t="shared" si="0"/>
        <v>21241.212830760254</v>
      </c>
      <c r="U399" s="376">
        <f t="shared" si="0"/>
        <v>-57.132858768479537</v>
      </c>
      <c r="V399" s="376">
        <f t="shared" si="0"/>
        <v>129.43131036234837</v>
      </c>
      <c r="W399" s="376">
        <f t="shared" si="0"/>
        <v>8.0422767606228032</v>
      </c>
      <c r="X399" s="376">
        <f t="shared" si="0"/>
        <v>66.264897912425852</v>
      </c>
      <c r="Y399" s="376">
        <f t="shared" si="0"/>
        <v>24.339872292680344</v>
      </c>
      <c r="Z399" s="376">
        <f t="shared" si="0"/>
        <v>-69.239428636270702</v>
      </c>
      <c r="AA399" s="376">
        <f t="shared" si="0"/>
        <v>-79.392850406232384</v>
      </c>
      <c r="AB399" s="376">
        <f t="shared" si="0"/>
        <v>-98.366539017461236</v>
      </c>
      <c r="AC399" s="376">
        <f t="shared" si="0"/>
        <v>316.91951432572768</v>
      </c>
      <c r="AD399" s="376">
        <f t="shared" si="0"/>
        <v>-32.352809655858451</v>
      </c>
      <c r="AE399" s="376">
        <f t="shared" si="0"/>
        <v>-63.039375657513418</v>
      </c>
      <c r="AF399" s="376">
        <f t="shared" si="0"/>
        <v>6087.8008972543894</v>
      </c>
      <c r="AG399" s="376">
        <f t="shared" si="1"/>
        <v>-94.372370564148724</v>
      </c>
      <c r="AH399" s="376">
        <f t="shared" si="1"/>
        <v>-83.55978520816582</v>
      </c>
      <c r="AI399" s="376">
        <f t="shared" si="1"/>
        <v>235.49129123879996</v>
      </c>
      <c r="AJ399" s="376">
        <f t="shared" si="1"/>
        <v>-78.624092524763256</v>
      </c>
      <c r="AK399" s="376">
        <f t="shared" si="1"/>
        <v>342.89348483321118</v>
      </c>
      <c r="AL399" s="376">
        <f t="shared" si="4"/>
        <v>1822.6986546110693</v>
      </c>
      <c r="AM399" s="376">
        <f t="shared" si="4"/>
        <v>-94.98467169867223</v>
      </c>
      <c r="AN399" s="376">
        <f t="shared" si="5"/>
        <v>1.2017148386633638</v>
      </c>
      <c r="AO399" s="376">
        <f t="shared" si="5"/>
        <v>2025.4015097024962</v>
      </c>
      <c r="AP399" s="376">
        <f t="shared" si="5"/>
        <v>11.183367790680832</v>
      </c>
    </row>
    <row r="400" spans="1:42" s="326" customFormat="1" ht="19.8" x14ac:dyDescent="0.5">
      <c r="A400" s="328"/>
      <c r="B400" s="328" t="s">
        <v>181</v>
      </c>
      <c r="C400" s="332"/>
      <c r="D400" s="332"/>
      <c r="E400" s="332"/>
      <c r="F400" s="332"/>
      <c r="G400" s="332"/>
      <c r="H400" s="332"/>
      <c r="I400" s="335"/>
      <c r="J400" s="329"/>
      <c r="K400" s="332"/>
      <c r="L400" s="332"/>
      <c r="M400" s="332"/>
      <c r="N400" s="332"/>
      <c r="O400" s="376">
        <f t="shared" si="3"/>
        <v>-71.370308272147739</v>
      </c>
      <c r="P400" s="376">
        <f t="shared" si="0"/>
        <v>-42.807793871157727</v>
      </c>
      <c r="Q400" s="376">
        <f t="shared" si="0"/>
        <v>-89.552548852807391</v>
      </c>
      <c r="R400" s="376">
        <f t="shared" si="0"/>
        <v>-99.862741202414725</v>
      </c>
      <c r="S400" s="376">
        <f t="shared" si="0"/>
        <v>-98.043627800348986</v>
      </c>
      <c r="T400" s="376">
        <f t="shared" si="0"/>
        <v>17338200.488525707</v>
      </c>
      <c r="U400" s="376">
        <f t="shared" si="0"/>
        <v>-99.835229989222157</v>
      </c>
      <c r="V400" s="376">
        <f t="shared" si="0"/>
        <v>-53.814011482681195</v>
      </c>
      <c r="W400" s="376">
        <f t="shared" si="0"/>
        <v>318317.53915311181</v>
      </c>
      <c r="X400" s="376">
        <f t="shared" si="0"/>
        <v>-99.995647143414232</v>
      </c>
      <c r="Y400" s="376">
        <f t="shared" si="0"/>
        <v>769.80164366671659</v>
      </c>
      <c r="Z400" s="376">
        <f t="shared" si="0"/>
        <v>-98.483279087559538</v>
      </c>
      <c r="AA400" s="376">
        <f t="shared" si="0"/>
        <v>27585916.308665745</v>
      </c>
      <c r="AB400" s="376">
        <f t="shared" si="0"/>
        <v>-67.987721504247332</v>
      </c>
      <c r="AC400" s="376">
        <f t="shared" si="0"/>
        <v>157.28265206199904</v>
      </c>
      <c r="AD400" s="376">
        <f t="shared" si="0"/>
        <v>-98.405770632302449</v>
      </c>
      <c r="AE400" s="376">
        <f t="shared" si="0"/>
        <v>-43.498883171091059</v>
      </c>
      <c r="AF400" s="376">
        <f t="shared" si="0"/>
        <v>4441.3750751117614</v>
      </c>
      <c r="AG400" s="376">
        <f t="shared" si="1"/>
        <v>-56.103703384803865</v>
      </c>
      <c r="AH400" s="376">
        <f t="shared" si="1"/>
        <v>-99.800923407489449</v>
      </c>
      <c r="AI400" s="376">
        <f t="shared" si="1"/>
        <v>871.26304783299418</v>
      </c>
      <c r="AJ400" s="376">
        <f t="shared" si="1"/>
        <v>-97.900456969117315</v>
      </c>
      <c r="AK400" s="376">
        <f t="shared" si="1"/>
        <v>1245.7791481041697</v>
      </c>
      <c r="AL400" s="376">
        <f t="shared" si="4"/>
        <v>-21.877240067362649</v>
      </c>
      <c r="AM400" s="376">
        <f t="shared" si="4"/>
        <v>8320.6895268079097</v>
      </c>
      <c r="AN400" s="376">
        <f t="shared" si="5"/>
        <v>-99.947692288483594</v>
      </c>
      <c r="AO400" s="376">
        <f t="shared" si="5"/>
        <v>-10.904652740846563</v>
      </c>
      <c r="AP400" s="376">
        <f t="shared" si="5"/>
        <v>-89.233138259582788</v>
      </c>
    </row>
    <row r="401" spans="1:42" s="326" customFormat="1" ht="13.8" x14ac:dyDescent="0.3">
      <c r="A401" s="330"/>
      <c r="B401" s="330" t="s">
        <v>182</v>
      </c>
      <c r="C401" s="333"/>
      <c r="D401" s="333"/>
      <c r="E401" s="333"/>
      <c r="F401" s="333"/>
      <c r="G401" s="333"/>
      <c r="H401" s="333"/>
      <c r="I401" s="333"/>
      <c r="J401" s="333"/>
      <c r="K401" s="333"/>
      <c r="L401" s="333"/>
      <c r="M401" s="333"/>
      <c r="N401" s="331"/>
      <c r="O401" s="376">
        <f t="shared" si="3"/>
        <v>-51.977326837755108</v>
      </c>
      <c r="P401" s="376">
        <f t="shared" si="0"/>
        <v>1315.2363330158701</v>
      </c>
      <c r="Q401" s="376">
        <f t="shared" si="0"/>
        <v>-32.423314740246319</v>
      </c>
      <c r="R401" s="376">
        <f t="shared" si="0"/>
        <v>-14.067142071700596</v>
      </c>
      <c r="S401" s="376">
        <f t="shared" si="0"/>
        <v>-75.818156893928176</v>
      </c>
      <c r="T401" s="376">
        <f t="shared" si="0"/>
        <v>421.33415294244139</v>
      </c>
      <c r="U401" s="376">
        <f t="shared" si="0"/>
        <v>63.823305311516485</v>
      </c>
      <c r="V401" s="376">
        <f t="shared" si="0"/>
        <v>-98.223264083726249</v>
      </c>
      <c r="W401" s="376">
        <f t="shared" si="0"/>
        <v>-61.637902643453387</v>
      </c>
      <c r="X401" s="376">
        <f t="shared" si="0"/>
        <v>-24.333413245230219</v>
      </c>
      <c r="Y401" s="376">
        <f t="shared" si="0"/>
        <v>9071.1436739783931</v>
      </c>
      <c r="Z401" s="376">
        <f t="shared" si="0"/>
        <v>17.234572513370814</v>
      </c>
      <c r="AA401" s="376">
        <f t="shared" si="0"/>
        <v>-1.9473887070187206</v>
      </c>
      <c r="AB401" s="376">
        <f t="shared" si="0"/>
        <v>-67.846059435809494</v>
      </c>
      <c r="AC401" s="376">
        <f t="shared" si="0"/>
        <v>204.55765332081904</v>
      </c>
      <c r="AD401" s="376">
        <f t="shared" si="0"/>
        <v>-91.390131774116227</v>
      </c>
      <c r="AE401" s="376">
        <f t="shared" si="0"/>
        <v>1340.5802085567177</v>
      </c>
      <c r="AF401" s="376">
        <f t="shared" si="0"/>
        <v>-14.72313508204652</v>
      </c>
      <c r="AG401" s="376">
        <f t="shared" si="1"/>
        <v>-99.34608523632518</v>
      </c>
      <c r="AH401" s="376">
        <f t="shared" si="1"/>
        <v>1492.81744347073</v>
      </c>
      <c r="AI401" s="376">
        <f t="shared" si="1"/>
        <v>475.02619369206593</v>
      </c>
      <c r="AJ401" s="376">
        <f t="shared" si="1"/>
        <v>-10.045692786499256</v>
      </c>
      <c r="AK401" s="376">
        <f t="shared" si="1"/>
        <v>61.004131004236619</v>
      </c>
      <c r="AL401" s="376">
        <f t="shared" si="4"/>
        <v>-98.94706592447146</v>
      </c>
      <c r="AM401" s="376">
        <f t="shared" si="4"/>
        <v>13430.651904834556</v>
      </c>
      <c r="AN401" s="376">
        <f t="shared" si="5"/>
        <v>-99.192233617006877</v>
      </c>
      <c r="AO401" s="376">
        <f t="shared" si="5"/>
        <v>73.539587559027197</v>
      </c>
      <c r="AP401" s="376">
        <f t="shared" si="5"/>
        <v>27.70165860413158</v>
      </c>
    </row>
    <row r="402" spans="1:42" s="326" customFormat="1" ht="13.8" x14ac:dyDescent="0.3">
      <c r="A402" s="328"/>
      <c r="B402" s="328" t="s">
        <v>183</v>
      </c>
      <c r="C402" s="332"/>
      <c r="D402" s="332"/>
      <c r="E402" s="332"/>
      <c r="F402" s="332"/>
      <c r="G402" s="332"/>
      <c r="H402" s="332"/>
      <c r="I402" s="332"/>
      <c r="J402" s="332"/>
      <c r="K402" s="332"/>
      <c r="L402" s="332"/>
      <c r="M402" s="332"/>
      <c r="N402" s="332"/>
      <c r="O402" s="376">
        <f t="shared" si="3"/>
        <v>-2.4334405981970098</v>
      </c>
      <c r="P402" s="376">
        <f t="shared" si="0"/>
        <v>5.9430406560860343</v>
      </c>
      <c r="Q402" s="376">
        <f t="shared" si="0"/>
        <v>-7.4381564729718956</v>
      </c>
      <c r="R402" s="376">
        <f t="shared" si="0"/>
        <v>7.8781229243302837</v>
      </c>
      <c r="S402" s="376">
        <f t="shared" si="0"/>
        <v>47.694103064918522</v>
      </c>
      <c r="T402" s="376">
        <f t="shared" si="0"/>
        <v>-19.299694122242663</v>
      </c>
      <c r="U402" s="376">
        <f t="shared" si="0"/>
        <v>-33.184050767797729</v>
      </c>
      <c r="V402" s="376">
        <f t="shared" si="0"/>
        <v>72.186999563666589</v>
      </c>
      <c r="W402" s="376">
        <f t="shared" si="0"/>
        <v>24.18842804168326</v>
      </c>
      <c r="X402" s="376">
        <f t="shared" si="0"/>
        <v>-17.398805578159262</v>
      </c>
      <c r="Y402" s="376">
        <f t="shared" si="0"/>
        <v>-31.711381719990584</v>
      </c>
      <c r="Z402" s="376">
        <f t="shared" si="0"/>
        <v>-27.580993318938109</v>
      </c>
      <c r="AA402" s="376">
        <f t="shared" si="0"/>
        <v>41.303869269074234</v>
      </c>
      <c r="AB402" s="376">
        <f t="shared" si="0"/>
        <v>-42.217382639007539</v>
      </c>
      <c r="AC402" s="376">
        <f t="shared" si="0"/>
        <v>74.615525980052695</v>
      </c>
      <c r="AD402" s="376">
        <f t="shared" si="0"/>
        <v>-13.385080251784483</v>
      </c>
      <c r="AE402" s="376">
        <f t="shared" si="0"/>
        <v>45.165072934096976</v>
      </c>
      <c r="AF402" s="376">
        <f t="shared" si="0"/>
        <v>59.340837327379703</v>
      </c>
      <c r="AG402" s="376">
        <f t="shared" si="1"/>
        <v>-44.258496377023633</v>
      </c>
      <c r="AH402" s="376">
        <f t="shared" si="1"/>
        <v>15.653612628051997</v>
      </c>
      <c r="AI402" s="376">
        <f t="shared" si="1"/>
        <v>5.0425929804887826</v>
      </c>
      <c r="AJ402" s="376">
        <f t="shared" si="1"/>
        <v>-21.120679824528658</v>
      </c>
      <c r="AK402" s="376">
        <f t="shared" si="1"/>
        <v>28.142774426980388</v>
      </c>
      <c r="AL402" s="376">
        <f t="shared" si="4"/>
        <v>-24.53890773146647</v>
      </c>
      <c r="AM402" s="376">
        <f t="shared" si="4"/>
        <v>-8.9655093017261454</v>
      </c>
      <c r="AN402" s="376">
        <f t="shared" si="5"/>
        <v>47.288413879160132</v>
      </c>
      <c r="AO402" s="376">
        <f t="shared" si="5"/>
        <v>-22.210672404815263</v>
      </c>
      <c r="AP402" s="376">
        <f t="shared" si="5"/>
        <v>-18.653383925084565</v>
      </c>
    </row>
    <row r="403" spans="1:42" s="326" customFormat="1" ht="13.8" x14ac:dyDescent="0.3">
      <c r="A403" s="330"/>
      <c r="B403" s="330" t="s">
        <v>184</v>
      </c>
      <c r="C403" s="333"/>
      <c r="D403" s="333"/>
      <c r="E403" s="333"/>
      <c r="F403" s="333"/>
      <c r="G403" s="333"/>
      <c r="H403" s="333"/>
      <c r="I403" s="333"/>
      <c r="J403" s="333"/>
      <c r="K403" s="333"/>
      <c r="L403" s="333"/>
      <c r="M403" s="333"/>
      <c r="N403" s="333"/>
      <c r="O403" s="376">
        <f t="shared" si="3"/>
        <v>38.750425749228619</v>
      </c>
      <c r="P403" s="376">
        <f t="shared" si="0"/>
        <v>-50.922463315646603</v>
      </c>
      <c r="Q403" s="376">
        <f t="shared" si="0"/>
        <v>32.099219726395923</v>
      </c>
      <c r="R403" s="376">
        <f t="shared" si="0"/>
        <v>44.015042225722993</v>
      </c>
      <c r="S403" s="376">
        <f t="shared" si="0"/>
        <v>-62.860498164184257</v>
      </c>
      <c r="T403" s="376">
        <f t="shared" si="0"/>
        <v>87.039964777039401</v>
      </c>
      <c r="U403" s="376">
        <f t="shared" si="0"/>
        <v>-60.782057748944112</v>
      </c>
      <c r="V403" s="376">
        <f t="shared" si="0"/>
        <v>18.850052753035399</v>
      </c>
      <c r="W403" s="376">
        <f t="shared" si="0"/>
        <v>-11.041190796393314</v>
      </c>
      <c r="X403" s="376">
        <f t="shared" si="0"/>
        <v>219.9417961587954</v>
      </c>
      <c r="Y403" s="376">
        <f t="shared" si="0"/>
        <v>-67.067455139684469</v>
      </c>
      <c r="Z403" s="376">
        <f t="shared" si="0"/>
        <v>187.58231561943475</v>
      </c>
      <c r="AA403" s="376">
        <f t="shared" si="0"/>
        <v>-16.200373234294027</v>
      </c>
      <c r="AB403" s="376">
        <f t="shared" si="0"/>
        <v>85.677965142012368</v>
      </c>
      <c r="AC403" s="376">
        <f t="shared" si="0"/>
        <v>-53.750548758380639</v>
      </c>
      <c r="AD403" s="376">
        <f t="shared" si="0"/>
        <v>-18.565266681040818</v>
      </c>
      <c r="AE403" s="376">
        <f t="shared" si="0"/>
        <v>166.83065684071897</v>
      </c>
      <c r="AF403" s="376">
        <f t="shared" si="0"/>
        <v>-65.956144961313953</v>
      </c>
      <c r="AG403" s="376">
        <f t="shared" si="1"/>
        <v>157.97950120504532</v>
      </c>
      <c r="AH403" s="376">
        <f t="shared" si="1"/>
        <v>-67.686218831666281</v>
      </c>
      <c r="AI403" s="376">
        <f t="shared" si="1"/>
        <v>120.08962018240156</v>
      </c>
      <c r="AJ403" s="376">
        <f t="shared" si="1"/>
        <v>-62.117386182247294</v>
      </c>
      <c r="AK403" s="376">
        <f t="shared" si="1"/>
        <v>20.278709995630205</v>
      </c>
      <c r="AL403" s="376">
        <f t="shared" si="4"/>
        <v>-11.46628306925005</v>
      </c>
      <c r="AM403" s="376">
        <f t="shared" si="4"/>
        <v>166.04279387058483</v>
      </c>
      <c r="AN403" s="376">
        <f t="shared" si="5"/>
        <v>-60.579137129557068</v>
      </c>
      <c r="AO403" s="376">
        <f t="shared" si="5"/>
        <v>-13.843940507767757</v>
      </c>
      <c r="AP403" s="376">
        <f t="shared" si="5"/>
        <v>71.625776138132835</v>
      </c>
    </row>
    <row r="404" spans="1:42" s="326" customFormat="1" ht="13.8" x14ac:dyDescent="0.3">
      <c r="A404" s="328"/>
      <c r="B404" s="328" t="s">
        <v>185</v>
      </c>
      <c r="C404" s="332"/>
      <c r="D404" s="332"/>
      <c r="E404" s="332"/>
      <c r="F404" s="332"/>
      <c r="G404" s="332"/>
      <c r="H404" s="332"/>
      <c r="I404" s="332"/>
      <c r="J404" s="332"/>
      <c r="K404" s="332"/>
      <c r="L404" s="332"/>
      <c r="M404" s="332"/>
      <c r="N404" s="332"/>
      <c r="O404" s="376">
        <f t="shared" si="3"/>
        <v>22.325094871790697</v>
      </c>
      <c r="P404" s="376">
        <f t="shared" si="0"/>
        <v>41.440290793993853</v>
      </c>
      <c r="Q404" s="376">
        <f t="shared" si="0"/>
        <v>-38.81872602950579</v>
      </c>
      <c r="R404" s="376">
        <f t="shared" si="0"/>
        <v>61.073173811960274</v>
      </c>
      <c r="S404" s="376">
        <f t="shared" si="0"/>
        <v>-23.514915026125802</v>
      </c>
      <c r="T404" s="376">
        <f t="shared" si="0"/>
        <v>26.43451118109272</v>
      </c>
      <c r="U404" s="376">
        <f t="shared" si="0"/>
        <v>-38.957148924014874</v>
      </c>
      <c r="V404" s="376">
        <f t="shared" si="0"/>
        <v>34.033740913003044</v>
      </c>
      <c r="W404" s="376">
        <f t="shared" si="0"/>
        <v>0.86105682392461502</v>
      </c>
      <c r="X404" s="376">
        <f t="shared" si="0"/>
        <v>-24.493127043177711</v>
      </c>
      <c r="Y404" s="376">
        <f t="shared" si="0"/>
        <v>-5.1870275306128466</v>
      </c>
      <c r="Z404" s="376">
        <f t="shared" si="0"/>
        <v>25.228596939714688</v>
      </c>
      <c r="AA404" s="376">
        <f t="shared" si="0"/>
        <v>-38.693267333429304</v>
      </c>
      <c r="AB404" s="376">
        <f t="shared" si="0"/>
        <v>79.196822927303856</v>
      </c>
      <c r="AC404" s="376">
        <f t="shared" si="0"/>
        <v>-5.6149297266640827</v>
      </c>
      <c r="AD404" s="376">
        <f t="shared" si="0"/>
        <v>-36.372019404079545</v>
      </c>
      <c r="AE404" s="376">
        <f t="shared" si="0"/>
        <v>33.274192464660516</v>
      </c>
      <c r="AF404" s="376">
        <f t="shared" si="0"/>
        <v>23.774146555479685</v>
      </c>
      <c r="AG404" s="376">
        <f t="shared" si="1"/>
        <v>1.540232422688786</v>
      </c>
      <c r="AH404" s="376">
        <f t="shared" si="1"/>
        <v>-16.395030228943437</v>
      </c>
      <c r="AI404" s="376">
        <f t="shared" si="1"/>
        <v>-19.549541568617201</v>
      </c>
      <c r="AJ404" s="376">
        <f t="shared" si="1"/>
        <v>8.2809759881830072</v>
      </c>
      <c r="AK404" s="376">
        <f t="shared" si="1"/>
        <v>-12.51818998768991</v>
      </c>
      <c r="AL404" s="376">
        <f t="shared" si="4"/>
        <v>28.742075032246273</v>
      </c>
      <c r="AM404" s="376">
        <f t="shared" si="4"/>
        <v>-10.707487954359729</v>
      </c>
      <c r="AN404" s="376">
        <f t="shared" si="5"/>
        <v>-33.590090306904187</v>
      </c>
      <c r="AO404" s="376">
        <f t="shared" si="5"/>
        <v>120.95802839365727</v>
      </c>
      <c r="AP404" s="376">
        <f t="shared" si="5"/>
        <v>-28.852482287105499</v>
      </c>
    </row>
    <row r="405" spans="1:42" s="326" customFormat="1" ht="13.8" x14ac:dyDescent="0.3">
      <c r="A405" s="330"/>
      <c r="B405" s="330" t="s">
        <v>186</v>
      </c>
      <c r="C405" s="333"/>
      <c r="D405" s="333"/>
      <c r="E405" s="333"/>
      <c r="F405" s="333"/>
      <c r="G405" s="333"/>
      <c r="H405" s="333"/>
      <c r="I405" s="333"/>
      <c r="J405" s="333"/>
      <c r="K405" s="333"/>
      <c r="L405" s="333"/>
      <c r="M405" s="333"/>
      <c r="N405" s="333"/>
      <c r="O405" s="376">
        <f t="shared" si="3"/>
        <v>15.81612157810199</v>
      </c>
      <c r="P405" s="376">
        <f t="shared" si="0"/>
        <v>43.583851717756744</v>
      </c>
      <c r="Q405" s="376">
        <f t="shared" si="0"/>
        <v>-39.114344802977868</v>
      </c>
      <c r="R405" s="376">
        <f t="shared" si="0"/>
        <v>67.746921543133055</v>
      </c>
      <c r="S405" s="376">
        <f t="shared" si="0"/>
        <v>-30.500621597976895</v>
      </c>
      <c r="T405" s="376">
        <f t="shared" si="0"/>
        <v>29.865362291450268</v>
      </c>
      <c r="U405" s="376">
        <f t="shared" si="0"/>
        <v>-37.909687588581313</v>
      </c>
      <c r="V405" s="376">
        <f t="shared" si="0"/>
        <v>37.763194885132073</v>
      </c>
      <c r="W405" s="376">
        <f t="shared" si="0"/>
        <v>-2.6718133768980041</v>
      </c>
      <c r="X405" s="376">
        <f t="shared" si="0"/>
        <v>-19.11611720164958</v>
      </c>
      <c r="Y405" s="376">
        <f t="shared" si="0"/>
        <v>-12.603231163577057</v>
      </c>
      <c r="Z405" s="376">
        <f t="shared" si="0"/>
        <v>34.168459560158411</v>
      </c>
      <c r="AA405" s="376">
        <f t="shared" si="0"/>
        <v>-39.345886243736594</v>
      </c>
      <c r="AB405" s="376">
        <f t="shared" si="0"/>
        <v>79.242885285559097</v>
      </c>
      <c r="AC405" s="376">
        <f t="shared" si="0"/>
        <v>-10.697844567153625</v>
      </c>
      <c r="AD405" s="376">
        <f t="shared" si="0"/>
        <v>-35.573250446760426</v>
      </c>
      <c r="AE405" s="376">
        <f t="shared" si="0"/>
        <v>24.778514832749096</v>
      </c>
      <c r="AF405" s="376">
        <f t="shared" si="0"/>
        <v>33.532376954143153</v>
      </c>
      <c r="AG405" s="376">
        <f t="shared" si="1"/>
        <v>-1.4534770366713803</v>
      </c>
      <c r="AH405" s="376">
        <f t="shared" si="1"/>
        <v>-18.545382713816512</v>
      </c>
      <c r="AI405" s="376">
        <f t="shared" si="1"/>
        <v>-17.292665118958077</v>
      </c>
      <c r="AJ405" s="376">
        <f t="shared" si="1"/>
        <v>16.164784555275844</v>
      </c>
      <c r="AK405" s="376">
        <f t="shared" si="1"/>
        <v>-11.917298284999262</v>
      </c>
      <c r="AL405" s="376">
        <f t="shared" si="4"/>
        <v>25.060486690949741</v>
      </c>
      <c r="AM405" s="376">
        <f t="shared" si="4"/>
        <v>-5.8946278314608938</v>
      </c>
      <c r="AN405" s="376">
        <f t="shared" si="5"/>
        <v>-34.821969316985161</v>
      </c>
      <c r="AO405" s="376">
        <f t="shared" si="5"/>
        <v>124.24089611894669</v>
      </c>
      <c r="AP405" s="376">
        <f t="shared" si="5"/>
        <v>-30.335037962405281</v>
      </c>
    </row>
    <row r="406" spans="1:42" s="326" customFormat="1" ht="13.8" x14ac:dyDescent="0.3">
      <c r="A406" s="328"/>
      <c r="B406" s="328" t="s">
        <v>187</v>
      </c>
      <c r="C406" s="332"/>
      <c r="D406" s="332"/>
      <c r="E406" s="332"/>
      <c r="F406" s="332"/>
      <c r="G406" s="332"/>
      <c r="H406" s="332"/>
      <c r="I406" s="332"/>
      <c r="J406" s="332"/>
      <c r="K406" s="332"/>
      <c r="L406" s="332"/>
      <c r="M406" s="332"/>
      <c r="N406" s="332"/>
      <c r="O406" s="376">
        <f t="shared" si="3"/>
        <v>139.12934204338893</v>
      </c>
      <c r="P406" s="376">
        <f t="shared" si="0"/>
        <v>22.805055536579872</v>
      </c>
      <c r="Q406" s="376">
        <f t="shared" si="0"/>
        <v>-35.813892528111666</v>
      </c>
      <c r="R406" s="376">
        <f t="shared" si="0"/>
        <v>-3.2743935248105425</v>
      </c>
      <c r="S406" s="376">
        <f t="shared" si="0"/>
        <v>93.296634167346525</v>
      </c>
      <c r="T406" s="376">
        <f t="shared" si="0"/>
        <v>5.8076120922423238</v>
      </c>
      <c r="U406" s="376">
        <f t="shared" si="0"/>
        <v>-46.686561544077961</v>
      </c>
      <c r="V406" s="376">
        <f t="shared" si="0"/>
        <v>1.9827918298270977</v>
      </c>
      <c r="W406" s="376">
        <f t="shared" si="0"/>
        <v>41.874821326640017</v>
      </c>
      <c r="X406" s="376">
        <f t="shared" si="0"/>
        <v>-67.316028302050512</v>
      </c>
      <c r="Y406" s="376">
        <f t="shared" si="0"/>
        <v>140.97820023643069</v>
      </c>
      <c r="Z406" s="376">
        <f t="shared" si="0"/>
        <v>-38.672878618366859</v>
      </c>
      <c r="AA406" s="376">
        <f t="shared" si="0"/>
        <v>-28.487690681299561</v>
      </c>
      <c r="AB406" s="376">
        <f t="shared" si="0"/>
        <v>78.585875946904167</v>
      </c>
      <c r="AC406" s="376">
        <f t="shared" si="0"/>
        <v>62.050213481059444</v>
      </c>
      <c r="AD406" s="376">
        <f t="shared" si="0"/>
        <v>-42.231858406295764</v>
      </c>
      <c r="AE406" s="376">
        <f t="shared" si="0"/>
        <v>102.78308271596909</v>
      </c>
      <c r="AF406" s="376">
        <f t="shared" si="0"/>
        <v>-25.352994272278028</v>
      </c>
      <c r="AG406" s="376">
        <f t="shared" si="1"/>
        <v>28.501124554915229</v>
      </c>
      <c r="AH406" s="376">
        <f t="shared" si="1"/>
        <v>-1.5435876097147736</v>
      </c>
      <c r="AI406" s="376">
        <f t="shared" si="1"/>
        <v>-32.445050068472113</v>
      </c>
      <c r="AJ406" s="376">
        <f t="shared" si="1"/>
        <v>-46.870051473186848</v>
      </c>
      <c r="AK406" s="376">
        <f t="shared" si="1"/>
        <v>-21.708895289539235</v>
      </c>
      <c r="AL406" s="376">
        <f t="shared" si="4"/>
        <v>92.09491170556656</v>
      </c>
      <c r="AM406" s="376">
        <f t="shared" si="4"/>
        <v>-64.626053866566295</v>
      </c>
      <c r="AN406" s="376">
        <f t="shared" si="5"/>
        <v>3.1241084381061404</v>
      </c>
      <c r="AO406" s="376">
        <f t="shared" si="5"/>
        <v>59.119319863383772</v>
      </c>
      <c r="AP406" s="376">
        <f t="shared" si="5"/>
        <v>10.503426455091066</v>
      </c>
    </row>
    <row r="407" spans="1:42" s="326" customFormat="1" ht="13.8" x14ac:dyDescent="0.3">
      <c r="A407" s="330"/>
      <c r="B407" s="330" t="s">
        <v>188</v>
      </c>
      <c r="C407" s="333"/>
      <c r="D407" s="333"/>
      <c r="E407" s="333"/>
      <c r="F407" s="333"/>
      <c r="G407" s="333"/>
      <c r="H407" s="333"/>
      <c r="I407" s="333"/>
      <c r="J407" s="333"/>
      <c r="K407" s="333"/>
      <c r="L407" s="333"/>
      <c r="M407" s="333"/>
      <c r="N407" s="333"/>
      <c r="O407" s="376">
        <f t="shared" si="3"/>
        <v>2.4589515162870361</v>
      </c>
      <c r="P407" s="376">
        <f t="shared" si="0"/>
        <v>-35.238377761325069</v>
      </c>
      <c r="Q407" s="376">
        <f t="shared" si="0"/>
        <v>21.230957195290799</v>
      </c>
      <c r="R407" s="376">
        <f t="shared" si="0"/>
        <v>-33.526347737641103</v>
      </c>
      <c r="S407" s="376">
        <f t="shared" si="0"/>
        <v>1.5497710275328713</v>
      </c>
      <c r="T407" s="376">
        <f t="shared" si="0"/>
        <v>-18.052753903858935</v>
      </c>
      <c r="U407" s="376">
        <f t="shared" si="0"/>
        <v>-34.987823970616013</v>
      </c>
      <c r="V407" s="376">
        <f t="shared" si="0"/>
        <v>114.95557381492971</v>
      </c>
      <c r="W407" s="376">
        <f t="shared" si="0"/>
        <v>-18.362279920456942</v>
      </c>
      <c r="X407" s="376">
        <f t="shared" si="0"/>
        <v>-3.5293237908838435</v>
      </c>
      <c r="Y407" s="376">
        <f t="shared" si="0"/>
        <v>-27.071667507276629</v>
      </c>
      <c r="Z407" s="376">
        <f t="shared" si="0"/>
        <v>49.254225191916241</v>
      </c>
      <c r="AA407" s="376">
        <f t="shared" si="0"/>
        <v>-36.780625494631828</v>
      </c>
      <c r="AB407" s="376">
        <f t="shared" si="0"/>
        <v>78.250258467466281</v>
      </c>
      <c r="AC407" s="376">
        <f t="shared" si="0"/>
        <v>8.1772774389163185</v>
      </c>
      <c r="AD407" s="376">
        <f t="shared" si="0"/>
        <v>-1.3067197857622861</v>
      </c>
      <c r="AE407" s="376">
        <f t="shared" si="0"/>
        <v>21.010629920056825</v>
      </c>
      <c r="AF407" s="376">
        <f t="shared" si="0"/>
        <v>-41.096953241148668</v>
      </c>
      <c r="AG407" s="376">
        <f t="shared" si="1"/>
        <v>-18.337101026057592</v>
      </c>
      <c r="AH407" s="376">
        <f t="shared" si="1"/>
        <v>15.741219751943991</v>
      </c>
      <c r="AI407" s="376">
        <f t="shared" si="1"/>
        <v>-3.7216734360111348</v>
      </c>
      <c r="AJ407" s="376">
        <f t="shared" si="1"/>
        <v>39.582512716323812</v>
      </c>
      <c r="AK407" s="376">
        <f t="shared" si="1"/>
        <v>0.44534210506345734</v>
      </c>
      <c r="AL407" s="376">
        <f t="shared" si="4"/>
        <v>-10.715408482559393</v>
      </c>
      <c r="AM407" s="376">
        <f t="shared" si="4"/>
        <v>15.00510617290899</v>
      </c>
      <c r="AN407" s="376">
        <f t="shared" si="5"/>
        <v>-10.881143893805492</v>
      </c>
      <c r="AO407" s="376">
        <f t="shared" si="5"/>
        <v>-36.40821977239402</v>
      </c>
      <c r="AP407" s="376">
        <f t="shared" si="5"/>
        <v>10.130182043372987</v>
      </c>
    </row>
    <row r="408" spans="1:42" s="326" customFormat="1" ht="13.8" x14ac:dyDescent="0.3">
      <c r="A408" s="328"/>
      <c r="B408" s="328" t="s">
        <v>189</v>
      </c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76">
        <f t="shared" si="3"/>
        <v>25.275826352784467</v>
      </c>
      <c r="P408" s="376">
        <f t="shared" si="0"/>
        <v>4.6818036553806843</v>
      </c>
      <c r="Q408" s="376">
        <f t="shared" si="0"/>
        <v>-15.965437460450289</v>
      </c>
      <c r="R408" s="376">
        <f t="shared" si="0"/>
        <v>46.492078758799281</v>
      </c>
      <c r="S408" s="376">
        <f t="shared" si="0"/>
        <v>-23.549130747073505</v>
      </c>
      <c r="T408" s="376">
        <f t="shared" si="0"/>
        <v>7.412897740490429</v>
      </c>
      <c r="U408" s="376">
        <f t="shared" si="0"/>
        <v>-0.54616095091388961</v>
      </c>
      <c r="V408" s="376">
        <f t="shared" si="0"/>
        <v>19.096571113798767</v>
      </c>
      <c r="W408" s="376">
        <f t="shared" si="0"/>
        <v>-3.0996082668682554</v>
      </c>
      <c r="X408" s="376">
        <f t="shared" si="0"/>
        <v>8.8552679540938701</v>
      </c>
      <c r="Y408" s="376">
        <f t="shared" si="0"/>
        <v>7.7053467853640178</v>
      </c>
      <c r="Z408" s="376">
        <f t="shared" si="0"/>
        <v>-28.700240825019559</v>
      </c>
      <c r="AA408" s="376">
        <f t="shared" si="0"/>
        <v>-11.484125904851945</v>
      </c>
      <c r="AB408" s="376">
        <f t="shared" si="0"/>
        <v>-2.2252137510467942</v>
      </c>
      <c r="AC408" s="376">
        <f t="shared" si="0"/>
        <v>9.110523075496257</v>
      </c>
      <c r="AD408" s="376">
        <f t="shared" si="0"/>
        <v>6.7740406939964606</v>
      </c>
      <c r="AE408" s="376">
        <f t="shared" si="0"/>
        <v>0.84654193713275516</v>
      </c>
      <c r="AF408" s="376">
        <f t="shared" si="0"/>
        <v>12.271595858516028</v>
      </c>
      <c r="AG408" s="376">
        <f t="shared" si="1"/>
        <v>-3.2793079174087412</v>
      </c>
      <c r="AH408" s="376">
        <f t="shared" si="1"/>
        <v>26.16794793557187</v>
      </c>
      <c r="AI408" s="376">
        <f t="shared" si="1"/>
        <v>9.6688675880820867</v>
      </c>
      <c r="AJ408" s="376">
        <f t="shared" si="1"/>
        <v>1.948657778896234</v>
      </c>
      <c r="AK408" s="376">
        <f t="shared" si="1"/>
        <v>-6.7379789037847786</v>
      </c>
      <c r="AL408" s="376">
        <f t="shared" si="4"/>
        <v>-32.539400551477549</v>
      </c>
      <c r="AM408" s="376">
        <f t="shared" si="4"/>
        <v>11.939926096765422</v>
      </c>
      <c r="AN408" s="376">
        <f t="shared" si="5"/>
        <v>-16.919531889304245</v>
      </c>
      <c r="AO408" s="376">
        <f t="shared" si="5"/>
        <v>-0.76667856449709515</v>
      </c>
      <c r="AP408" s="376">
        <f t="shared" si="5"/>
        <v>39.357436288952037</v>
      </c>
    </row>
    <row r="409" spans="1:42" s="326" customFormat="1" ht="13.8" x14ac:dyDescent="0.3">
      <c r="A409" s="330"/>
      <c r="B409" s="330" t="s">
        <v>190</v>
      </c>
      <c r="C409" s="333"/>
      <c r="D409" s="333"/>
      <c r="E409" s="333"/>
      <c r="F409" s="333"/>
      <c r="G409" s="333"/>
      <c r="H409" s="333"/>
      <c r="I409" s="333"/>
      <c r="J409" s="333"/>
      <c r="K409" s="333"/>
      <c r="L409" s="333"/>
      <c r="M409" s="333"/>
      <c r="N409" s="333"/>
      <c r="O409" s="376">
        <f t="shared" si="3"/>
        <v>7.4050501745047965</v>
      </c>
      <c r="P409" s="376">
        <f t="shared" si="0"/>
        <v>-3.171065797988275</v>
      </c>
      <c r="Q409" s="376">
        <f t="shared" si="0"/>
        <v>12.749781170143894</v>
      </c>
      <c r="R409" s="376">
        <f t="shared" si="0"/>
        <v>-12.273770180766386</v>
      </c>
      <c r="S409" s="376">
        <f t="shared" si="0"/>
        <v>24.069597417896968</v>
      </c>
      <c r="T409" s="376">
        <f t="shared" si="0"/>
        <v>-9.5011206025261732</v>
      </c>
      <c r="U409" s="376">
        <f t="shared" si="0"/>
        <v>-1.0843985563046292</v>
      </c>
      <c r="V409" s="376">
        <f t="shared" si="0"/>
        <v>0.32355580684473895</v>
      </c>
      <c r="W409" s="376">
        <f t="shared" si="0"/>
        <v>-5.7434723878836298</v>
      </c>
      <c r="X409" s="376">
        <f t="shared" si="0"/>
        <v>10.54619548749954</v>
      </c>
      <c r="Y409" s="376">
        <f t="shared" si="0"/>
        <v>15.420814862863571</v>
      </c>
      <c r="Z409" s="376">
        <f t="shared" si="0"/>
        <v>-26.747117999507452</v>
      </c>
      <c r="AA409" s="376">
        <f t="shared" si="0"/>
        <v>17.271214011744846</v>
      </c>
      <c r="AB409" s="376">
        <f t="shared" si="0"/>
        <v>10.262344586774352</v>
      </c>
      <c r="AC409" s="376">
        <f t="shared" si="0"/>
        <v>6.7346503067183594E-2</v>
      </c>
      <c r="AD409" s="376">
        <f t="shared" si="0"/>
        <v>-7.2674502264429011</v>
      </c>
      <c r="AE409" s="376">
        <f t="shared" si="0"/>
        <v>-2.6381578912811672</v>
      </c>
      <c r="AF409" s="376">
        <f t="shared" si="0"/>
        <v>-4.0973389705726664</v>
      </c>
      <c r="AG409" s="376">
        <f t="shared" si="1"/>
        <v>16.239467856344557</v>
      </c>
      <c r="AH409" s="376">
        <f t="shared" si="1"/>
        <v>-6.5366740683305826</v>
      </c>
      <c r="AI409" s="376">
        <f t="shared" si="1"/>
        <v>4.8656120006188568E-2</v>
      </c>
      <c r="AJ409" s="376">
        <f t="shared" si="1"/>
        <v>22.039663791604141</v>
      </c>
      <c r="AK409" s="376">
        <f t="shared" si="1"/>
        <v>-9.486520560820308</v>
      </c>
      <c r="AL409" s="376">
        <f t="shared" si="4"/>
        <v>-0.75290801788912709</v>
      </c>
      <c r="AM409" s="376">
        <f t="shared" si="4"/>
        <v>3.5134716754011253</v>
      </c>
      <c r="AN409" s="376">
        <f t="shared" si="5"/>
        <v>-17.43158125480527</v>
      </c>
      <c r="AO409" s="376">
        <f t="shared" si="5"/>
        <v>31.354443160899756</v>
      </c>
      <c r="AP409" s="376">
        <f t="shared" si="5"/>
        <v>2.076408562952285</v>
      </c>
    </row>
    <row r="410" spans="1:42" s="326" customFormat="1" ht="13.8" x14ac:dyDescent="0.3">
      <c r="A410" s="328"/>
      <c r="B410" s="328" t="s">
        <v>191</v>
      </c>
      <c r="C410" s="332"/>
      <c r="D410" s="332"/>
      <c r="E410" s="332"/>
      <c r="F410" s="332"/>
      <c r="G410" s="332"/>
      <c r="H410" s="332"/>
      <c r="I410" s="332"/>
      <c r="J410" s="332"/>
      <c r="K410" s="332"/>
      <c r="L410" s="332"/>
      <c r="M410" s="332"/>
      <c r="N410" s="332"/>
      <c r="O410" s="376">
        <f t="shared" si="3"/>
        <v>-33.210013086021505</v>
      </c>
      <c r="P410" s="376">
        <f t="shared" si="0"/>
        <v>18.221253534742559</v>
      </c>
      <c r="Q410" s="376">
        <f t="shared" si="0"/>
        <v>55.008191734943956</v>
      </c>
      <c r="R410" s="376">
        <f t="shared" si="0"/>
        <v>-6.3050815345621301</v>
      </c>
      <c r="S410" s="376">
        <f t="shared" si="0"/>
        <v>-17.892236329092476</v>
      </c>
      <c r="T410" s="376">
        <f t="shared" si="0"/>
        <v>25.446773810317623</v>
      </c>
      <c r="U410" s="376">
        <f t="shared" si="0"/>
        <v>-21.547828803316328</v>
      </c>
      <c r="V410" s="376">
        <f t="shared" si="0"/>
        <v>-0.94526443025811535</v>
      </c>
      <c r="W410" s="376">
        <f t="shared" si="0"/>
        <v>-36.549901319104201</v>
      </c>
      <c r="X410" s="376">
        <f t="shared" si="0"/>
        <v>91.407018630817134</v>
      </c>
      <c r="Y410" s="376">
        <f t="shared" si="0"/>
        <v>1.1478681097774135</v>
      </c>
      <c r="Z410" s="376">
        <f t="shared" si="0"/>
        <v>-25.684497307492791</v>
      </c>
      <c r="AA410" s="376">
        <f t="shared" si="0"/>
        <v>-2.6015285198025717</v>
      </c>
      <c r="AB410" s="376">
        <f t="shared" si="0"/>
        <v>-33.116229495332846</v>
      </c>
      <c r="AC410" s="376">
        <f t="shared" si="0"/>
        <v>93.39428144020566</v>
      </c>
      <c r="AD410" s="376">
        <f t="shared" si="0"/>
        <v>10.697936633166398</v>
      </c>
      <c r="AE410" s="376">
        <f t="shared" ref="P410:AF425" si="6">IFERROR(((AE20-AD20)*100/AD20),"n.a.")</f>
        <v>-33.777064681271263</v>
      </c>
      <c r="AF410" s="376">
        <f t="shared" si="6"/>
        <v>-18.751784423752017</v>
      </c>
      <c r="AG410" s="376">
        <f t="shared" si="1"/>
        <v>29.189245353854329</v>
      </c>
      <c r="AH410" s="376">
        <f t="shared" si="1"/>
        <v>18.045078458241505</v>
      </c>
      <c r="AI410" s="376">
        <f t="shared" si="1"/>
        <v>-22.619563618675038</v>
      </c>
      <c r="AJ410" s="376">
        <f t="shared" si="1"/>
        <v>-15.556577551084303</v>
      </c>
      <c r="AK410" s="376">
        <f t="shared" si="1"/>
        <v>101.92269446874964</v>
      </c>
      <c r="AL410" s="376">
        <f t="shared" si="4"/>
        <v>-29.109845219839368</v>
      </c>
      <c r="AM410" s="376">
        <f t="shared" si="4"/>
        <v>-11.799504972026384</v>
      </c>
      <c r="AN410" s="376">
        <f t="shared" si="5"/>
        <v>-27.27986821008713</v>
      </c>
      <c r="AO410" s="376">
        <f t="shared" si="5"/>
        <v>94.007203107237814</v>
      </c>
      <c r="AP410" s="376">
        <f t="shared" si="5"/>
        <v>1.7361980099029439</v>
      </c>
    </row>
    <row r="411" spans="1:42" s="326" customFormat="1" ht="13.8" x14ac:dyDescent="0.3">
      <c r="A411" s="330"/>
      <c r="B411" s="330" t="s">
        <v>192</v>
      </c>
      <c r="C411" s="333"/>
      <c r="D411" s="333"/>
      <c r="E411" s="333"/>
      <c r="F411" s="333"/>
      <c r="G411" s="333"/>
      <c r="H411" s="333"/>
      <c r="I411" s="333"/>
      <c r="J411" s="333"/>
      <c r="K411" s="333"/>
      <c r="L411" s="333"/>
      <c r="M411" s="333"/>
      <c r="N411" s="333"/>
      <c r="O411" s="376">
        <f t="shared" si="3"/>
        <v>-19.121754450450457</v>
      </c>
      <c r="P411" s="376">
        <f t="shared" si="6"/>
        <v>62.40789078718371</v>
      </c>
      <c r="Q411" s="376">
        <f t="shared" si="6"/>
        <v>42.257182637172029</v>
      </c>
      <c r="R411" s="376">
        <f t="shared" si="6"/>
        <v>-18.311460325267593</v>
      </c>
      <c r="S411" s="376">
        <f t="shared" si="6"/>
        <v>-57.671522211552372</v>
      </c>
      <c r="T411" s="376">
        <f t="shared" si="6"/>
        <v>198.28034610063415</v>
      </c>
      <c r="U411" s="376">
        <f t="shared" si="6"/>
        <v>-50.497630835784889</v>
      </c>
      <c r="V411" s="376">
        <f t="shared" si="6"/>
        <v>15.763739118391811</v>
      </c>
      <c r="W411" s="376">
        <f t="shared" si="6"/>
        <v>-42.534274109375303</v>
      </c>
      <c r="X411" s="376">
        <f t="shared" si="6"/>
        <v>125.40511374438427</v>
      </c>
      <c r="Y411" s="376">
        <f t="shared" si="6"/>
        <v>-30.052135160342036</v>
      </c>
      <c r="Z411" s="376">
        <f t="shared" si="6"/>
        <v>-11.382094973723921</v>
      </c>
      <c r="AA411" s="376">
        <f t="shared" si="6"/>
        <v>9.6164432374725859</v>
      </c>
      <c r="AB411" s="376">
        <f t="shared" si="6"/>
        <v>-33.260925984407301</v>
      </c>
      <c r="AC411" s="376">
        <f t="shared" si="6"/>
        <v>111.2367159883573</v>
      </c>
      <c r="AD411" s="376">
        <f t="shared" si="6"/>
        <v>-9.8843931954116453</v>
      </c>
      <c r="AE411" s="376">
        <f t="shared" si="6"/>
        <v>-24.630757384073707</v>
      </c>
      <c r="AF411" s="376">
        <f t="shared" si="6"/>
        <v>-36.646990947855265</v>
      </c>
      <c r="AG411" s="376">
        <f t="shared" si="1"/>
        <v>26.318777125453639</v>
      </c>
      <c r="AH411" s="376">
        <f t="shared" si="1"/>
        <v>111.81913964758162</v>
      </c>
      <c r="AI411" s="376">
        <f t="shared" si="1"/>
        <v>-42.223006481264548</v>
      </c>
      <c r="AJ411" s="376">
        <f t="shared" si="1"/>
        <v>-14.036617276592413</v>
      </c>
      <c r="AK411" s="376">
        <f t="shared" si="1"/>
        <v>117.12995556016537</v>
      </c>
      <c r="AL411" s="376">
        <f t="shared" si="4"/>
        <v>-87.549917033515754</v>
      </c>
      <c r="AM411" s="376">
        <f t="shared" si="4"/>
        <v>317.42231223599032</v>
      </c>
      <c r="AN411" s="376">
        <f t="shared" si="5"/>
        <v>-13.338504036742039</v>
      </c>
      <c r="AO411" s="376">
        <f t="shared" si="5"/>
        <v>57.928717797712977</v>
      </c>
      <c r="AP411" s="376">
        <f t="shared" si="5"/>
        <v>-16.074066958991782</v>
      </c>
    </row>
    <row r="412" spans="1:42" s="326" customFormat="1" ht="13.8" x14ac:dyDescent="0.3">
      <c r="A412" s="328"/>
      <c r="B412" s="328" t="s">
        <v>193</v>
      </c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76">
        <f t="shared" si="3"/>
        <v>-100</v>
      </c>
      <c r="P412" s="376" t="str">
        <f t="shared" si="6"/>
        <v>n.a.</v>
      </c>
      <c r="Q412" s="376">
        <f t="shared" si="6"/>
        <v>-55.620644327272281</v>
      </c>
      <c r="R412" s="376">
        <f t="shared" si="6"/>
        <v>-57.55628126515365</v>
      </c>
      <c r="S412" s="376">
        <f t="shared" si="6"/>
        <v>20.008300812080087</v>
      </c>
      <c r="T412" s="376">
        <f t="shared" si="6"/>
        <v>-40.858402245777775</v>
      </c>
      <c r="U412" s="376">
        <f t="shared" si="6"/>
        <v>153.26387914805099</v>
      </c>
      <c r="V412" s="376">
        <f t="shared" si="6"/>
        <v>504.21257636407142</v>
      </c>
      <c r="W412" s="376">
        <f t="shared" si="6"/>
        <v>-89.638076890400598</v>
      </c>
      <c r="X412" s="376">
        <f t="shared" si="6"/>
        <v>-37.775123635976989</v>
      </c>
      <c r="Y412" s="376">
        <f t="shared" si="6"/>
        <v>258.28860291553809</v>
      </c>
      <c r="Z412" s="376">
        <f t="shared" si="6"/>
        <v>-42.909365292182208</v>
      </c>
      <c r="AA412" s="376">
        <f t="shared" si="6"/>
        <v>-10.916878406519714</v>
      </c>
      <c r="AB412" s="376">
        <f t="shared" si="6"/>
        <v>152.64631147718566</v>
      </c>
      <c r="AC412" s="376">
        <f t="shared" si="6"/>
        <v>-78.016689807931741</v>
      </c>
      <c r="AD412" s="376">
        <f t="shared" si="6"/>
        <v>108.84108429061487</v>
      </c>
      <c r="AE412" s="376">
        <f t="shared" si="6"/>
        <v>-53.019795789761808</v>
      </c>
      <c r="AF412" s="376">
        <f t="shared" si="6"/>
        <v>551.30146182279964</v>
      </c>
      <c r="AG412" s="376">
        <f t="shared" si="1"/>
        <v>-41.299313817304856</v>
      </c>
      <c r="AH412" s="376">
        <f t="shared" si="1"/>
        <v>-100</v>
      </c>
      <c r="AI412" s="376" t="str">
        <f t="shared" si="1"/>
        <v>n.a.</v>
      </c>
      <c r="AJ412" s="376">
        <f t="shared" si="1"/>
        <v>-59.797949571385267</v>
      </c>
      <c r="AK412" s="376">
        <f t="shared" ref="AK412:AM454" si="7">IFERROR(((AK22-AJ22)*100/AJ22),"n.a.")</f>
        <v>107.26248132427953</v>
      </c>
      <c r="AL412" s="376">
        <f t="shared" si="7"/>
        <v>13.531972982417258</v>
      </c>
      <c r="AM412" s="376">
        <f t="shared" si="7"/>
        <v>-78.201370441933364</v>
      </c>
      <c r="AN412" s="376">
        <f t="shared" si="5"/>
        <v>391.71145684212678</v>
      </c>
      <c r="AO412" s="376">
        <f t="shared" si="5"/>
        <v>-100</v>
      </c>
      <c r="AP412" s="376" t="str">
        <f t="shared" si="5"/>
        <v>n.a.</v>
      </c>
    </row>
    <row r="413" spans="1:42" s="326" customFormat="1" ht="19.8" x14ac:dyDescent="0.5">
      <c r="A413" s="330"/>
      <c r="B413" s="330" t="s">
        <v>194</v>
      </c>
      <c r="C413" s="333"/>
      <c r="D413" s="333"/>
      <c r="E413" s="333"/>
      <c r="F413" s="334"/>
      <c r="G413" s="333"/>
      <c r="H413" s="333"/>
      <c r="I413" s="333"/>
      <c r="J413" s="333"/>
      <c r="K413" s="333"/>
      <c r="L413" s="333"/>
      <c r="M413" s="334"/>
      <c r="N413" s="333"/>
      <c r="O413" s="376" t="str">
        <f t="shared" si="3"/>
        <v>n.a.</v>
      </c>
      <c r="P413" s="376">
        <f t="shared" si="6"/>
        <v>-100</v>
      </c>
      <c r="Q413" s="376" t="str">
        <f t="shared" si="6"/>
        <v>n.a.</v>
      </c>
      <c r="R413" s="376" t="str">
        <f t="shared" si="6"/>
        <v>n.a.</v>
      </c>
      <c r="S413" s="376">
        <f t="shared" si="6"/>
        <v>53.398571771472533</v>
      </c>
      <c r="T413" s="376">
        <f t="shared" si="6"/>
        <v>-100</v>
      </c>
      <c r="U413" s="376" t="str">
        <f t="shared" si="6"/>
        <v>n.a.</v>
      </c>
      <c r="V413" s="376" t="str">
        <f t="shared" si="6"/>
        <v>n.a.</v>
      </c>
      <c r="W413" s="376">
        <f t="shared" si="6"/>
        <v>-100</v>
      </c>
      <c r="X413" s="376" t="str">
        <f t="shared" si="6"/>
        <v>n.a.</v>
      </c>
      <c r="Y413" s="376" t="str">
        <f t="shared" si="6"/>
        <v>n.a.</v>
      </c>
      <c r="Z413" s="376">
        <f t="shared" si="6"/>
        <v>-100</v>
      </c>
      <c r="AA413" s="376" t="str">
        <f t="shared" si="6"/>
        <v>n.a.</v>
      </c>
      <c r="AB413" s="376" t="str">
        <f t="shared" si="6"/>
        <v>n.a.</v>
      </c>
      <c r="AC413" s="376" t="str">
        <f t="shared" si="6"/>
        <v>n.a.</v>
      </c>
      <c r="AD413" s="376">
        <f t="shared" si="6"/>
        <v>-100</v>
      </c>
      <c r="AE413" s="376" t="str">
        <f t="shared" si="6"/>
        <v>n.a.</v>
      </c>
      <c r="AF413" s="376" t="str">
        <f t="shared" si="6"/>
        <v>n.a.</v>
      </c>
      <c r="AG413" s="376">
        <f t="shared" si="1"/>
        <v>-100</v>
      </c>
      <c r="AH413" s="376" t="str">
        <f t="shared" si="1"/>
        <v>n.a.</v>
      </c>
      <c r="AI413" s="376">
        <f t="shared" si="1"/>
        <v>4235.2185335516633</v>
      </c>
      <c r="AJ413" s="376">
        <f t="shared" si="1"/>
        <v>74.648294641620552</v>
      </c>
      <c r="AK413" s="376">
        <f t="shared" si="7"/>
        <v>-100</v>
      </c>
      <c r="AL413" s="376" t="str">
        <f t="shared" si="7"/>
        <v>n.a.</v>
      </c>
      <c r="AM413" s="376" t="str">
        <f t="shared" si="7"/>
        <v>n.a.</v>
      </c>
      <c r="AN413" s="376" t="str">
        <f t="shared" si="5"/>
        <v>n.a.</v>
      </c>
      <c r="AO413" s="376" t="str">
        <f t="shared" si="5"/>
        <v>n.a.</v>
      </c>
      <c r="AP413" s="376">
        <f t="shared" si="5"/>
        <v>-100</v>
      </c>
    </row>
    <row r="414" spans="1:42" s="326" customFormat="1" ht="19.8" x14ac:dyDescent="0.5">
      <c r="A414" s="328"/>
      <c r="B414" s="328" t="s">
        <v>195</v>
      </c>
      <c r="C414" s="335"/>
      <c r="D414" s="335"/>
      <c r="E414" s="335"/>
      <c r="F414" s="332"/>
      <c r="G414" s="332"/>
      <c r="H414" s="335"/>
      <c r="I414" s="332"/>
      <c r="J414" s="332"/>
      <c r="K414" s="335"/>
      <c r="L414" s="332"/>
      <c r="M414" s="335"/>
      <c r="N414" s="332"/>
      <c r="O414" s="376">
        <f t="shared" si="3"/>
        <v>-76.75304951785715</v>
      </c>
      <c r="P414" s="376">
        <f t="shared" si="6"/>
        <v>-100</v>
      </c>
      <c r="Q414" s="376" t="str">
        <f t="shared" si="6"/>
        <v>n.a.</v>
      </c>
      <c r="R414" s="376">
        <f t="shared" si="6"/>
        <v>-76.902079617737499</v>
      </c>
      <c r="S414" s="376">
        <f t="shared" si="6"/>
        <v>-0.42465243221333399</v>
      </c>
      <c r="T414" s="376">
        <f t="shared" si="6"/>
        <v>624.51792480403901</v>
      </c>
      <c r="U414" s="376">
        <f t="shared" si="6"/>
        <v>-91.547465748294258</v>
      </c>
      <c r="V414" s="376">
        <f t="shared" si="6"/>
        <v>-100</v>
      </c>
      <c r="W414" s="376" t="str">
        <f t="shared" si="6"/>
        <v>n.a.</v>
      </c>
      <c r="X414" s="376" t="str">
        <f t="shared" si="6"/>
        <v>n.a.</v>
      </c>
      <c r="Y414" s="376">
        <f t="shared" si="6"/>
        <v>513.7860324572938</v>
      </c>
      <c r="Z414" s="376">
        <f t="shared" si="6"/>
        <v>-78.941027896259499</v>
      </c>
      <c r="AA414" s="376">
        <f t="shared" si="6"/>
        <v>147.83397214401009</v>
      </c>
      <c r="AB414" s="376">
        <f t="shared" si="6"/>
        <v>-100</v>
      </c>
      <c r="AC414" s="376" t="str">
        <f t="shared" si="6"/>
        <v>n.a.</v>
      </c>
      <c r="AD414" s="376" t="str">
        <f t="shared" si="6"/>
        <v>n.a.</v>
      </c>
      <c r="AE414" s="376">
        <f t="shared" si="6"/>
        <v>13.466259997061217</v>
      </c>
      <c r="AF414" s="376">
        <f t="shared" si="6"/>
        <v>-100.00000000000001</v>
      </c>
      <c r="AG414" s="376" t="str">
        <f t="shared" si="1"/>
        <v>n.a.</v>
      </c>
      <c r="AH414" s="376" t="str">
        <f t="shared" si="1"/>
        <v>n.a.</v>
      </c>
      <c r="AI414" s="376">
        <f t="shared" si="1"/>
        <v>-100</v>
      </c>
      <c r="AJ414" s="376" t="str">
        <f t="shared" si="1"/>
        <v>n.a.</v>
      </c>
      <c r="AK414" s="376" t="str">
        <f t="shared" si="7"/>
        <v>n.a.</v>
      </c>
      <c r="AL414" s="376" t="str">
        <f t="shared" si="7"/>
        <v>n.a.</v>
      </c>
      <c r="AM414" s="376" t="str">
        <f t="shared" si="7"/>
        <v>n.a.</v>
      </c>
      <c r="AN414" s="376">
        <f t="shared" si="5"/>
        <v>-100</v>
      </c>
      <c r="AO414" s="376" t="str">
        <f t="shared" si="5"/>
        <v>n.a.</v>
      </c>
      <c r="AP414" s="376" t="str">
        <f t="shared" si="5"/>
        <v>n.a.</v>
      </c>
    </row>
    <row r="415" spans="1:42" s="326" customFormat="1" ht="13.8" x14ac:dyDescent="0.3">
      <c r="A415" s="330"/>
      <c r="B415" s="330" t="s">
        <v>196</v>
      </c>
      <c r="C415" s="333"/>
      <c r="D415" s="333"/>
      <c r="E415" s="333"/>
      <c r="F415" s="333"/>
      <c r="G415" s="333"/>
      <c r="H415" s="333"/>
      <c r="I415" s="333"/>
      <c r="J415" s="333"/>
      <c r="K415" s="333"/>
      <c r="L415" s="333"/>
      <c r="M415" s="333"/>
      <c r="N415" s="333"/>
      <c r="O415" s="376">
        <f t="shared" si="3"/>
        <v>38.181571534161485</v>
      </c>
      <c r="P415" s="376">
        <f t="shared" si="6"/>
        <v>82.3409055903808</v>
      </c>
      <c r="Q415" s="376">
        <f t="shared" si="6"/>
        <v>9.9126866625865073</v>
      </c>
      <c r="R415" s="376">
        <f t="shared" si="6"/>
        <v>-10.071086557446174</v>
      </c>
      <c r="S415" s="376">
        <f t="shared" si="6"/>
        <v>-73.961260434704656</v>
      </c>
      <c r="T415" s="376">
        <f t="shared" si="6"/>
        <v>341.60277267617403</v>
      </c>
      <c r="U415" s="376">
        <f t="shared" si="6"/>
        <v>-43.223629760950168</v>
      </c>
      <c r="V415" s="376">
        <f t="shared" si="6"/>
        <v>10.119351214204706</v>
      </c>
      <c r="W415" s="376">
        <f t="shared" si="6"/>
        <v>-32.964348628422314</v>
      </c>
      <c r="X415" s="376">
        <f t="shared" si="6"/>
        <v>126.71490485222597</v>
      </c>
      <c r="Y415" s="376">
        <f t="shared" si="6"/>
        <v>-80.430695688486793</v>
      </c>
      <c r="Z415" s="376">
        <f t="shared" si="6"/>
        <v>175.81997857880984</v>
      </c>
      <c r="AA415" s="376">
        <f t="shared" si="6"/>
        <v>-6.0419610066993226</v>
      </c>
      <c r="AB415" s="376">
        <f t="shared" si="6"/>
        <v>-16.159720553643737</v>
      </c>
      <c r="AC415" s="376">
        <f t="shared" si="6"/>
        <v>130.67255158027896</v>
      </c>
      <c r="AD415" s="376">
        <f t="shared" si="6"/>
        <v>-16.173373828089659</v>
      </c>
      <c r="AE415" s="376">
        <f t="shared" si="6"/>
        <v>-31.537041747215323</v>
      </c>
      <c r="AF415" s="376">
        <f t="shared" si="6"/>
        <v>-48.334431217548826</v>
      </c>
      <c r="AG415" s="376">
        <f t="shared" si="1"/>
        <v>83.77060109963962</v>
      </c>
      <c r="AH415" s="376">
        <f t="shared" si="1"/>
        <v>101.47446783409849</v>
      </c>
      <c r="AI415" s="376">
        <f t="shared" si="1"/>
        <v>-41.47390564924865</v>
      </c>
      <c r="AJ415" s="376">
        <f t="shared" si="1"/>
        <v>-14.275576914198547</v>
      </c>
      <c r="AK415" s="376">
        <f t="shared" si="7"/>
        <v>124.04747387067803</v>
      </c>
      <c r="AL415" s="376">
        <f t="shared" si="7"/>
        <v>-93.295763894044541</v>
      </c>
      <c r="AM415" s="376">
        <f t="shared" si="7"/>
        <v>680.34592233052558</v>
      </c>
      <c r="AN415" s="376">
        <f t="shared" si="5"/>
        <v>-20.190822306695235</v>
      </c>
      <c r="AO415" s="376">
        <f t="shared" si="5"/>
        <v>66.160878488091583</v>
      </c>
      <c r="AP415" s="376">
        <f t="shared" si="5"/>
        <v>-32.736406058057639</v>
      </c>
    </row>
    <row r="416" spans="1:42" s="326" customFormat="1" ht="13.8" x14ac:dyDescent="0.3">
      <c r="A416" s="328"/>
      <c r="B416" s="328" t="s">
        <v>197</v>
      </c>
      <c r="C416" s="332"/>
      <c r="D416" s="332"/>
      <c r="E416" s="332"/>
      <c r="F416" s="332"/>
      <c r="G416" s="332"/>
      <c r="H416" s="332"/>
      <c r="I416" s="332"/>
      <c r="J416" s="332"/>
      <c r="K416" s="332"/>
      <c r="L416" s="332"/>
      <c r="M416" s="332"/>
      <c r="N416" s="332"/>
      <c r="O416" s="376">
        <f t="shared" si="3"/>
        <v>-89.086667032258063</v>
      </c>
      <c r="P416" s="376">
        <f t="shared" si="6"/>
        <v>-57.456846023935178</v>
      </c>
      <c r="Q416" s="376">
        <f t="shared" si="6"/>
        <v>2105.55678546232</v>
      </c>
      <c r="R416" s="376">
        <f t="shared" si="6"/>
        <v>-67.316716965940529</v>
      </c>
      <c r="S416" s="376">
        <f t="shared" si="6"/>
        <v>-43.831741333637019</v>
      </c>
      <c r="T416" s="376">
        <f t="shared" si="6"/>
        <v>17.740151358403704</v>
      </c>
      <c r="U416" s="376">
        <f t="shared" si="6"/>
        <v>142.40081169579577</v>
      </c>
      <c r="V416" s="376">
        <f t="shared" si="6"/>
        <v>-97.136968448931952</v>
      </c>
      <c r="W416" s="376">
        <f t="shared" si="6"/>
        <v>-29.557024320649479</v>
      </c>
      <c r="X416" s="376">
        <f t="shared" si="6"/>
        <v>1691.0955048944459</v>
      </c>
      <c r="Y416" s="376">
        <f t="shared" si="6"/>
        <v>518.9659983411259</v>
      </c>
      <c r="Z416" s="376">
        <f t="shared" si="6"/>
        <v>-69.778955243823276</v>
      </c>
      <c r="AA416" s="376">
        <f t="shared" si="6"/>
        <v>-52.149312401348801</v>
      </c>
      <c r="AB416" s="376">
        <f t="shared" si="6"/>
        <v>29.029454492900598</v>
      </c>
      <c r="AC416" s="376">
        <f t="shared" si="6"/>
        <v>-8.7263958789015295</v>
      </c>
      <c r="AD416" s="376">
        <f t="shared" si="6"/>
        <v>75.840628678292859</v>
      </c>
      <c r="AE416" s="376">
        <f t="shared" si="6"/>
        <v>59.82689895091</v>
      </c>
      <c r="AF416" s="376">
        <f t="shared" si="6"/>
        <v>-59.449006518558797</v>
      </c>
      <c r="AG416" s="376">
        <f t="shared" si="1"/>
        <v>-92.233618101218269</v>
      </c>
      <c r="AH416" s="376">
        <f t="shared" si="1"/>
        <v>1271.3087063100688</v>
      </c>
      <c r="AI416" s="376">
        <f t="shared" si="1"/>
        <v>-98.492144127377401</v>
      </c>
      <c r="AJ416" s="376">
        <f t="shared" si="1"/>
        <v>3876.2203683046091</v>
      </c>
      <c r="AK416" s="376">
        <f t="shared" si="7"/>
        <v>75.660156395665453</v>
      </c>
      <c r="AL416" s="376">
        <f t="shared" si="7"/>
        <v>-22.244485135122414</v>
      </c>
      <c r="AM416" s="376">
        <f t="shared" si="7"/>
        <v>-84.132709758389268</v>
      </c>
      <c r="AN416" s="376">
        <f t="shared" si="5"/>
        <v>388.51810437817426</v>
      </c>
      <c r="AO416" s="376">
        <f t="shared" si="5"/>
        <v>-32.352235559502176</v>
      </c>
      <c r="AP416" s="376">
        <f t="shared" si="5"/>
        <v>-21.222550616558845</v>
      </c>
    </row>
    <row r="417" spans="1:42" s="326" customFormat="1" ht="19.8" x14ac:dyDescent="0.5">
      <c r="A417" s="330"/>
      <c r="B417" s="330" t="s">
        <v>198</v>
      </c>
      <c r="C417" s="334"/>
      <c r="D417" s="334"/>
      <c r="E417" s="333"/>
      <c r="F417" s="334"/>
      <c r="G417" s="333"/>
      <c r="H417" s="333"/>
      <c r="I417" s="333"/>
      <c r="J417" s="333"/>
      <c r="K417" s="333"/>
      <c r="L417" s="333"/>
      <c r="M417" s="334"/>
      <c r="N417" s="334"/>
      <c r="O417" s="376" t="str">
        <f t="shared" si="3"/>
        <v>n.a.</v>
      </c>
      <c r="P417" s="376">
        <f t="shared" si="6"/>
        <v>773.54772607975872</v>
      </c>
      <c r="Q417" s="376">
        <f t="shared" si="6"/>
        <v>7.9999414635921866</v>
      </c>
      <c r="R417" s="376">
        <f t="shared" si="6"/>
        <v>256.71423508668784</v>
      </c>
      <c r="S417" s="376">
        <f t="shared" si="6"/>
        <v>-100</v>
      </c>
      <c r="T417" s="376" t="str">
        <f t="shared" si="6"/>
        <v>n.a.</v>
      </c>
      <c r="U417" s="376">
        <f t="shared" si="6"/>
        <v>-42.83805846167391</v>
      </c>
      <c r="V417" s="376">
        <f t="shared" si="6"/>
        <v>-100</v>
      </c>
      <c r="W417" s="376" t="str">
        <f t="shared" si="6"/>
        <v>n.a.</v>
      </c>
      <c r="X417" s="376">
        <f t="shared" si="6"/>
        <v>-96.685625811050258</v>
      </c>
      <c r="Y417" s="376">
        <f t="shared" si="6"/>
        <v>-100</v>
      </c>
      <c r="Z417" s="376" t="str">
        <f t="shared" si="6"/>
        <v>n.a.</v>
      </c>
      <c r="AA417" s="376">
        <f t="shared" si="6"/>
        <v>3145.6415431521282</v>
      </c>
      <c r="AB417" s="376">
        <f t="shared" si="6"/>
        <v>-96.93280764112923</v>
      </c>
      <c r="AC417" s="376">
        <f t="shared" si="6"/>
        <v>4.7860573416983678</v>
      </c>
      <c r="AD417" s="376">
        <f t="shared" si="6"/>
        <v>173.84197409474322</v>
      </c>
      <c r="AE417" s="376">
        <f t="shared" si="6"/>
        <v>-0.97086214291549622</v>
      </c>
      <c r="AF417" s="376">
        <f t="shared" si="6"/>
        <v>-62.801290713591342</v>
      </c>
      <c r="AG417" s="376">
        <f t="shared" si="1"/>
        <v>-100</v>
      </c>
      <c r="AH417" s="376" t="str">
        <f t="shared" si="1"/>
        <v>n.a.</v>
      </c>
      <c r="AI417" s="376">
        <f t="shared" si="1"/>
        <v>-90.458897567643362</v>
      </c>
      <c r="AJ417" s="376">
        <f t="shared" si="1"/>
        <v>-100</v>
      </c>
      <c r="AK417" s="376" t="str">
        <f t="shared" si="7"/>
        <v>n.a.</v>
      </c>
      <c r="AL417" s="376">
        <f t="shared" si="7"/>
        <v>-100</v>
      </c>
      <c r="AM417" s="376" t="str">
        <f t="shared" si="7"/>
        <v>n.a.</v>
      </c>
      <c r="AN417" s="376">
        <f t="shared" si="5"/>
        <v>-100</v>
      </c>
      <c r="AO417" s="376" t="str">
        <f t="shared" si="5"/>
        <v>n.a.</v>
      </c>
      <c r="AP417" s="376" t="str">
        <f t="shared" si="5"/>
        <v>n.a.</v>
      </c>
    </row>
    <row r="418" spans="1:42" s="326" customFormat="1" ht="13.8" x14ac:dyDescent="0.3">
      <c r="A418" s="328"/>
      <c r="B418" s="328" t="s">
        <v>199</v>
      </c>
      <c r="C418" s="332"/>
      <c r="D418" s="332"/>
      <c r="E418" s="332"/>
      <c r="F418" s="332"/>
      <c r="G418" s="332"/>
      <c r="H418" s="332"/>
      <c r="I418" s="332"/>
      <c r="J418" s="332"/>
      <c r="K418" s="332"/>
      <c r="L418" s="332"/>
      <c r="M418" s="332"/>
      <c r="N418" s="332"/>
      <c r="O418" s="376">
        <f t="shared" si="3"/>
        <v>-40.009129210144927</v>
      </c>
      <c r="P418" s="376">
        <f t="shared" si="6"/>
        <v>-10.528402307682093</v>
      </c>
      <c r="Q418" s="376">
        <f t="shared" si="6"/>
        <v>70.067609724935537</v>
      </c>
      <c r="R418" s="376">
        <f t="shared" si="6"/>
        <v>5.556108623513027</v>
      </c>
      <c r="S418" s="376">
        <f t="shared" si="6"/>
        <v>12.520183080824689</v>
      </c>
      <c r="T418" s="376">
        <f t="shared" si="6"/>
        <v>-24.261000259504616</v>
      </c>
      <c r="U418" s="376">
        <f t="shared" si="6"/>
        <v>11.242583736203107</v>
      </c>
      <c r="V418" s="376">
        <f t="shared" si="6"/>
        <v>-9.3670998651785986</v>
      </c>
      <c r="W418" s="376">
        <f t="shared" si="6"/>
        <v>-32.6972340077754</v>
      </c>
      <c r="X418" s="376">
        <f t="shared" si="6"/>
        <v>72.718562008547636</v>
      </c>
      <c r="Y418" s="376">
        <f t="shared" si="6"/>
        <v>23.529834687799447</v>
      </c>
      <c r="Z418" s="376">
        <f t="shared" si="6"/>
        <v>-31.494217228178556</v>
      </c>
      <c r="AA418" s="376">
        <f t="shared" si="6"/>
        <v>-9.0215956316611727</v>
      </c>
      <c r="AB418" s="376">
        <f t="shared" si="6"/>
        <v>-33.024620982016806</v>
      </c>
      <c r="AC418" s="376">
        <f t="shared" si="6"/>
        <v>82.13794796980261</v>
      </c>
      <c r="AD418" s="376">
        <f t="shared" si="6"/>
        <v>25.757290533375453</v>
      </c>
      <c r="AE418" s="376">
        <f t="shared" si="6"/>
        <v>-38.572460213904556</v>
      </c>
      <c r="AF418" s="376">
        <f t="shared" si="6"/>
        <v>-7.2399008232835289</v>
      </c>
      <c r="AG418" s="376">
        <f t="shared" si="1"/>
        <v>30.450400342226242</v>
      </c>
      <c r="AH418" s="376">
        <f t="shared" si="1"/>
        <v>-21.850148415224361</v>
      </c>
      <c r="AI418" s="376">
        <f t="shared" si="1"/>
        <v>-1.4402463573405924E-2</v>
      </c>
      <c r="AJ418" s="376">
        <f t="shared" si="1"/>
        <v>-16.569380568417117</v>
      </c>
      <c r="AK418" s="376">
        <f t="shared" si="7"/>
        <v>91.481942460488696</v>
      </c>
      <c r="AL418" s="376">
        <f t="shared" si="7"/>
        <v>16.387225712242067</v>
      </c>
      <c r="AM418" s="376">
        <f t="shared" si="7"/>
        <v>-39.217029092221452</v>
      </c>
      <c r="AN418" s="376">
        <f t="shared" si="5"/>
        <v>-35.253177929346883</v>
      </c>
      <c r="AO418" s="376">
        <f t="shared" si="5"/>
        <v>121.62502237304429</v>
      </c>
      <c r="AP418" s="376">
        <f t="shared" si="5"/>
        <v>11.451443624714146</v>
      </c>
    </row>
    <row r="419" spans="1:42" s="326" customFormat="1" ht="13.8" x14ac:dyDescent="0.3">
      <c r="A419" s="330"/>
      <c r="B419" s="330" t="s">
        <v>200</v>
      </c>
      <c r="C419" s="333"/>
      <c r="D419" s="333"/>
      <c r="E419" s="333"/>
      <c r="F419" s="333"/>
      <c r="G419" s="333"/>
      <c r="H419" s="333"/>
      <c r="I419" s="333"/>
      <c r="J419" s="333"/>
      <c r="K419" s="333"/>
      <c r="L419" s="333"/>
      <c r="M419" s="333"/>
      <c r="N419" s="333"/>
      <c r="O419" s="376">
        <f t="shared" si="3"/>
        <v>3.9343503033472293</v>
      </c>
      <c r="P419" s="376">
        <f t="shared" si="6"/>
        <v>12.52238080567847</v>
      </c>
      <c r="Q419" s="376">
        <f t="shared" si="6"/>
        <v>-5.9733008800128102</v>
      </c>
      <c r="R419" s="376">
        <f t="shared" si="6"/>
        <v>-12.706087185022644</v>
      </c>
      <c r="S419" s="376">
        <f t="shared" si="6"/>
        <v>15.540078314815789</v>
      </c>
      <c r="T419" s="376">
        <f t="shared" si="6"/>
        <v>-9.5286032703130736</v>
      </c>
      <c r="U419" s="376">
        <f t="shared" si="6"/>
        <v>-9.3854378097660938</v>
      </c>
      <c r="V419" s="376">
        <f t="shared" si="6"/>
        <v>10.418749612827183</v>
      </c>
      <c r="W419" s="376">
        <f t="shared" si="6"/>
        <v>-13.540102026428533</v>
      </c>
      <c r="X419" s="376">
        <f t="shared" si="6"/>
        <v>-1.4386689984917052</v>
      </c>
      <c r="Y419" s="376">
        <f t="shared" si="6"/>
        <v>13.893535199933535</v>
      </c>
      <c r="Z419" s="376">
        <f t="shared" si="6"/>
        <v>-11.235208689180164</v>
      </c>
      <c r="AA419" s="376">
        <f t="shared" si="6"/>
        <v>17.673147725471559</v>
      </c>
      <c r="AB419" s="376">
        <f t="shared" si="6"/>
        <v>-0.8573405752810902</v>
      </c>
      <c r="AC419" s="376">
        <f t="shared" si="6"/>
        <v>-11.400299905021626</v>
      </c>
      <c r="AD419" s="376">
        <f t="shared" si="6"/>
        <v>12.022932739755976</v>
      </c>
      <c r="AE419" s="376">
        <f t="shared" si="6"/>
        <v>2.8354678421107549</v>
      </c>
      <c r="AF419" s="376">
        <f t="shared" si="6"/>
        <v>-7.4800831469928788</v>
      </c>
      <c r="AG419" s="376">
        <f t="shared" si="1"/>
        <v>13.640095444516987</v>
      </c>
      <c r="AH419" s="376">
        <f t="shared" si="1"/>
        <v>2.9744598443900707</v>
      </c>
      <c r="AI419" s="376">
        <f t="shared" si="1"/>
        <v>-1.6266773454755865</v>
      </c>
      <c r="AJ419" s="376">
        <f t="shared" si="1"/>
        <v>8.97260622504594</v>
      </c>
      <c r="AK419" s="376">
        <f t="shared" si="7"/>
        <v>-0.15451175944709084</v>
      </c>
      <c r="AL419" s="376">
        <f t="shared" si="7"/>
        <v>-7.9798604016914298</v>
      </c>
      <c r="AM419" s="376">
        <f t="shared" si="7"/>
        <v>14.504500670551341</v>
      </c>
      <c r="AN419" s="376">
        <f t="shared" si="5"/>
        <v>-17.922413385554716</v>
      </c>
      <c r="AO419" s="376">
        <f t="shared" si="5"/>
        <v>5.3255707992864352</v>
      </c>
      <c r="AP419" s="376">
        <f t="shared" si="5"/>
        <v>11.14637486485778</v>
      </c>
    </row>
    <row r="420" spans="1:42" s="326" customFormat="1" ht="13.8" x14ac:dyDescent="0.3">
      <c r="A420" s="328"/>
      <c r="B420" s="328" t="s">
        <v>201</v>
      </c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76">
        <f t="shared" si="3"/>
        <v>1.1953826115954864</v>
      </c>
      <c r="P420" s="376">
        <f t="shared" si="6"/>
        <v>16.954153503340315</v>
      </c>
      <c r="Q420" s="376">
        <f t="shared" si="6"/>
        <v>-8.254290457416154</v>
      </c>
      <c r="R420" s="376">
        <f t="shared" si="6"/>
        <v>-5.6357612647576261</v>
      </c>
      <c r="S420" s="376">
        <f t="shared" si="6"/>
        <v>16.167432362999683</v>
      </c>
      <c r="T420" s="376">
        <f t="shared" si="6"/>
        <v>-12.627281425959714</v>
      </c>
      <c r="U420" s="376">
        <f t="shared" si="6"/>
        <v>-14.140822090710497</v>
      </c>
      <c r="V420" s="376">
        <f t="shared" si="6"/>
        <v>16.176347996892805</v>
      </c>
      <c r="W420" s="376">
        <f t="shared" si="6"/>
        <v>-16.602482668932918</v>
      </c>
      <c r="X420" s="376">
        <f t="shared" si="6"/>
        <v>-7.0824536374485083</v>
      </c>
      <c r="Y420" s="376">
        <f t="shared" si="6"/>
        <v>20.619049641238799</v>
      </c>
      <c r="Z420" s="376">
        <f t="shared" si="6"/>
        <v>-14.455582471086894</v>
      </c>
      <c r="AA420" s="376">
        <f t="shared" si="6"/>
        <v>23.747830543063795</v>
      </c>
      <c r="AB420" s="376">
        <f t="shared" si="6"/>
        <v>-2.0469920369306669</v>
      </c>
      <c r="AC420" s="376">
        <f t="shared" si="6"/>
        <v>-12.795598243092865</v>
      </c>
      <c r="AD420" s="376">
        <f t="shared" si="6"/>
        <v>15.688160469041021</v>
      </c>
      <c r="AE420" s="376">
        <f t="shared" si="6"/>
        <v>0.5723629615802891</v>
      </c>
      <c r="AF420" s="376">
        <f t="shared" si="6"/>
        <v>-9.8229236404146949</v>
      </c>
      <c r="AG420" s="376">
        <f t="shared" si="1"/>
        <v>19.685845426519592</v>
      </c>
      <c r="AH420" s="376">
        <f t="shared" si="1"/>
        <v>5.5866403341624657</v>
      </c>
      <c r="AI420" s="376">
        <f t="shared" si="1"/>
        <v>-3.7334361968238543</v>
      </c>
      <c r="AJ420" s="376">
        <f t="shared" si="1"/>
        <v>9.4228341764293244</v>
      </c>
      <c r="AK420" s="376">
        <f t="shared" si="7"/>
        <v>-4.6590313492045796</v>
      </c>
      <c r="AL420" s="376">
        <f t="shared" si="7"/>
        <v>-12.727814140351375</v>
      </c>
      <c r="AM420" s="376">
        <f t="shared" si="7"/>
        <v>17.111281927248594</v>
      </c>
      <c r="AN420" s="376">
        <f t="shared" si="5"/>
        <v>-24.505701640458884</v>
      </c>
      <c r="AO420" s="376">
        <f t="shared" si="5"/>
        <v>13.150152782483397</v>
      </c>
      <c r="AP420" s="376">
        <f t="shared" si="5"/>
        <v>13.63294580274089</v>
      </c>
    </row>
    <row r="421" spans="1:42" s="326" customFormat="1" ht="13.8" x14ac:dyDescent="0.3">
      <c r="A421" s="330"/>
      <c r="B421" s="330" t="s">
        <v>202</v>
      </c>
      <c r="C421" s="333"/>
      <c r="D421" s="333"/>
      <c r="E421" s="333"/>
      <c r="F421" s="333"/>
      <c r="G421" s="333"/>
      <c r="H421" s="333"/>
      <c r="I421" s="333"/>
      <c r="J421" s="333"/>
      <c r="K421" s="333"/>
      <c r="L421" s="333"/>
      <c r="M421" s="333"/>
      <c r="N421" s="333"/>
      <c r="O421" s="376">
        <f t="shared" si="3"/>
        <v>-18.458639323756262</v>
      </c>
      <c r="P421" s="376">
        <f t="shared" si="6"/>
        <v>58.554250620155109</v>
      </c>
      <c r="Q421" s="376">
        <f t="shared" si="6"/>
        <v>-25.903328177113799</v>
      </c>
      <c r="R421" s="376">
        <f t="shared" si="6"/>
        <v>2.389465875626279</v>
      </c>
      <c r="S421" s="376">
        <f t="shared" si="6"/>
        <v>22.816166965945172</v>
      </c>
      <c r="T421" s="376">
        <f t="shared" si="6"/>
        <v>-17.966132800262393</v>
      </c>
      <c r="U421" s="376">
        <f t="shared" si="6"/>
        <v>-28.78096471550263</v>
      </c>
      <c r="V421" s="376">
        <f t="shared" si="6"/>
        <v>14.74769033977198</v>
      </c>
      <c r="W421" s="376">
        <f t="shared" si="6"/>
        <v>-17.089773139253275</v>
      </c>
      <c r="X421" s="376">
        <f t="shared" si="6"/>
        <v>-8.7999962899356223</v>
      </c>
      <c r="Y421" s="376">
        <f t="shared" si="6"/>
        <v>22.061198751239434</v>
      </c>
      <c r="Z421" s="376">
        <f t="shared" si="6"/>
        <v>-26.585317290286056</v>
      </c>
      <c r="AA421" s="376">
        <f t="shared" si="6"/>
        <v>56.58412649701949</v>
      </c>
      <c r="AB421" s="376">
        <f t="shared" si="6"/>
        <v>-12.802100961935603</v>
      </c>
      <c r="AC421" s="376">
        <f t="shared" si="6"/>
        <v>-15.921599719459625</v>
      </c>
      <c r="AD421" s="376">
        <f t="shared" si="6"/>
        <v>27.126145717275978</v>
      </c>
      <c r="AE421" s="376">
        <f t="shared" si="6"/>
        <v>-10.279768845034891</v>
      </c>
      <c r="AF421" s="376">
        <f t="shared" si="6"/>
        <v>-8.6000227375102689</v>
      </c>
      <c r="AG421" s="376">
        <f t="shared" si="1"/>
        <v>27.763790753728227</v>
      </c>
      <c r="AH421" s="376">
        <f t="shared" si="1"/>
        <v>10.005846567366088</v>
      </c>
      <c r="AI421" s="376">
        <f t="shared" si="1"/>
        <v>-13.252274313723012</v>
      </c>
      <c r="AJ421" s="376">
        <f t="shared" si="1"/>
        <v>7.6603949205784208</v>
      </c>
      <c r="AK421" s="376">
        <f t="shared" si="7"/>
        <v>10.531622018826589</v>
      </c>
      <c r="AL421" s="376">
        <f t="shared" si="7"/>
        <v>-38.471480893484937</v>
      </c>
      <c r="AM421" s="376">
        <f t="shared" si="7"/>
        <v>26.932068941352643</v>
      </c>
      <c r="AN421" s="376">
        <f t="shared" si="5"/>
        <v>-11.768585017447661</v>
      </c>
      <c r="AO421" s="376">
        <f t="shared" si="5"/>
        <v>-22.858974448747507</v>
      </c>
      <c r="AP421" s="376">
        <f t="shared" si="5"/>
        <v>26.910626547406657</v>
      </c>
    </row>
    <row r="422" spans="1:42" s="326" customFormat="1" ht="27.6" x14ac:dyDescent="0.3">
      <c r="A422" s="328"/>
      <c r="B422" s="328" t="s">
        <v>203</v>
      </c>
      <c r="C422" s="332"/>
      <c r="D422" s="332"/>
      <c r="E422" s="332"/>
      <c r="F422" s="332"/>
      <c r="G422" s="332"/>
      <c r="H422" s="332"/>
      <c r="I422" s="332"/>
      <c r="J422" s="332"/>
      <c r="K422" s="332"/>
      <c r="L422" s="332"/>
      <c r="M422" s="332"/>
      <c r="N422" s="332"/>
      <c r="O422" s="376">
        <f t="shared" si="3"/>
        <v>24.090264423509808</v>
      </c>
      <c r="P422" s="376">
        <f t="shared" si="6"/>
        <v>-15.74331258144764</v>
      </c>
      <c r="Q422" s="376">
        <f t="shared" si="6"/>
        <v>39.330064846488064</v>
      </c>
      <c r="R422" s="376">
        <f t="shared" si="6"/>
        <v>-12.904177219824158</v>
      </c>
      <c r="S422" s="376">
        <f t="shared" si="6"/>
        <v>-19.627514387616472</v>
      </c>
      <c r="T422" s="376">
        <f t="shared" si="6"/>
        <v>0.90202338255192271</v>
      </c>
      <c r="U422" s="376">
        <f t="shared" si="6"/>
        <v>-10.821067985196201</v>
      </c>
      <c r="V422" s="376">
        <f t="shared" si="6"/>
        <v>-4.5866280259982677</v>
      </c>
      <c r="W422" s="376">
        <f t="shared" si="6"/>
        <v>-9.5436993384347275</v>
      </c>
      <c r="X422" s="376">
        <f t="shared" si="6"/>
        <v>-0.14793808736051445</v>
      </c>
      <c r="Y422" s="376">
        <f t="shared" si="6"/>
        <v>0.85146400421259494</v>
      </c>
      <c r="Z422" s="376">
        <f t="shared" si="6"/>
        <v>-12.207209361520281</v>
      </c>
      <c r="AA422" s="376">
        <f t="shared" si="6"/>
        <v>11.807073116615314</v>
      </c>
      <c r="AB422" s="376">
        <f t="shared" si="6"/>
        <v>17.62459366147511</v>
      </c>
      <c r="AC422" s="376">
        <f t="shared" si="6"/>
        <v>-17.268382942176252</v>
      </c>
      <c r="AD422" s="376">
        <f t="shared" si="6"/>
        <v>11.964584466188526</v>
      </c>
      <c r="AE422" s="376">
        <f t="shared" si="6"/>
        <v>3.9607310818940249</v>
      </c>
      <c r="AF422" s="376">
        <f t="shared" si="6"/>
        <v>-3.9972759611449917</v>
      </c>
      <c r="AG422" s="376">
        <f t="shared" si="1"/>
        <v>31.383213798704297</v>
      </c>
      <c r="AH422" s="376">
        <f t="shared" si="1"/>
        <v>4.7826692778341062</v>
      </c>
      <c r="AI422" s="376">
        <f t="shared" si="1"/>
        <v>7.783609433236709</v>
      </c>
      <c r="AJ422" s="376">
        <f t="shared" si="1"/>
        <v>1.5443310254881197</v>
      </c>
      <c r="AK422" s="376">
        <f t="shared" si="7"/>
        <v>-15.871709825424887</v>
      </c>
      <c r="AL422" s="376">
        <f t="shared" si="7"/>
        <v>2.9082941768957467</v>
      </c>
      <c r="AM422" s="376">
        <f t="shared" si="7"/>
        <v>0.89695633087727844</v>
      </c>
      <c r="AN422" s="376">
        <f t="shared" si="5"/>
        <v>-22.523481658315784</v>
      </c>
      <c r="AO422" s="376">
        <f t="shared" si="5"/>
        <v>4.0889384483582099</v>
      </c>
      <c r="AP422" s="376">
        <f t="shared" si="5"/>
        <v>-0.43457453149411379</v>
      </c>
    </row>
    <row r="423" spans="1:42" s="326" customFormat="1" ht="12.75" customHeight="1" x14ac:dyDescent="0.3">
      <c r="A423" s="330"/>
      <c r="B423" s="330" t="s">
        <v>204</v>
      </c>
      <c r="C423" s="333"/>
      <c r="D423" s="333"/>
      <c r="E423" s="333"/>
      <c r="F423" s="333"/>
      <c r="G423" s="333"/>
      <c r="H423" s="333"/>
      <c r="I423" s="333"/>
      <c r="J423" s="333"/>
      <c r="K423" s="333"/>
      <c r="L423" s="333"/>
      <c r="M423" s="333"/>
      <c r="N423" s="333"/>
      <c r="O423" s="376">
        <f t="shared" si="3"/>
        <v>16.343016063409674</v>
      </c>
      <c r="P423" s="376">
        <f t="shared" si="6"/>
        <v>-5.3098917541570083</v>
      </c>
      <c r="Q423" s="376">
        <f t="shared" si="6"/>
        <v>2.5842921599990523</v>
      </c>
      <c r="R423" s="376">
        <f t="shared" si="6"/>
        <v>-10.529578084858235</v>
      </c>
      <c r="S423" s="376">
        <f t="shared" si="6"/>
        <v>20.325852912198563</v>
      </c>
      <c r="T423" s="376">
        <f t="shared" si="6"/>
        <v>-9.8155643613415808</v>
      </c>
      <c r="U423" s="376">
        <f t="shared" si="6"/>
        <v>-0.98101234209503252</v>
      </c>
      <c r="V423" s="376">
        <f t="shared" si="6"/>
        <v>21.435160745518662</v>
      </c>
      <c r="W423" s="376">
        <f t="shared" si="6"/>
        <v>-17.431345411081907</v>
      </c>
      <c r="X423" s="376">
        <f t="shared" si="6"/>
        <v>-7.1989326536005089</v>
      </c>
      <c r="Y423" s="376">
        <f t="shared" si="6"/>
        <v>23.474992846892636</v>
      </c>
      <c r="Z423" s="376">
        <f t="shared" si="6"/>
        <v>-7.1599798447526632</v>
      </c>
      <c r="AA423" s="376">
        <f t="shared" si="6"/>
        <v>9.1409985073226636</v>
      </c>
      <c r="AB423" s="376">
        <f t="shared" si="6"/>
        <v>2.6718852377067481</v>
      </c>
      <c r="AC423" s="376">
        <f t="shared" si="6"/>
        <v>-10.122512170128383</v>
      </c>
      <c r="AD423" s="376">
        <f t="shared" si="6"/>
        <v>9.7825594419253221</v>
      </c>
      <c r="AE423" s="376">
        <f t="shared" si="6"/>
        <v>7.1619082278017547</v>
      </c>
      <c r="AF423" s="376">
        <f t="shared" si="6"/>
        <v>-11.415182575171496</v>
      </c>
      <c r="AG423" s="376">
        <f t="shared" si="1"/>
        <v>13.095610285176454</v>
      </c>
      <c r="AH423" s="376">
        <f t="shared" si="1"/>
        <v>2.9086946349251028</v>
      </c>
      <c r="AI423" s="376">
        <f t="shared" si="1"/>
        <v>0.47210108533600631</v>
      </c>
      <c r="AJ423" s="376">
        <f t="shared" si="1"/>
        <v>12.175682251334509</v>
      </c>
      <c r="AK423" s="376">
        <f t="shared" si="7"/>
        <v>-11.097985163674592</v>
      </c>
      <c r="AL423" s="376">
        <f t="shared" si="7"/>
        <v>2.5722239104299311</v>
      </c>
      <c r="AM423" s="376">
        <f t="shared" si="7"/>
        <v>15.967160918305485</v>
      </c>
      <c r="AN423" s="376">
        <f t="shared" si="5"/>
        <v>-30.740834711615943</v>
      </c>
      <c r="AO423" s="376">
        <f t="shared" si="5"/>
        <v>36.092175588008104</v>
      </c>
      <c r="AP423" s="376">
        <f t="shared" si="5"/>
        <v>11.132937135407664</v>
      </c>
    </row>
    <row r="424" spans="1:42" s="326" customFormat="1" ht="13.8" x14ac:dyDescent="0.3">
      <c r="A424" s="328"/>
      <c r="B424" s="328" t="s">
        <v>205</v>
      </c>
      <c r="C424" s="332"/>
      <c r="D424" s="332"/>
      <c r="E424" s="332"/>
      <c r="F424" s="332"/>
      <c r="G424" s="332"/>
      <c r="H424" s="332"/>
      <c r="I424" s="332"/>
      <c r="J424" s="332"/>
      <c r="K424" s="332"/>
      <c r="L424" s="332"/>
      <c r="M424" s="332"/>
      <c r="N424" s="332"/>
      <c r="O424" s="376">
        <f t="shared" si="3"/>
        <v>33.692197136140358</v>
      </c>
      <c r="P424" s="376">
        <f t="shared" si="6"/>
        <v>-6.5885901847180275</v>
      </c>
      <c r="Q424" s="376">
        <f t="shared" si="6"/>
        <v>-0.81958347745231008</v>
      </c>
      <c r="R424" s="376">
        <f t="shared" si="6"/>
        <v>-31.941086417518012</v>
      </c>
      <c r="S424" s="376">
        <f t="shared" si="6"/>
        <v>10.404850406041012</v>
      </c>
      <c r="T424" s="376">
        <f t="shared" si="6"/>
        <v>0.46668752163608457</v>
      </c>
      <c r="U424" s="376">
        <f t="shared" si="6"/>
        <v>-12.930633810362632</v>
      </c>
      <c r="V424" s="376">
        <f t="shared" si="6"/>
        <v>-5.1524274492676367</v>
      </c>
      <c r="W424" s="376">
        <f t="shared" si="6"/>
        <v>-7.8519000393708858</v>
      </c>
      <c r="X424" s="376">
        <f t="shared" si="6"/>
        <v>27.245839833292091</v>
      </c>
      <c r="Y424" s="376">
        <f t="shared" si="6"/>
        <v>13.050556808078699</v>
      </c>
      <c r="Z424" s="376">
        <f t="shared" si="6"/>
        <v>-12.016035893283723</v>
      </c>
      <c r="AA424" s="376">
        <f t="shared" si="6"/>
        <v>24.995537953366835</v>
      </c>
      <c r="AB424" s="376">
        <f t="shared" si="6"/>
        <v>-0.70532967526110257</v>
      </c>
      <c r="AC424" s="376">
        <f t="shared" si="6"/>
        <v>-8.7533083350674481</v>
      </c>
      <c r="AD424" s="376">
        <f t="shared" si="6"/>
        <v>2.7810033091519708</v>
      </c>
      <c r="AE424" s="376">
        <f t="shared" si="6"/>
        <v>7.6955984677557945</v>
      </c>
      <c r="AF424" s="376">
        <f t="shared" si="6"/>
        <v>-2.1524394390912804</v>
      </c>
      <c r="AG424" s="376">
        <f t="shared" si="1"/>
        <v>1.6020110863759081</v>
      </c>
      <c r="AH424" s="376">
        <f t="shared" si="1"/>
        <v>0.61232193624402598</v>
      </c>
      <c r="AI424" s="376">
        <f t="shared" si="1"/>
        <v>-5.4632007617795537</v>
      </c>
      <c r="AJ424" s="376">
        <f t="shared" si="1"/>
        <v>10.865546824503717</v>
      </c>
      <c r="AK424" s="376">
        <f t="shared" si="7"/>
        <v>22.609870944391101</v>
      </c>
      <c r="AL424" s="376">
        <f t="shared" si="7"/>
        <v>12.406635080409023</v>
      </c>
      <c r="AM424" s="376">
        <f t="shared" si="7"/>
        <v>14.430523298471584</v>
      </c>
      <c r="AN424" s="376">
        <f t="shared" si="5"/>
        <v>-23.141195116414639</v>
      </c>
      <c r="AO424" s="376">
        <f t="shared" si="5"/>
        <v>1.0543678945101187</v>
      </c>
      <c r="AP424" s="376">
        <f t="shared" si="5"/>
        <v>13.404740596803361</v>
      </c>
    </row>
    <row r="425" spans="1:42" s="326" customFormat="1" ht="13.8" x14ac:dyDescent="0.3">
      <c r="A425" s="330"/>
      <c r="B425" s="330" t="s">
        <v>206</v>
      </c>
      <c r="C425" s="333"/>
      <c r="D425" s="333"/>
      <c r="E425" s="333"/>
      <c r="F425" s="333"/>
      <c r="G425" s="333"/>
      <c r="H425" s="333"/>
      <c r="I425" s="333"/>
      <c r="J425" s="333"/>
      <c r="K425" s="333"/>
      <c r="L425" s="333"/>
      <c r="M425" s="333"/>
      <c r="N425" s="333"/>
      <c r="O425" s="376">
        <f t="shared" si="3"/>
        <v>36.714223936560032</v>
      </c>
      <c r="P425" s="376">
        <f t="shared" si="6"/>
        <v>-3.0462149191357817</v>
      </c>
      <c r="Q425" s="376">
        <f t="shared" si="6"/>
        <v>-6.1169101995946367</v>
      </c>
      <c r="R425" s="376">
        <f t="shared" si="6"/>
        <v>-32.39562751096809</v>
      </c>
      <c r="S425" s="376">
        <f t="shared" si="6"/>
        <v>5.3578275671602809</v>
      </c>
      <c r="T425" s="376">
        <f t="shared" si="6"/>
        <v>2.4119358158688229</v>
      </c>
      <c r="U425" s="376">
        <f t="shared" si="6"/>
        <v>-16.406141079924591</v>
      </c>
      <c r="V425" s="376">
        <f t="shared" si="6"/>
        <v>-7.5116825382654282</v>
      </c>
      <c r="W425" s="376">
        <f t="shared" si="6"/>
        <v>-3.9755394279119285</v>
      </c>
      <c r="X425" s="376">
        <f t="shared" si="6"/>
        <v>32.186311967989468</v>
      </c>
      <c r="Y425" s="376">
        <f t="shared" si="6"/>
        <v>15.581844514413918</v>
      </c>
      <c r="Z425" s="376">
        <f t="shared" si="6"/>
        <v>-18.009573605794145</v>
      </c>
      <c r="AA425" s="376">
        <f t="shared" si="6"/>
        <v>28.276611994623629</v>
      </c>
      <c r="AB425" s="376">
        <f t="shared" si="6"/>
        <v>3.554887465590288</v>
      </c>
      <c r="AC425" s="376">
        <f t="shared" si="6"/>
        <v>-11.859264067824135</v>
      </c>
      <c r="AD425" s="376">
        <f t="shared" si="6"/>
        <v>3.2109841339643497</v>
      </c>
      <c r="AE425" s="376">
        <f t="shared" ref="P425:AF440" si="8">IFERROR(((AE35-AD35)*100/AD35),"n.a.")</f>
        <v>7.7056651971887087</v>
      </c>
      <c r="AF425" s="376">
        <f t="shared" si="8"/>
        <v>-2.5883424579393415</v>
      </c>
      <c r="AG425" s="376">
        <f t="shared" si="1"/>
        <v>2.5982632557892842</v>
      </c>
      <c r="AH425" s="376">
        <f t="shared" si="1"/>
        <v>-0.99400326353330071</v>
      </c>
      <c r="AI425" s="376">
        <f t="shared" si="1"/>
        <v>-4.3888305359065685</v>
      </c>
      <c r="AJ425" s="376">
        <f t="shared" si="1"/>
        <v>13.101500444236935</v>
      </c>
      <c r="AK425" s="376">
        <f t="shared" si="7"/>
        <v>26.892896704316009</v>
      </c>
      <c r="AL425" s="376">
        <f t="shared" si="7"/>
        <v>14.338881259182706</v>
      </c>
      <c r="AM425" s="376">
        <f t="shared" si="7"/>
        <v>14.561571255784488</v>
      </c>
      <c r="AN425" s="376">
        <f t="shared" si="5"/>
        <v>-24.509336294641635</v>
      </c>
      <c r="AO425" s="376">
        <f t="shared" si="5"/>
        <v>2.1472213860134608</v>
      </c>
      <c r="AP425" s="376">
        <f t="shared" si="5"/>
        <v>10.751338228945283</v>
      </c>
    </row>
    <row r="426" spans="1:42" s="326" customFormat="1" ht="27.6" x14ac:dyDescent="0.3">
      <c r="A426" s="328"/>
      <c r="B426" s="328" t="s">
        <v>207</v>
      </c>
      <c r="C426" s="332"/>
      <c r="D426" s="332"/>
      <c r="E426" s="332"/>
      <c r="F426" s="332"/>
      <c r="G426" s="332"/>
      <c r="H426" s="332"/>
      <c r="I426" s="332"/>
      <c r="J426" s="332"/>
      <c r="K426" s="332"/>
      <c r="L426" s="332"/>
      <c r="M426" s="332"/>
      <c r="N426" s="332"/>
      <c r="O426" s="376">
        <f t="shared" si="3"/>
        <v>21.954284519512196</v>
      </c>
      <c r="P426" s="376">
        <f t="shared" si="8"/>
        <v>-44.944789433910465</v>
      </c>
      <c r="Q426" s="376">
        <f t="shared" si="8"/>
        <v>55.487015159483569</v>
      </c>
      <c r="R426" s="376">
        <f t="shared" si="8"/>
        <v>-22.590341283871208</v>
      </c>
      <c r="S426" s="376">
        <f t="shared" si="8"/>
        <v>58.856328329812563</v>
      </c>
      <c r="T426" s="376">
        <f t="shared" si="8"/>
        <v>-20.35212173206266</v>
      </c>
      <c r="U426" s="376">
        <f t="shared" si="8"/>
        <v>-9.869809294850814</v>
      </c>
      <c r="V426" s="376">
        <f t="shared" si="8"/>
        <v>5.0807578875113926</v>
      </c>
      <c r="W426" s="376">
        <f t="shared" si="8"/>
        <v>-26.37171982074172</v>
      </c>
      <c r="X426" s="376">
        <f t="shared" si="8"/>
        <v>22.590229391353716</v>
      </c>
      <c r="Y426" s="376">
        <f t="shared" si="8"/>
        <v>-4.9149870952100487</v>
      </c>
      <c r="Z426" s="376">
        <f t="shared" si="8"/>
        <v>14.426598477843141</v>
      </c>
      <c r="AA426" s="376">
        <f t="shared" si="8"/>
        <v>29.582764039542848</v>
      </c>
      <c r="AB426" s="376">
        <f t="shared" si="8"/>
        <v>-13.269307670458231</v>
      </c>
      <c r="AC426" s="376">
        <f t="shared" si="8"/>
        <v>-11.508026253756835</v>
      </c>
      <c r="AD426" s="376">
        <f t="shared" si="8"/>
        <v>17.075037435505298</v>
      </c>
      <c r="AE426" s="376">
        <f t="shared" si="8"/>
        <v>5.1268531900880454</v>
      </c>
      <c r="AF426" s="376">
        <f t="shared" si="8"/>
        <v>-8.197252745178373</v>
      </c>
      <c r="AG426" s="376">
        <f t="shared" si="1"/>
        <v>14.213861558613253</v>
      </c>
      <c r="AH426" s="376">
        <f t="shared" si="1"/>
        <v>-8.7091033270145406</v>
      </c>
      <c r="AI426" s="376">
        <f t="shared" si="1"/>
        <v>0.62076703621286966</v>
      </c>
      <c r="AJ426" s="376">
        <f t="shared" si="1"/>
        <v>-3.734333345592983</v>
      </c>
      <c r="AK426" s="376">
        <f t="shared" si="7"/>
        <v>16.26519058086366</v>
      </c>
      <c r="AL426" s="376">
        <f t="shared" si="7"/>
        <v>-9.0726560371938625</v>
      </c>
      <c r="AM426" s="376">
        <f t="shared" si="7"/>
        <v>19.617084588076501</v>
      </c>
      <c r="AN426" s="376">
        <f t="shared" si="5"/>
        <v>-32.70943394065452</v>
      </c>
      <c r="AO426" s="376">
        <f t="shared" si="5"/>
        <v>12.732621642437865</v>
      </c>
      <c r="AP426" s="376">
        <f t="shared" si="5"/>
        <v>32.423648689849195</v>
      </c>
    </row>
    <row r="427" spans="1:42" s="326" customFormat="1" ht="27.6" x14ac:dyDescent="0.3">
      <c r="A427" s="330"/>
      <c r="B427" s="330" t="s">
        <v>208</v>
      </c>
      <c r="C427" s="333"/>
      <c r="D427" s="333"/>
      <c r="E427" s="333"/>
      <c r="F427" s="333"/>
      <c r="G427" s="333"/>
      <c r="H427" s="333"/>
      <c r="I427" s="333"/>
      <c r="J427" s="333"/>
      <c r="K427" s="333"/>
      <c r="L427" s="333"/>
      <c r="M427" s="333"/>
      <c r="N427" s="333"/>
      <c r="O427" s="376">
        <f t="shared" si="3"/>
        <v>3.6969671538461535</v>
      </c>
      <c r="P427" s="376">
        <f t="shared" si="8"/>
        <v>0.2174072976541177</v>
      </c>
      <c r="Q427" s="376">
        <f t="shared" si="8"/>
        <v>46.264789031243247</v>
      </c>
      <c r="R427" s="376">
        <f t="shared" si="8"/>
        <v>-38.057699443586635</v>
      </c>
      <c r="S427" s="376">
        <f t="shared" si="8"/>
        <v>7.7177320636479232</v>
      </c>
      <c r="T427" s="376">
        <f t="shared" si="8"/>
        <v>22.521865258590314</v>
      </c>
      <c r="U427" s="376">
        <f t="shared" si="8"/>
        <v>26.742340234957478</v>
      </c>
      <c r="V427" s="376">
        <f t="shared" si="8"/>
        <v>3.0294666513370294</v>
      </c>
      <c r="W427" s="376">
        <f t="shared" si="8"/>
        <v>-15.542174328674717</v>
      </c>
      <c r="X427" s="376">
        <f t="shared" si="8"/>
        <v>-10.693618256317025</v>
      </c>
      <c r="Y427" s="376">
        <f t="shared" si="8"/>
        <v>5.9493531047406956</v>
      </c>
      <c r="Z427" s="376">
        <f t="shared" si="8"/>
        <v>38.247892163866261</v>
      </c>
      <c r="AA427" s="376">
        <f t="shared" si="8"/>
        <v>-6.9669907418798456</v>
      </c>
      <c r="AB427" s="376">
        <f t="shared" si="8"/>
        <v>-31.039689783351907</v>
      </c>
      <c r="AC427" s="376">
        <f t="shared" si="8"/>
        <v>49.538143238812239</v>
      </c>
      <c r="AD427" s="376">
        <f t="shared" si="8"/>
        <v>-17.059266729047664</v>
      </c>
      <c r="AE427" s="376">
        <f t="shared" si="8"/>
        <v>11.499728547249042</v>
      </c>
      <c r="AF427" s="376">
        <f t="shared" si="8"/>
        <v>11.863143154172839</v>
      </c>
      <c r="AG427" s="376">
        <f t="shared" si="1"/>
        <v>-23.867836133133768</v>
      </c>
      <c r="AH427" s="376">
        <f t="shared" si="1"/>
        <v>40.065756244307472</v>
      </c>
      <c r="AI427" s="376">
        <f t="shared" si="1"/>
        <v>-23.331323639533192</v>
      </c>
      <c r="AJ427" s="376">
        <f t="shared" si="1"/>
        <v>4.954898286528528</v>
      </c>
      <c r="AK427" s="376">
        <f t="shared" si="7"/>
        <v>-26.539551520281833</v>
      </c>
      <c r="AL427" s="376">
        <f t="shared" si="7"/>
        <v>14.590883990010667</v>
      </c>
      <c r="AM427" s="376">
        <f t="shared" si="7"/>
        <v>2.294858555446623</v>
      </c>
      <c r="AN427" s="376">
        <f t="shared" si="5"/>
        <v>32.197365826570241</v>
      </c>
      <c r="AO427" s="376">
        <f t="shared" si="5"/>
        <v>-27.421358808770524</v>
      </c>
      <c r="AP427" s="376">
        <f t="shared" si="5"/>
        <v>38.364632355973313</v>
      </c>
    </row>
    <row r="428" spans="1:42" s="326" customFormat="1" ht="13.8" x14ac:dyDescent="0.3">
      <c r="A428" s="328"/>
      <c r="B428" s="328" t="s">
        <v>209</v>
      </c>
      <c r="C428" s="332"/>
      <c r="D428" s="332"/>
      <c r="E428" s="332"/>
      <c r="F428" s="332"/>
      <c r="G428" s="332"/>
      <c r="H428" s="332"/>
      <c r="I428" s="332"/>
      <c r="J428" s="332"/>
      <c r="K428" s="332"/>
      <c r="L428" s="332"/>
      <c r="M428" s="332"/>
      <c r="N428" s="332"/>
      <c r="O428" s="376">
        <f t="shared" si="3"/>
        <v>28.531031719424465</v>
      </c>
      <c r="P428" s="376">
        <f t="shared" si="8"/>
        <v>-5.9020757446667043</v>
      </c>
      <c r="Q428" s="376">
        <f t="shared" si="8"/>
        <v>35.42527886626722</v>
      </c>
      <c r="R428" s="376">
        <f t="shared" si="8"/>
        <v>-35.611864430114544</v>
      </c>
      <c r="S428" s="376">
        <f t="shared" si="8"/>
        <v>49.831481293493979</v>
      </c>
      <c r="T428" s="376">
        <f t="shared" si="8"/>
        <v>4.2955804353477065</v>
      </c>
      <c r="U428" s="376">
        <f t="shared" si="8"/>
        <v>1.2379360040366167</v>
      </c>
      <c r="V428" s="376">
        <f t="shared" si="8"/>
        <v>-13.284356142266713</v>
      </c>
      <c r="W428" s="376">
        <f t="shared" si="8"/>
        <v>-5.6166819637517582</v>
      </c>
      <c r="X428" s="376">
        <f t="shared" si="8"/>
        <v>14.38544955204388</v>
      </c>
      <c r="Y428" s="376">
        <f t="shared" si="8"/>
        <v>-14.836598934104581</v>
      </c>
      <c r="Z428" s="376">
        <f t="shared" si="8"/>
        <v>-5.4942176294987499</v>
      </c>
      <c r="AA428" s="376">
        <f t="shared" si="8"/>
        <v>12.222797413714122</v>
      </c>
      <c r="AB428" s="376">
        <f t="shared" si="8"/>
        <v>-6.2149325145213288</v>
      </c>
      <c r="AC428" s="376">
        <f t="shared" si="8"/>
        <v>4.6036827222547752</v>
      </c>
      <c r="AD428" s="376">
        <f t="shared" si="8"/>
        <v>-9.1194434471297914</v>
      </c>
      <c r="AE428" s="376">
        <f t="shared" si="8"/>
        <v>7.4816579734217559</v>
      </c>
      <c r="AF428" s="376">
        <f t="shared" si="8"/>
        <v>-9.1441395257609468</v>
      </c>
      <c r="AG428" s="376">
        <f t="shared" si="1"/>
        <v>10.075703220833351</v>
      </c>
      <c r="AH428" s="376">
        <f t="shared" si="1"/>
        <v>-0.4982099033807898</v>
      </c>
      <c r="AI428" s="376">
        <f t="shared" si="1"/>
        <v>-2.0169536016189404</v>
      </c>
      <c r="AJ428" s="376">
        <f t="shared" si="1"/>
        <v>-8.7157865480208958</v>
      </c>
      <c r="AK428" s="376">
        <f t="shared" si="7"/>
        <v>19.540488091672795</v>
      </c>
      <c r="AL428" s="376">
        <f t="shared" si="7"/>
        <v>-14.300955198524173</v>
      </c>
      <c r="AM428" s="376">
        <f t="shared" si="7"/>
        <v>-8.0131032125617381</v>
      </c>
      <c r="AN428" s="376">
        <f t="shared" si="5"/>
        <v>-5.0811517937189308</v>
      </c>
      <c r="AO428" s="376">
        <f t="shared" si="5"/>
        <v>23.176827902579333</v>
      </c>
      <c r="AP428" s="376">
        <f t="shared" si="5"/>
        <v>-0.74319845736669388</v>
      </c>
    </row>
    <row r="429" spans="1:42" s="326" customFormat="1" ht="13.8" x14ac:dyDescent="0.3">
      <c r="A429" s="330"/>
      <c r="B429" s="330" t="s">
        <v>210</v>
      </c>
      <c r="C429" s="333"/>
      <c r="D429" s="333"/>
      <c r="E429" s="333"/>
      <c r="F429" s="333"/>
      <c r="G429" s="333"/>
      <c r="H429" s="333"/>
      <c r="I429" s="333"/>
      <c r="J429" s="333"/>
      <c r="K429" s="333"/>
      <c r="L429" s="333"/>
      <c r="M429" s="333"/>
      <c r="N429" s="333"/>
      <c r="O429" s="376">
        <f t="shared" si="3"/>
        <v>21.39376287183811</v>
      </c>
      <c r="P429" s="376">
        <f t="shared" si="8"/>
        <v>-5.1421996094870268</v>
      </c>
      <c r="Q429" s="376">
        <f t="shared" si="8"/>
        <v>38.060602372204336</v>
      </c>
      <c r="R429" s="376">
        <f t="shared" si="8"/>
        <v>-38.093165956368537</v>
      </c>
      <c r="S429" s="376">
        <f t="shared" si="8"/>
        <v>58.050340154359994</v>
      </c>
      <c r="T429" s="376">
        <f t="shared" si="8"/>
        <v>-4.2631531365290982</v>
      </c>
      <c r="U429" s="376">
        <f t="shared" si="8"/>
        <v>-16.745635214157527</v>
      </c>
      <c r="V429" s="376">
        <f t="shared" si="8"/>
        <v>16.058020434039157</v>
      </c>
      <c r="W429" s="376">
        <f t="shared" si="8"/>
        <v>-11.203810743246857</v>
      </c>
      <c r="X429" s="376">
        <f t="shared" si="8"/>
        <v>2.4407230223941045</v>
      </c>
      <c r="Y429" s="376">
        <f t="shared" si="8"/>
        <v>-4.9536703501238897</v>
      </c>
      <c r="Z429" s="376">
        <f t="shared" si="8"/>
        <v>-7.3109697857924569</v>
      </c>
      <c r="AA429" s="376">
        <f t="shared" si="8"/>
        <v>6.8348987293626413</v>
      </c>
      <c r="AB429" s="376">
        <f t="shared" si="8"/>
        <v>2.4774069624770743</v>
      </c>
      <c r="AC429" s="376">
        <f t="shared" si="8"/>
        <v>4.2021394358282871</v>
      </c>
      <c r="AD429" s="376">
        <f t="shared" si="8"/>
        <v>-8.2521570925670638</v>
      </c>
      <c r="AE429" s="376">
        <f t="shared" si="8"/>
        <v>4.1870747491808746</v>
      </c>
      <c r="AF429" s="376">
        <f t="shared" si="8"/>
        <v>-6.3302262868880499</v>
      </c>
      <c r="AG429" s="376">
        <f t="shared" si="1"/>
        <v>10.176278354770659</v>
      </c>
      <c r="AH429" s="376">
        <f t="shared" si="1"/>
        <v>-4.2141671678552939</v>
      </c>
      <c r="AI429" s="376">
        <f t="shared" si="1"/>
        <v>-4.2393282091743361</v>
      </c>
      <c r="AJ429" s="376">
        <f t="shared" si="1"/>
        <v>-6.4700508035715627</v>
      </c>
      <c r="AK429" s="376">
        <f t="shared" si="7"/>
        <v>18.490850467597788</v>
      </c>
      <c r="AL429" s="376">
        <f t="shared" si="7"/>
        <v>-8.0073579646613204</v>
      </c>
      <c r="AM429" s="376">
        <f t="shared" si="7"/>
        <v>-12.875423233824455</v>
      </c>
      <c r="AN429" s="376">
        <f t="shared" si="5"/>
        <v>-5.6209552386968911</v>
      </c>
      <c r="AO429" s="376">
        <f t="shared" si="5"/>
        <v>19.893287474383282</v>
      </c>
      <c r="AP429" s="376">
        <f t="shared" si="5"/>
        <v>1.5862107455837555</v>
      </c>
    </row>
    <row r="430" spans="1:42" s="326" customFormat="1" ht="27.6" x14ac:dyDescent="0.3">
      <c r="A430" s="328"/>
      <c r="B430" s="328" t="s">
        <v>211</v>
      </c>
      <c r="C430" s="332"/>
      <c r="D430" s="332"/>
      <c r="E430" s="332"/>
      <c r="F430" s="332"/>
      <c r="G430" s="332"/>
      <c r="H430" s="332"/>
      <c r="I430" s="332"/>
      <c r="J430" s="332"/>
      <c r="K430" s="332"/>
      <c r="L430" s="332"/>
      <c r="M430" s="332"/>
      <c r="N430" s="332"/>
      <c r="O430" s="376">
        <f t="shared" si="3"/>
        <v>82.280155718309857</v>
      </c>
      <c r="P430" s="376">
        <f t="shared" si="8"/>
        <v>-13.292093230861134</v>
      </c>
      <c r="Q430" s="376">
        <f t="shared" si="8"/>
        <v>26.824156911183369</v>
      </c>
      <c r="R430" s="376">
        <f t="shared" si="8"/>
        <v>-21.638582651456399</v>
      </c>
      <c r="S430" s="376">
        <f t="shared" si="8"/>
        <v>13.924400226177015</v>
      </c>
      <c r="T430" s="376">
        <f t="shared" si="8"/>
        <v>3.7626845911903426</v>
      </c>
      <c r="U430" s="376">
        <f t="shared" si="8"/>
        <v>-16.435976717974828</v>
      </c>
      <c r="V430" s="376">
        <f t="shared" si="8"/>
        <v>8.2125787510406578</v>
      </c>
      <c r="W430" s="376">
        <f t="shared" si="8"/>
        <v>18.733834043992157</v>
      </c>
      <c r="X430" s="376">
        <f t="shared" si="8"/>
        <v>-6.8107640011983337</v>
      </c>
      <c r="Y430" s="376">
        <f t="shared" si="8"/>
        <v>2.4063344880065922</v>
      </c>
      <c r="Z430" s="376">
        <f t="shared" si="8"/>
        <v>-7.7376598108306425</v>
      </c>
      <c r="AA430" s="376">
        <f t="shared" si="8"/>
        <v>22.431219650435523</v>
      </c>
      <c r="AB430" s="376">
        <f t="shared" si="8"/>
        <v>-23.503633848262439</v>
      </c>
      <c r="AC430" s="376">
        <f t="shared" si="8"/>
        <v>22.016982199069904</v>
      </c>
      <c r="AD430" s="376">
        <f t="shared" si="8"/>
        <v>-15.536293227593456</v>
      </c>
      <c r="AE430" s="376">
        <f t="shared" si="8"/>
        <v>31.14056455989714</v>
      </c>
      <c r="AF430" s="376">
        <f t="shared" si="8"/>
        <v>-24.074559034764565</v>
      </c>
      <c r="AG430" s="376">
        <f t="shared" si="1"/>
        <v>20.5913835639513</v>
      </c>
      <c r="AH430" s="376">
        <f t="shared" si="1"/>
        <v>-9.1852696967240277</v>
      </c>
      <c r="AI430" s="376">
        <f t="shared" si="1"/>
        <v>25.438809198222032</v>
      </c>
      <c r="AJ430" s="376">
        <f t="shared" si="1"/>
        <v>-21.82400250861502</v>
      </c>
      <c r="AK430" s="376">
        <f t="shared" si="7"/>
        <v>27.632445385198949</v>
      </c>
      <c r="AL430" s="376">
        <f t="shared" si="7"/>
        <v>-41.710089735356121</v>
      </c>
      <c r="AM430" s="376">
        <f t="shared" si="7"/>
        <v>6.8212409575897404</v>
      </c>
      <c r="AN430" s="376">
        <f t="shared" si="5"/>
        <v>30.883843680528653</v>
      </c>
      <c r="AO430" s="376">
        <f t="shared" si="5"/>
        <v>8.3082989618398901</v>
      </c>
      <c r="AP430" s="376">
        <f t="shared" si="5"/>
        <v>-6.864238272367122</v>
      </c>
    </row>
    <row r="431" spans="1:42" s="326" customFormat="1" ht="27.6" x14ac:dyDescent="0.3">
      <c r="A431" s="330"/>
      <c r="B431" s="330" t="s">
        <v>212</v>
      </c>
      <c r="C431" s="333"/>
      <c r="D431" s="333"/>
      <c r="E431" s="333"/>
      <c r="F431" s="333"/>
      <c r="G431" s="333"/>
      <c r="H431" s="333"/>
      <c r="I431" s="333"/>
      <c r="J431" s="333"/>
      <c r="K431" s="333"/>
      <c r="L431" s="333"/>
      <c r="M431" s="333"/>
      <c r="N431" s="333"/>
      <c r="O431" s="376">
        <f t="shared" si="3"/>
        <v>41.957245354838712</v>
      </c>
      <c r="P431" s="376">
        <f t="shared" si="8"/>
        <v>3.4010380771152069</v>
      </c>
      <c r="Q431" s="376">
        <f t="shared" si="8"/>
        <v>17.089551876605984</v>
      </c>
      <c r="R431" s="376">
        <f t="shared" si="8"/>
        <v>-29.031700113783412</v>
      </c>
      <c r="S431" s="376">
        <f t="shared" si="8"/>
        <v>28.87807158695265</v>
      </c>
      <c r="T431" s="376">
        <f t="shared" si="8"/>
        <v>167.69115731051423</v>
      </c>
      <c r="U431" s="376">
        <f t="shared" si="8"/>
        <v>140.84195568940942</v>
      </c>
      <c r="V431" s="376">
        <f t="shared" si="8"/>
        <v>-89.487438567446674</v>
      </c>
      <c r="W431" s="376">
        <f t="shared" si="8"/>
        <v>50.836075140978835</v>
      </c>
      <c r="X431" s="376">
        <f t="shared" si="8"/>
        <v>256.27468791398468</v>
      </c>
      <c r="Y431" s="376">
        <f t="shared" si="8"/>
        <v>-70.869595004424013</v>
      </c>
      <c r="Z431" s="376">
        <f t="shared" si="8"/>
        <v>26.288992584140608</v>
      </c>
      <c r="AA431" s="376">
        <f t="shared" si="8"/>
        <v>49.161624621427642</v>
      </c>
      <c r="AB431" s="376">
        <f t="shared" si="8"/>
        <v>-44.327700076192279</v>
      </c>
      <c r="AC431" s="376">
        <f t="shared" si="8"/>
        <v>-27.336123082091675</v>
      </c>
      <c r="AD431" s="376">
        <f t="shared" si="8"/>
        <v>-3.0962329848179331</v>
      </c>
      <c r="AE431" s="376">
        <f t="shared" si="8"/>
        <v>-5.2995770551315537</v>
      </c>
      <c r="AF431" s="376">
        <f t="shared" si="8"/>
        <v>-2.0359278875098261</v>
      </c>
      <c r="AG431" s="376">
        <f t="shared" si="1"/>
        <v>-27.465413529519751</v>
      </c>
      <c r="AH431" s="376">
        <f t="shared" si="1"/>
        <v>159.64020436981508</v>
      </c>
      <c r="AI431" s="376">
        <f t="shared" si="1"/>
        <v>-31.446457314386468</v>
      </c>
      <c r="AJ431" s="376">
        <f t="shared" si="1"/>
        <v>3.7830100205647601</v>
      </c>
      <c r="AK431" s="376">
        <f t="shared" si="7"/>
        <v>12.210618518439448</v>
      </c>
      <c r="AL431" s="376">
        <f t="shared" si="7"/>
        <v>-22.254289040096015</v>
      </c>
      <c r="AM431" s="376">
        <f t="shared" si="7"/>
        <v>42.212381836383102</v>
      </c>
      <c r="AN431" s="376">
        <f t="shared" si="5"/>
        <v>-61.770967894272388</v>
      </c>
      <c r="AO431" s="376">
        <f t="shared" si="5"/>
        <v>197.86913180891727</v>
      </c>
      <c r="AP431" s="376">
        <f t="shared" si="5"/>
        <v>-12.161837970353</v>
      </c>
    </row>
    <row r="432" spans="1:42" s="326" customFormat="1" ht="12.75" customHeight="1" x14ac:dyDescent="0.3">
      <c r="A432" s="328"/>
      <c r="B432" s="328" t="s">
        <v>213</v>
      </c>
      <c r="C432" s="332"/>
      <c r="D432" s="332"/>
      <c r="E432" s="332"/>
      <c r="F432" s="332"/>
      <c r="G432" s="332"/>
      <c r="H432" s="332"/>
      <c r="I432" s="332"/>
      <c r="J432" s="332"/>
      <c r="K432" s="332"/>
      <c r="L432" s="332"/>
      <c r="M432" s="332"/>
      <c r="N432" s="332"/>
      <c r="O432" s="376">
        <f t="shared" si="3"/>
        <v>-3.8425584778460027</v>
      </c>
      <c r="P432" s="376">
        <f t="shared" si="8"/>
        <v>14.914852178240848</v>
      </c>
      <c r="Q432" s="376">
        <f t="shared" si="8"/>
        <v>-6.0857630006638743</v>
      </c>
      <c r="R432" s="376">
        <f t="shared" si="8"/>
        <v>-16.852046950318712</v>
      </c>
      <c r="S432" s="376">
        <f t="shared" si="8"/>
        <v>13.224142408840574</v>
      </c>
      <c r="T432" s="376">
        <f t="shared" si="8"/>
        <v>-6.7834781761534773</v>
      </c>
      <c r="U432" s="376">
        <f t="shared" si="8"/>
        <v>2.4145063033445466</v>
      </c>
      <c r="V432" s="376">
        <f t="shared" si="8"/>
        <v>6.9257303067149385</v>
      </c>
      <c r="W432" s="376">
        <f t="shared" si="8"/>
        <v>-9.2737929300439692</v>
      </c>
      <c r="X432" s="376">
        <f t="shared" si="8"/>
        <v>-0.59796087722993063</v>
      </c>
      <c r="Y432" s="376">
        <f t="shared" si="8"/>
        <v>4.6805971769021797</v>
      </c>
      <c r="Z432" s="376">
        <f t="shared" si="8"/>
        <v>-4.3452100075798645</v>
      </c>
      <c r="AA432" s="376">
        <f t="shared" si="8"/>
        <v>3.2721818221916319</v>
      </c>
      <c r="AB432" s="376">
        <f t="shared" si="8"/>
        <v>2.4046143663676798</v>
      </c>
      <c r="AC432" s="376">
        <f t="shared" si="8"/>
        <v>-10.970520762658277</v>
      </c>
      <c r="AD432" s="376">
        <f t="shared" si="8"/>
        <v>10.688385839927829</v>
      </c>
      <c r="AE432" s="376">
        <f t="shared" si="8"/>
        <v>5.4551620585660814</v>
      </c>
      <c r="AF432" s="376">
        <f t="shared" si="8"/>
        <v>-4.630572246220801</v>
      </c>
      <c r="AG432" s="376">
        <f t="shared" si="1"/>
        <v>7.05706600097189</v>
      </c>
      <c r="AH432" s="376">
        <f t="shared" si="1"/>
        <v>-1.7362094376790913</v>
      </c>
      <c r="AI432" s="376">
        <f t="shared" si="1"/>
        <v>5.4350420024258543</v>
      </c>
      <c r="AJ432" s="376">
        <f t="shared" si="1"/>
        <v>8.6280364670679948</v>
      </c>
      <c r="AK432" s="376">
        <f t="shared" si="7"/>
        <v>-0.73691047424809686</v>
      </c>
      <c r="AL432" s="376">
        <f t="shared" si="7"/>
        <v>-7.5527649670329646</v>
      </c>
      <c r="AM432" s="376">
        <f t="shared" si="7"/>
        <v>10.864831626599271</v>
      </c>
      <c r="AN432" s="376">
        <f t="shared" si="5"/>
        <v>-0.85554465731687857</v>
      </c>
      <c r="AO432" s="376">
        <f t="shared" si="5"/>
        <v>-6.7334997420043514</v>
      </c>
      <c r="AP432" s="376">
        <f t="shared" si="5"/>
        <v>5.8208587111983379</v>
      </c>
    </row>
    <row r="433" spans="1:42" s="326" customFormat="1" ht="27.6" x14ac:dyDescent="0.3">
      <c r="A433" s="330"/>
      <c r="B433" s="330" t="s">
        <v>214</v>
      </c>
      <c r="C433" s="333"/>
      <c r="D433" s="333"/>
      <c r="E433" s="333"/>
      <c r="F433" s="333"/>
      <c r="G433" s="333"/>
      <c r="H433" s="333"/>
      <c r="I433" s="333"/>
      <c r="J433" s="333"/>
      <c r="K433" s="333"/>
      <c r="L433" s="333"/>
      <c r="M433" s="333"/>
      <c r="N433" s="333"/>
      <c r="O433" s="376">
        <f t="shared" si="3"/>
        <v>21.464055537117908</v>
      </c>
      <c r="P433" s="376">
        <f t="shared" si="8"/>
        <v>25.69157495277231</v>
      </c>
      <c r="Q433" s="376">
        <f t="shared" si="8"/>
        <v>-33.690954900515592</v>
      </c>
      <c r="R433" s="376">
        <f t="shared" si="8"/>
        <v>26.019638507289859</v>
      </c>
      <c r="S433" s="376">
        <f t="shared" si="8"/>
        <v>-36.695961899090172</v>
      </c>
      <c r="T433" s="376">
        <f t="shared" si="8"/>
        <v>-20.008747910155165</v>
      </c>
      <c r="U433" s="376">
        <f t="shared" si="8"/>
        <v>3.7850655690101602</v>
      </c>
      <c r="V433" s="376">
        <f t="shared" si="8"/>
        <v>27.11725975353589</v>
      </c>
      <c r="W433" s="376">
        <f t="shared" si="8"/>
        <v>-45.544341939695563</v>
      </c>
      <c r="X433" s="376">
        <f t="shared" si="8"/>
        <v>30.751426923830376</v>
      </c>
      <c r="Y433" s="376">
        <f t="shared" si="8"/>
        <v>13.189189193989193</v>
      </c>
      <c r="Z433" s="376">
        <f t="shared" si="8"/>
        <v>-31.097368763036776</v>
      </c>
      <c r="AA433" s="376">
        <f t="shared" si="8"/>
        <v>23.3692533778746</v>
      </c>
      <c r="AB433" s="376">
        <f t="shared" si="8"/>
        <v>-34.553117116914784</v>
      </c>
      <c r="AC433" s="376">
        <f t="shared" si="8"/>
        <v>54.053148478624699</v>
      </c>
      <c r="AD433" s="376">
        <f t="shared" si="8"/>
        <v>44.054834916488929</v>
      </c>
      <c r="AE433" s="376">
        <f t="shared" si="8"/>
        <v>0.16618579570998801</v>
      </c>
      <c r="AF433" s="376">
        <f t="shared" si="8"/>
        <v>13.258655141559888</v>
      </c>
      <c r="AG433" s="376">
        <f t="shared" si="1"/>
        <v>-19.714222678364866</v>
      </c>
      <c r="AH433" s="376">
        <f t="shared" si="1"/>
        <v>57.866744303038878</v>
      </c>
      <c r="AI433" s="376">
        <f t="shared" si="1"/>
        <v>-26.647844274012702</v>
      </c>
      <c r="AJ433" s="376">
        <f t="shared" si="1"/>
        <v>82.654974297738946</v>
      </c>
      <c r="AK433" s="376">
        <f t="shared" si="7"/>
        <v>8.9112172804982581</v>
      </c>
      <c r="AL433" s="376">
        <f t="shared" si="7"/>
        <v>-15.32879504113302</v>
      </c>
      <c r="AM433" s="376">
        <f t="shared" si="7"/>
        <v>-4.9199318095847886</v>
      </c>
      <c r="AN433" s="376">
        <f t="shared" si="5"/>
        <v>-30.545325091203789</v>
      </c>
      <c r="AO433" s="376">
        <f t="shared" si="5"/>
        <v>7.664144170998763</v>
      </c>
      <c r="AP433" s="376">
        <f t="shared" si="5"/>
        <v>15.580648959748986</v>
      </c>
    </row>
    <row r="434" spans="1:42" s="326" customFormat="1" ht="27.6" x14ac:dyDescent="0.3">
      <c r="A434" s="328"/>
      <c r="B434" s="328" t="s">
        <v>215</v>
      </c>
      <c r="C434" s="332"/>
      <c r="D434" s="332"/>
      <c r="E434" s="332"/>
      <c r="F434" s="332"/>
      <c r="G434" s="332"/>
      <c r="H434" s="332"/>
      <c r="I434" s="332"/>
      <c r="J434" s="332"/>
      <c r="K434" s="332"/>
      <c r="L434" s="332"/>
      <c r="M434" s="332"/>
      <c r="N434" s="332"/>
      <c r="O434" s="376">
        <f t="shared" si="3"/>
        <v>-4.4021581890691373</v>
      </c>
      <c r="P434" s="376">
        <f t="shared" si="8"/>
        <v>14.612070326079705</v>
      </c>
      <c r="Q434" s="376">
        <f t="shared" si="8"/>
        <v>-5.2351936852762115</v>
      </c>
      <c r="R434" s="376">
        <f t="shared" si="8"/>
        <v>-17.776351717553926</v>
      </c>
      <c r="S434" s="376">
        <f t="shared" si="8"/>
        <v>14.873677680017586</v>
      </c>
      <c r="T434" s="376">
        <f t="shared" si="8"/>
        <v>-6.5426531869896527</v>
      </c>
      <c r="U434" s="376">
        <f t="shared" si="8"/>
        <v>2.3931451903029362</v>
      </c>
      <c r="V434" s="376">
        <f t="shared" si="8"/>
        <v>6.6067533901029316</v>
      </c>
      <c r="W434" s="376">
        <f t="shared" si="8"/>
        <v>-8.5905675780582769</v>
      </c>
      <c r="X434" s="376">
        <f t="shared" si="8"/>
        <v>-0.94975688457301333</v>
      </c>
      <c r="Y434" s="376">
        <f t="shared" si="8"/>
        <v>4.5545565852364778</v>
      </c>
      <c r="Z434" s="376">
        <f t="shared" si="8"/>
        <v>-3.9161939469872151</v>
      </c>
      <c r="AA434" s="376">
        <f t="shared" si="8"/>
        <v>3.0410641761433368</v>
      </c>
      <c r="AB434" s="376">
        <f t="shared" si="8"/>
        <v>2.9134789594452042</v>
      </c>
      <c r="AC434" s="376">
        <f t="shared" si="8"/>
        <v>-11.539878343718641</v>
      </c>
      <c r="AD434" s="376">
        <f t="shared" si="8"/>
        <v>10.179586344528559</v>
      </c>
      <c r="AE434" s="376">
        <f t="shared" si="8"/>
        <v>5.5606092460835681</v>
      </c>
      <c r="AF434" s="376">
        <f t="shared" si="8"/>
        <v>-4.969006424558688</v>
      </c>
      <c r="AG434" s="376">
        <f t="shared" si="1"/>
        <v>7.6606782427533791</v>
      </c>
      <c r="AH434" s="376">
        <f t="shared" si="1"/>
        <v>-2.738371710967519</v>
      </c>
      <c r="AI434" s="376">
        <f t="shared" si="1"/>
        <v>6.3106159190615712</v>
      </c>
      <c r="AJ434" s="376">
        <f t="shared" si="1"/>
        <v>7.2340921811567496</v>
      </c>
      <c r="AK434" s="376">
        <f t="shared" si="7"/>
        <v>-1.0463653294951771</v>
      </c>
      <c r="AL434" s="376">
        <f t="shared" si="7"/>
        <v>-7.278258204240851</v>
      </c>
      <c r="AM434" s="376">
        <f t="shared" si="7"/>
        <v>11.373678784545243</v>
      </c>
      <c r="AN434" s="376">
        <f t="shared" si="5"/>
        <v>-3.8467289944516529E-2</v>
      </c>
      <c r="AO434" s="376">
        <f t="shared" si="5"/>
        <v>-7.0088060736661841</v>
      </c>
      <c r="AP434" s="376">
        <f t="shared" si="5"/>
        <v>5.6047886850954578</v>
      </c>
    </row>
    <row r="435" spans="1:42" s="326" customFormat="1" ht="13.8" x14ac:dyDescent="0.3">
      <c r="A435" s="330"/>
      <c r="B435" s="330" t="s">
        <v>216</v>
      </c>
      <c r="C435" s="333"/>
      <c r="D435" s="333"/>
      <c r="E435" s="333"/>
      <c r="F435" s="333"/>
      <c r="G435" s="333"/>
      <c r="H435" s="333"/>
      <c r="I435" s="333"/>
      <c r="J435" s="333"/>
      <c r="K435" s="333"/>
      <c r="L435" s="333"/>
      <c r="M435" s="333"/>
      <c r="N435" s="333"/>
      <c r="O435" s="376">
        <f t="shared" si="3"/>
        <v>20.223114818835235</v>
      </c>
      <c r="P435" s="376">
        <f t="shared" si="8"/>
        <v>-14.185467227669351</v>
      </c>
      <c r="Q435" s="376">
        <f t="shared" si="8"/>
        <v>15.324025990121553</v>
      </c>
      <c r="R435" s="376">
        <f t="shared" si="8"/>
        <v>-18.863374465030482</v>
      </c>
      <c r="S435" s="376">
        <f t="shared" si="8"/>
        <v>26.79983864816732</v>
      </c>
      <c r="T435" s="376">
        <f t="shared" si="8"/>
        <v>-8.0669452697863324</v>
      </c>
      <c r="U435" s="376">
        <f t="shared" si="8"/>
        <v>-2.9939017960627634</v>
      </c>
      <c r="V435" s="376">
        <f t="shared" si="8"/>
        <v>6.2713350339355438</v>
      </c>
      <c r="W435" s="376">
        <f t="shared" si="8"/>
        <v>-4.0912876278392503</v>
      </c>
      <c r="X435" s="376">
        <f t="shared" si="8"/>
        <v>-3.3281658209068237</v>
      </c>
      <c r="Y435" s="376">
        <f t="shared" si="8"/>
        <v>1.2214539958592716</v>
      </c>
      <c r="Z435" s="376">
        <f t="shared" si="8"/>
        <v>-3.8561409357961662</v>
      </c>
      <c r="AA435" s="376">
        <f t="shared" si="8"/>
        <v>4.5192433999278743</v>
      </c>
      <c r="AB435" s="376">
        <f t="shared" si="8"/>
        <v>-8.0382280083970262E-2</v>
      </c>
      <c r="AC435" s="376">
        <f t="shared" si="8"/>
        <v>-7.9536557170693749</v>
      </c>
      <c r="AD435" s="376">
        <f t="shared" si="8"/>
        <v>15.028697578198278</v>
      </c>
      <c r="AE435" s="376">
        <f t="shared" si="8"/>
        <v>-5.2009427484686164</v>
      </c>
      <c r="AF435" s="376">
        <f t="shared" si="8"/>
        <v>-0.91551885373633368</v>
      </c>
      <c r="AG435" s="376">
        <f t="shared" si="1"/>
        <v>6.6204552898487883</v>
      </c>
      <c r="AH435" s="376">
        <f t="shared" si="1"/>
        <v>-1.2606421830010703</v>
      </c>
      <c r="AI435" s="376">
        <f t="shared" si="1"/>
        <v>5.0812866481627914</v>
      </c>
      <c r="AJ435" s="376">
        <f t="shared" si="1"/>
        <v>1.9676391665940935</v>
      </c>
      <c r="AK435" s="376">
        <f t="shared" si="7"/>
        <v>-0.22959977155636521</v>
      </c>
      <c r="AL435" s="376">
        <f t="shared" si="7"/>
        <v>-9.9538464089605743</v>
      </c>
      <c r="AM435" s="376">
        <f t="shared" si="7"/>
        <v>5.3817683020741018</v>
      </c>
      <c r="AN435" s="376">
        <f t="shared" si="5"/>
        <v>-15.137755187940504</v>
      </c>
      <c r="AO435" s="376">
        <f t="shared" si="5"/>
        <v>15.335007096034326</v>
      </c>
      <c r="AP435" s="376">
        <f t="shared" si="5"/>
        <v>6.3050782025639522</v>
      </c>
    </row>
    <row r="436" spans="1:42" s="326" customFormat="1" ht="13.8" x14ac:dyDescent="0.3">
      <c r="A436" s="328"/>
      <c r="B436" s="328" t="s">
        <v>217</v>
      </c>
      <c r="C436" s="332"/>
      <c r="D436" s="332"/>
      <c r="E436" s="332"/>
      <c r="F436" s="332"/>
      <c r="G436" s="332"/>
      <c r="H436" s="332"/>
      <c r="I436" s="332"/>
      <c r="J436" s="332"/>
      <c r="K436" s="332"/>
      <c r="L436" s="332"/>
      <c r="M436" s="332"/>
      <c r="N436" s="332"/>
      <c r="O436" s="376">
        <f t="shared" si="3"/>
        <v>15.507109635828883</v>
      </c>
      <c r="P436" s="376">
        <f t="shared" si="8"/>
        <v>-8.3386527145576075</v>
      </c>
      <c r="Q436" s="376">
        <f t="shared" si="8"/>
        <v>13.666398409676072</v>
      </c>
      <c r="R436" s="376">
        <f t="shared" si="8"/>
        <v>-13.95980556082773</v>
      </c>
      <c r="S436" s="376">
        <f t="shared" si="8"/>
        <v>30.014238657685027</v>
      </c>
      <c r="T436" s="376">
        <f t="shared" si="8"/>
        <v>-11.196113079639165</v>
      </c>
      <c r="U436" s="376">
        <f t="shared" si="8"/>
        <v>-2.6067151201707497</v>
      </c>
      <c r="V436" s="376">
        <f t="shared" si="8"/>
        <v>5.5421859673219211</v>
      </c>
      <c r="W436" s="376">
        <f t="shared" si="8"/>
        <v>-8.400028061437629</v>
      </c>
      <c r="X436" s="376">
        <f t="shared" si="8"/>
        <v>0.66261373809282276</v>
      </c>
      <c r="Y436" s="376">
        <f t="shared" si="8"/>
        <v>-1.2651144705462141</v>
      </c>
      <c r="Z436" s="376">
        <f t="shared" si="8"/>
        <v>14.758684504320565</v>
      </c>
      <c r="AA436" s="376">
        <f t="shared" si="8"/>
        <v>-12.899051723903991</v>
      </c>
      <c r="AB436" s="376">
        <f t="shared" si="8"/>
        <v>-1.022670798171619</v>
      </c>
      <c r="AC436" s="376">
        <f t="shared" si="8"/>
        <v>-12.953179295132054</v>
      </c>
      <c r="AD436" s="376">
        <f t="shared" si="8"/>
        <v>23.342646685392769</v>
      </c>
      <c r="AE436" s="376">
        <f t="shared" si="8"/>
        <v>-5.2955314585795747</v>
      </c>
      <c r="AF436" s="376">
        <f t="shared" si="8"/>
        <v>2.7210785031419191</v>
      </c>
      <c r="AG436" s="376">
        <f t="shared" si="1"/>
        <v>1.5321617490509647</v>
      </c>
      <c r="AH436" s="376">
        <f t="shared" si="1"/>
        <v>-3.2568135271831942</v>
      </c>
      <c r="AI436" s="376">
        <f t="shared" si="1"/>
        <v>18.563984060279171</v>
      </c>
      <c r="AJ436" s="376">
        <f t="shared" si="1"/>
        <v>-2.8856965004941286</v>
      </c>
      <c r="AK436" s="376">
        <f t="shared" si="7"/>
        <v>1.4619840775020365</v>
      </c>
      <c r="AL436" s="376">
        <f t="shared" si="7"/>
        <v>-3.8551961351241952</v>
      </c>
      <c r="AM436" s="376">
        <f t="shared" si="7"/>
        <v>-13.628364675954948</v>
      </c>
      <c r="AN436" s="376">
        <f t="shared" si="5"/>
        <v>-8.3117451075517863</v>
      </c>
      <c r="AO436" s="376">
        <f t="shared" si="5"/>
        <v>12.588559809573695</v>
      </c>
      <c r="AP436" s="376">
        <f t="shared" si="5"/>
        <v>14.121714402733968</v>
      </c>
    </row>
    <row r="437" spans="1:42" s="326" customFormat="1" ht="13.8" x14ac:dyDescent="0.3">
      <c r="A437" s="330"/>
      <c r="B437" s="330" t="s">
        <v>218</v>
      </c>
      <c r="C437" s="333"/>
      <c r="D437" s="333"/>
      <c r="E437" s="333"/>
      <c r="F437" s="333"/>
      <c r="G437" s="333"/>
      <c r="H437" s="333"/>
      <c r="I437" s="333"/>
      <c r="J437" s="333"/>
      <c r="K437" s="333"/>
      <c r="L437" s="333"/>
      <c r="M437" s="333"/>
      <c r="N437" s="333"/>
      <c r="O437" s="376">
        <f t="shared" si="3"/>
        <v>22.703128793025861</v>
      </c>
      <c r="P437" s="376">
        <f t="shared" si="8"/>
        <v>-17.079825245413872</v>
      </c>
      <c r="Q437" s="376">
        <f t="shared" si="8"/>
        <v>16.231106688471836</v>
      </c>
      <c r="R437" s="376">
        <f t="shared" si="8"/>
        <v>-21.487478024328116</v>
      </c>
      <c r="S437" s="376">
        <f t="shared" si="8"/>
        <v>24.914753100350257</v>
      </c>
      <c r="T437" s="376">
        <f t="shared" si="8"/>
        <v>-6.1569284996765745</v>
      </c>
      <c r="U437" s="376">
        <f t="shared" si="8"/>
        <v>-3.2175464346844058</v>
      </c>
      <c r="V437" s="376">
        <f t="shared" si="8"/>
        <v>6.6951602557700296</v>
      </c>
      <c r="W437" s="376">
        <f t="shared" si="8"/>
        <v>-1.6138531864192682</v>
      </c>
      <c r="X437" s="376">
        <f t="shared" si="8"/>
        <v>-5.4645087430342745</v>
      </c>
      <c r="Y437" s="376">
        <f t="shared" si="8"/>
        <v>2.638836169453906</v>
      </c>
      <c r="Z437" s="376">
        <f t="shared" si="8"/>
        <v>-14.063289140133646</v>
      </c>
      <c r="AA437" s="376">
        <f t="shared" si="8"/>
        <v>17.273581666838417</v>
      </c>
      <c r="AB437" s="376">
        <f t="shared" si="8"/>
        <v>0.43207643063722745</v>
      </c>
      <c r="AC437" s="376">
        <f t="shared" si="8"/>
        <v>-5.2740747143515874</v>
      </c>
      <c r="AD437" s="376">
        <f t="shared" si="8"/>
        <v>10.933925922851056</v>
      </c>
      <c r="AE437" s="376">
        <f t="shared" si="8"/>
        <v>-5.1491450443823776</v>
      </c>
      <c r="AF437" s="376">
        <f t="shared" si="8"/>
        <v>-2.9038817357013476</v>
      </c>
      <c r="AG437" s="376">
        <f t="shared" si="1"/>
        <v>9.5637265433240586</v>
      </c>
      <c r="AH437" s="376">
        <f t="shared" si="1"/>
        <v>-0.19061998916724249</v>
      </c>
      <c r="AI437" s="376">
        <f t="shared" si="1"/>
        <v>-1.9239173474151314</v>
      </c>
      <c r="AJ437" s="376">
        <f t="shared" si="1"/>
        <v>5.0160535440478498</v>
      </c>
      <c r="AK437" s="376">
        <f t="shared" si="7"/>
        <v>-1.2121498806203208</v>
      </c>
      <c r="AL437" s="376">
        <f t="shared" si="7"/>
        <v>-13.59211472409311</v>
      </c>
      <c r="AM437" s="376">
        <f t="shared" si="7"/>
        <v>18.000583812357476</v>
      </c>
      <c r="AN437" s="376">
        <f t="shared" si="5"/>
        <v>-18.45431128776789</v>
      </c>
      <c r="AO437" s="376">
        <f t="shared" si="5"/>
        <v>16.83539789514376</v>
      </c>
      <c r="AP437" s="376">
        <f t="shared" si="5"/>
        <v>2.1900497169370774</v>
      </c>
    </row>
    <row r="438" spans="1:42" s="326" customFormat="1" ht="13.8" x14ac:dyDescent="0.3">
      <c r="A438" s="328"/>
      <c r="B438" s="328" t="s">
        <v>219</v>
      </c>
      <c r="C438" s="332"/>
      <c r="D438" s="332"/>
      <c r="E438" s="332"/>
      <c r="F438" s="332"/>
      <c r="G438" s="332"/>
      <c r="H438" s="332"/>
      <c r="I438" s="332"/>
      <c r="J438" s="332"/>
      <c r="K438" s="332"/>
      <c r="L438" s="332"/>
      <c r="M438" s="332"/>
      <c r="N438" s="332"/>
      <c r="O438" s="376">
        <f t="shared" si="3"/>
        <v>-0.11708860674209449</v>
      </c>
      <c r="P438" s="376">
        <f t="shared" si="8"/>
        <v>-14.313775648169043</v>
      </c>
      <c r="Q438" s="376">
        <f t="shared" si="8"/>
        <v>29.398872017536156</v>
      </c>
      <c r="R438" s="376">
        <f t="shared" si="8"/>
        <v>-14.024830737970138</v>
      </c>
      <c r="S438" s="376">
        <f t="shared" si="8"/>
        <v>14.600375476952106</v>
      </c>
      <c r="T438" s="376">
        <f t="shared" si="8"/>
        <v>3.2512759431825997</v>
      </c>
      <c r="U438" s="376">
        <f t="shared" si="8"/>
        <v>-9.573256994553871</v>
      </c>
      <c r="V438" s="376">
        <f t="shared" si="8"/>
        <v>6.4679286271106795</v>
      </c>
      <c r="W438" s="376">
        <f t="shared" si="8"/>
        <v>-13.625169717415718</v>
      </c>
      <c r="X438" s="376">
        <f t="shared" si="8"/>
        <v>5.7453382927282082</v>
      </c>
      <c r="Y438" s="376">
        <f t="shared" si="8"/>
        <v>6.7172577224676262</v>
      </c>
      <c r="Z438" s="376">
        <f t="shared" si="8"/>
        <v>-16.554487146489745</v>
      </c>
      <c r="AA438" s="376">
        <f t="shared" si="8"/>
        <v>9.7810560929948576</v>
      </c>
      <c r="AB438" s="376">
        <f t="shared" si="8"/>
        <v>5.3566038368881701</v>
      </c>
      <c r="AC438" s="376">
        <f t="shared" si="8"/>
        <v>-14.698317382657963</v>
      </c>
      <c r="AD438" s="376">
        <f t="shared" si="8"/>
        <v>16.223626373698504</v>
      </c>
      <c r="AE438" s="376">
        <f t="shared" si="8"/>
        <v>-1.0061286187834386</v>
      </c>
      <c r="AF438" s="376">
        <f t="shared" si="8"/>
        <v>-4.5985703649964282</v>
      </c>
      <c r="AG438" s="376">
        <f t="shared" si="1"/>
        <v>19.874660680094607</v>
      </c>
      <c r="AH438" s="376">
        <f t="shared" si="1"/>
        <v>-5.48599548443282</v>
      </c>
      <c r="AI438" s="376">
        <f t="shared" si="1"/>
        <v>-5.1822296745713343</v>
      </c>
      <c r="AJ438" s="376">
        <f t="shared" si="1"/>
        <v>14.876057224741833</v>
      </c>
      <c r="AK438" s="376">
        <f t="shared" si="7"/>
        <v>-3.6099243842522979</v>
      </c>
      <c r="AL438" s="376">
        <f t="shared" si="7"/>
        <v>-0.35559695172570244</v>
      </c>
      <c r="AM438" s="376">
        <f t="shared" si="7"/>
        <v>4.9666363258934947</v>
      </c>
      <c r="AN438" s="376">
        <f t="shared" si="5"/>
        <v>-16.901259612264486</v>
      </c>
      <c r="AO438" s="376">
        <f t="shared" si="5"/>
        <v>15.470219998469425</v>
      </c>
      <c r="AP438" s="376">
        <f t="shared" si="5"/>
        <v>2.1296784721838606</v>
      </c>
    </row>
    <row r="439" spans="1:42" s="326" customFormat="1" ht="13.8" x14ac:dyDescent="0.3">
      <c r="A439" s="330"/>
      <c r="B439" s="330" t="s">
        <v>220</v>
      </c>
      <c r="C439" s="333"/>
      <c r="D439" s="333"/>
      <c r="E439" s="333"/>
      <c r="F439" s="333"/>
      <c r="G439" s="333"/>
      <c r="H439" s="333"/>
      <c r="I439" s="333"/>
      <c r="J439" s="333"/>
      <c r="K439" s="333"/>
      <c r="L439" s="333"/>
      <c r="M439" s="333"/>
      <c r="N439" s="333"/>
      <c r="O439" s="376">
        <f t="shared" si="3"/>
        <v>-8.1246413278816227</v>
      </c>
      <c r="P439" s="376">
        <f t="shared" si="8"/>
        <v>-7.5958751370813502</v>
      </c>
      <c r="Q439" s="376">
        <f t="shared" si="8"/>
        <v>17.347402161509059</v>
      </c>
      <c r="R439" s="376">
        <f t="shared" si="8"/>
        <v>-23.125744567701272</v>
      </c>
      <c r="S439" s="376">
        <f t="shared" si="8"/>
        <v>39.869057063756273</v>
      </c>
      <c r="T439" s="376">
        <f t="shared" si="8"/>
        <v>26.608494401311329</v>
      </c>
      <c r="U439" s="376">
        <f t="shared" si="8"/>
        <v>-14.553451924822783</v>
      </c>
      <c r="V439" s="376">
        <f t="shared" si="8"/>
        <v>19.476058442715317</v>
      </c>
      <c r="W439" s="376">
        <f t="shared" si="8"/>
        <v>10.979405144533077</v>
      </c>
      <c r="X439" s="376">
        <f t="shared" si="8"/>
        <v>-22.965766803670917</v>
      </c>
      <c r="Y439" s="376">
        <f t="shared" si="8"/>
        <v>9.0488032711889748</v>
      </c>
      <c r="Z439" s="376">
        <f t="shared" si="8"/>
        <v>-23.307270745665502</v>
      </c>
      <c r="AA439" s="376">
        <f t="shared" si="8"/>
        <v>6.3984443539978173</v>
      </c>
      <c r="AB439" s="376">
        <f t="shared" si="8"/>
        <v>-9.8356219758904828</v>
      </c>
      <c r="AC439" s="376">
        <f t="shared" si="8"/>
        <v>-28.240469935118767</v>
      </c>
      <c r="AD439" s="376">
        <f t="shared" si="8"/>
        <v>20.0945233313948</v>
      </c>
      <c r="AE439" s="376">
        <f t="shared" si="8"/>
        <v>-1.6955978307865283</v>
      </c>
      <c r="AF439" s="376">
        <f t="shared" si="8"/>
        <v>23.148319262530034</v>
      </c>
      <c r="AG439" s="376">
        <f t="shared" si="1"/>
        <v>10.331313309134543</v>
      </c>
      <c r="AH439" s="376">
        <f t="shared" si="1"/>
        <v>-2.9993169368462231</v>
      </c>
      <c r="AI439" s="376">
        <f t="shared" si="1"/>
        <v>2.1833158356244748</v>
      </c>
      <c r="AJ439" s="376">
        <f t="shared" si="1"/>
        <v>27.91137998229512</v>
      </c>
      <c r="AK439" s="376">
        <f t="shared" si="7"/>
        <v>-15.554118108827687</v>
      </c>
      <c r="AL439" s="376">
        <f t="shared" si="7"/>
        <v>-11.350708992073349</v>
      </c>
      <c r="AM439" s="376">
        <f t="shared" si="7"/>
        <v>16.455800019031741</v>
      </c>
      <c r="AN439" s="376">
        <f t="shared" si="5"/>
        <v>-27.355875701089243</v>
      </c>
      <c r="AO439" s="376">
        <f t="shared" si="5"/>
        <v>9.7389764772369336</v>
      </c>
      <c r="AP439" s="376">
        <f t="shared" si="5"/>
        <v>14.487638813945962</v>
      </c>
    </row>
    <row r="440" spans="1:42" s="326" customFormat="1" ht="13.8" x14ac:dyDescent="0.3">
      <c r="A440" s="328"/>
      <c r="B440" s="328" t="s">
        <v>221</v>
      </c>
      <c r="C440" s="332"/>
      <c r="D440" s="332"/>
      <c r="E440" s="332"/>
      <c r="F440" s="332"/>
      <c r="G440" s="332"/>
      <c r="H440" s="332"/>
      <c r="I440" s="332"/>
      <c r="J440" s="332"/>
      <c r="K440" s="332"/>
      <c r="L440" s="332"/>
      <c r="M440" s="332"/>
      <c r="N440" s="332"/>
      <c r="O440" s="376">
        <f t="shared" si="3"/>
        <v>18.399180391129978</v>
      </c>
      <c r="P440" s="376">
        <f t="shared" si="8"/>
        <v>-26.658876736254438</v>
      </c>
      <c r="Q440" s="376">
        <f t="shared" si="8"/>
        <v>13.077202688682076</v>
      </c>
      <c r="R440" s="376">
        <f t="shared" si="8"/>
        <v>5.5273060553582773</v>
      </c>
      <c r="S440" s="376">
        <f t="shared" si="8"/>
        <v>1.6007965731601834</v>
      </c>
      <c r="T440" s="376">
        <f t="shared" si="8"/>
        <v>-5.8063477369799354</v>
      </c>
      <c r="U440" s="376">
        <f t="shared" si="8"/>
        <v>-22.248607679634429</v>
      </c>
      <c r="V440" s="376">
        <f t="shared" si="8"/>
        <v>-0.97062181739345299</v>
      </c>
      <c r="W440" s="376">
        <f t="shared" si="8"/>
        <v>-24.803284180129896</v>
      </c>
      <c r="X440" s="376">
        <f t="shared" si="8"/>
        <v>6.2536706575256042</v>
      </c>
      <c r="Y440" s="376">
        <f t="shared" si="8"/>
        <v>-8.6197781791036636</v>
      </c>
      <c r="Z440" s="376">
        <f t="shared" si="8"/>
        <v>5.1270998415770617</v>
      </c>
      <c r="AA440" s="376">
        <f t="shared" si="8"/>
        <v>4.795713585331228</v>
      </c>
      <c r="AB440" s="376">
        <f t="shared" si="8"/>
        <v>11.588487583900214</v>
      </c>
      <c r="AC440" s="376">
        <f t="shared" si="8"/>
        <v>12.088388298571907</v>
      </c>
      <c r="AD440" s="376">
        <f t="shared" si="8"/>
        <v>-20.98449263649632</v>
      </c>
      <c r="AE440" s="376">
        <f t="shared" ref="P440:AF455" si="9">IFERROR(((AE50-AD50)*100/AD50),"n.a.")</f>
        <v>0.31020575966462549</v>
      </c>
      <c r="AF440" s="376">
        <f t="shared" si="9"/>
        <v>24.965441898452351</v>
      </c>
      <c r="AG440" s="376">
        <f t="shared" si="1"/>
        <v>31.315954205710511</v>
      </c>
      <c r="AH440" s="376">
        <f t="shared" si="1"/>
        <v>-19.570067532528704</v>
      </c>
      <c r="AI440" s="376">
        <f t="shared" si="1"/>
        <v>-17.757991818477684</v>
      </c>
      <c r="AJ440" s="376">
        <f t="shared" si="1"/>
        <v>94.721256965107429</v>
      </c>
      <c r="AK440" s="376">
        <f t="shared" si="7"/>
        <v>-32.187559934849105</v>
      </c>
      <c r="AL440" s="376">
        <f t="shared" si="7"/>
        <v>-14.922324671025025</v>
      </c>
      <c r="AM440" s="376">
        <f t="shared" si="7"/>
        <v>21.422852112220305</v>
      </c>
      <c r="AN440" s="376">
        <f t="shared" si="5"/>
        <v>-10.448454728319509</v>
      </c>
      <c r="AO440" s="376">
        <f t="shared" si="5"/>
        <v>10.084897041494894</v>
      </c>
      <c r="AP440" s="376">
        <f t="shared" si="5"/>
        <v>-28.180961060392107</v>
      </c>
    </row>
    <row r="441" spans="1:42" s="326" customFormat="1" ht="27.6" x14ac:dyDescent="0.3">
      <c r="A441" s="330"/>
      <c r="B441" s="330" t="s">
        <v>222</v>
      </c>
      <c r="C441" s="333"/>
      <c r="D441" s="333"/>
      <c r="E441" s="333"/>
      <c r="F441" s="333"/>
      <c r="G441" s="333"/>
      <c r="H441" s="333"/>
      <c r="I441" s="333"/>
      <c r="J441" s="333"/>
      <c r="K441" s="333"/>
      <c r="L441" s="333"/>
      <c r="M441" s="333"/>
      <c r="N441" s="333"/>
      <c r="O441" s="376">
        <f t="shared" si="3"/>
        <v>0.12750189891931657</v>
      </c>
      <c r="P441" s="376">
        <f t="shared" si="9"/>
        <v>-12.374039738625228</v>
      </c>
      <c r="Q441" s="376">
        <f t="shared" si="9"/>
        <v>27.741772347549169</v>
      </c>
      <c r="R441" s="376">
        <f t="shared" si="9"/>
        <v>-13.785486378920039</v>
      </c>
      <c r="S441" s="376">
        <f t="shared" si="9"/>
        <v>13.283758414447155</v>
      </c>
      <c r="T441" s="376">
        <f t="shared" si="9"/>
        <v>5.3008937231760775</v>
      </c>
      <c r="U441" s="376">
        <f t="shared" si="9"/>
        <v>-10.766550288101589</v>
      </c>
      <c r="V441" s="376">
        <f t="shared" si="9"/>
        <v>5.9235172001458185</v>
      </c>
      <c r="W441" s="376">
        <f t="shared" si="9"/>
        <v>-12.990064636659405</v>
      </c>
      <c r="X441" s="376">
        <f t="shared" si="9"/>
        <v>7.5080761579193096</v>
      </c>
      <c r="Y441" s="376">
        <f t="shared" si="9"/>
        <v>5.7150119163257136</v>
      </c>
      <c r="Z441" s="376">
        <f t="shared" si="9"/>
        <v>-18.142544789979546</v>
      </c>
      <c r="AA441" s="376">
        <f t="shared" si="9"/>
        <v>11.392234212057625</v>
      </c>
      <c r="AB441" s="376">
        <f t="shared" si="9"/>
        <v>4.0975813525415736</v>
      </c>
      <c r="AC441" s="376">
        <f t="shared" si="9"/>
        <v>-15.579202569227643</v>
      </c>
      <c r="AD441" s="376">
        <f t="shared" si="9"/>
        <v>16.349647091414969</v>
      </c>
      <c r="AE441" s="376">
        <f t="shared" si="9"/>
        <v>-1.520260786493064</v>
      </c>
      <c r="AF441" s="376">
        <f t="shared" si="9"/>
        <v>-4.9695442216602173</v>
      </c>
      <c r="AG441" s="376">
        <f t="shared" si="1"/>
        <v>18.858427826299192</v>
      </c>
      <c r="AH441" s="376">
        <f t="shared" si="1"/>
        <v>-6.2611550501394175</v>
      </c>
      <c r="AI441" s="376">
        <f t="shared" si="1"/>
        <v>-2.9740316633562065</v>
      </c>
      <c r="AJ441" s="376">
        <f t="shared" si="1"/>
        <v>12.383298452925892</v>
      </c>
      <c r="AK441" s="376">
        <f t="shared" si="7"/>
        <v>-3.4692254040006505</v>
      </c>
      <c r="AL441" s="376">
        <f t="shared" si="7"/>
        <v>0.94695866060428235</v>
      </c>
      <c r="AM441" s="376">
        <f t="shared" si="7"/>
        <v>3.4658419758423213</v>
      </c>
      <c r="AN441" s="376">
        <f t="shared" si="5"/>
        <v>-15.815141687313762</v>
      </c>
      <c r="AO441" s="376">
        <f t="shared" si="5"/>
        <v>14.243666593498535</v>
      </c>
      <c r="AP441" s="376">
        <f t="shared" si="5"/>
        <v>4.0797195023600281</v>
      </c>
    </row>
    <row r="442" spans="1:42" s="326" customFormat="1" ht="27.6" x14ac:dyDescent="0.3">
      <c r="A442" s="328"/>
      <c r="B442" s="328" t="s">
        <v>223</v>
      </c>
      <c r="C442" s="332"/>
      <c r="D442" s="332"/>
      <c r="E442" s="332"/>
      <c r="F442" s="332"/>
      <c r="G442" s="332"/>
      <c r="H442" s="332"/>
      <c r="I442" s="332"/>
      <c r="J442" s="332"/>
      <c r="K442" s="332"/>
      <c r="L442" s="332"/>
      <c r="M442" s="332"/>
      <c r="N442" s="332"/>
      <c r="O442" s="376">
        <f t="shared" si="3"/>
        <v>-0.42100645384263791</v>
      </c>
      <c r="P442" s="376">
        <f t="shared" si="9"/>
        <v>-4.4651981838916877</v>
      </c>
      <c r="Q442" s="376">
        <f t="shared" si="9"/>
        <v>6.5823329807019988</v>
      </c>
      <c r="R442" s="376">
        <f t="shared" si="9"/>
        <v>-18.000876095228044</v>
      </c>
      <c r="S442" s="376">
        <f t="shared" si="9"/>
        <v>11.525455096294843</v>
      </c>
      <c r="T442" s="376">
        <f t="shared" si="9"/>
        <v>8.9448261352488032</v>
      </c>
      <c r="U442" s="376">
        <f t="shared" si="9"/>
        <v>-3.1753829989066449</v>
      </c>
      <c r="V442" s="376">
        <f t="shared" si="9"/>
        <v>-4.9057770970471113</v>
      </c>
      <c r="W442" s="376">
        <f t="shared" si="9"/>
        <v>-3.3779162772919702</v>
      </c>
      <c r="X442" s="376">
        <f t="shared" si="9"/>
        <v>12.949803632878377</v>
      </c>
      <c r="Y442" s="376">
        <f t="shared" si="9"/>
        <v>-2.2074883925415021</v>
      </c>
      <c r="Z442" s="376">
        <f t="shared" si="9"/>
        <v>-23.614305098483307</v>
      </c>
      <c r="AA442" s="376">
        <f t="shared" si="9"/>
        <v>11.351706511647421</v>
      </c>
      <c r="AB442" s="376">
        <f t="shared" si="9"/>
        <v>9.4214526416265461</v>
      </c>
      <c r="AC442" s="376">
        <f t="shared" si="9"/>
        <v>-10.845367362131029</v>
      </c>
      <c r="AD442" s="376">
        <f t="shared" si="9"/>
        <v>2.9818266733619883</v>
      </c>
      <c r="AE442" s="376">
        <f t="shared" si="9"/>
        <v>0.7276083048608516</v>
      </c>
      <c r="AF442" s="376">
        <f t="shared" si="9"/>
        <v>-4.2541794386016436</v>
      </c>
      <c r="AG442" s="376">
        <f t="shared" si="1"/>
        <v>8.535103269442045</v>
      </c>
      <c r="AH442" s="376">
        <f t="shared" si="1"/>
        <v>13.395737911210553</v>
      </c>
      <c r="AI442" s="376">
        <f t="shared" si="1"/>
        <v>-8.6424070733217793</v>
      </c>
      <c r="AJ442" s="376">
        <f t="shared" si="1"/>
        <v>13.197681176494374</v>
      </c>
      <c r="AK442" s="376">
        <f t="shared" si="7"/>
        <v>-14.76284239419337</v>
      </c>
      <c r="AL442" s="376">
        <f t="shared" si="7"/>
        <v>-5.4930342419623424</v>
      </c>
      <c r="AM442" s="376">
        <f t="shared" si="7"/>
        <v>15.575294004125443</v>
      </c>
      <c r="AN442" s="376">
        <f t="shared" si="5"/>
        <v>-11.935358825302085</v>
      </c>
      <c r="AO442" s="376">
        <f t="shared" si="5"/>
        <v>13.862488938203887</v>
      </c>
      <c r="AP442" s="376">
        <f t="shared" si="5"/>
        <v>-0.6552145304379815</v>
      </c>
    </row>
    <row r="443" spans="1:42" s="326" customFormat="1" ht="13.8" x14ac:dyDescent="0.3">
      <c r="A443" s="330"/>
      <c r="B443" s="330" t="s">
        <v>224</v>
      </c>
      <c r="C443" s="333"/>
      <c r="D443" s="333"/>
      <c r="E443" s="333"/>
      <c r="F443" s="333"/>
      <c r="G443" s="333"/>
      <c r="H443" s="333"/>
      <c r="I443" s="333"/>
      <c r="J443" s="333"/>
      <c r="K443" s="333"/>
      <c r="L443" s="333"/>
      <c r="M443" s="333"/>
      <c r="N443" s="333"/>
      <c r="O443" s="376">
        <f t="shared" si="3"/>
        <v>46.791448261376893</v>
      </c>
      <c r="P443" s="376">
        <f t="shared" si="9"/>
        <v>-40.236496428232343</v>
      </c>
      <c r="Q443" s="376">
        <f t="shared" si="9"/>
        <v>62.255778025776053</v>
      </c>
      <c r="R443" s="376">
        <f t="shared" si="9"/>
        <v>-44.294317566639002</v>
      </c>
      <c r="S443" s="376">
        <f t="shared" si="9"/>
        <v>49.563793830657673</v>
      </c>
      <c r="T443" s="376">
        <f t="shared" si="9"/>
        <v>8.958768907019973</v>
      </c>
      <c r="U443" s="376">
        <f t="shared" si="9"/>
        <v>-23.471272318559077</v>
      </c>
      <c r="V443" s="376">
        <f t="shared" si="9"/>
        <v>-10.779965207025549</v>
      </c>
      <c r="W443" s="376">
        <f t="shared" si="9"/>
        <v>-4.0616847387190633</v>
      </c>
      <c r="X443" s="376">
        <f t="shared" si="9"/>
        <v>38.973497203411704</v>
      </c>
      <c r="Y443" s="376">
        <f t="shared" si="9"/>
        <v>-18.024495859410699</v>
      </c>
      <c r="Z443" s="376">
        <f t="shared" si="9"/>
        <v>-5.3755860980767416</v>
      </c>
      <c r="AA443" s="376">
        <f t="shared" si="9"/>
        <v>-1.3591252652372092</v>
      </c>
      <c r="AB443" s="376">
        <f t="shared" si="9"/>
        <v>0.29243907099705824</v>
      </c>
      <c r="AC443" s="376">
        <f t="shared" si="9"/>
        <v>7.8866249871320617</v>
      </c>
      <c r="AD443" s="376">
        <f t="shared" si="9"/>
        <v>12.809700812767854</v>
      </c>
      <c r="AE443" s="376">
        <f t="shared" si="9"/>
        <v>-11.5790495991914</v>
      </c>
      <c r="AF443" s="376">
        <f t="shared" si="9"/>
        <v>6.0373196893963588</v>
      </c>
      <c r="AG443" s="376">
        <f t="shared" si="1"/>
        <v>-5.4139249386998438</v>
      </c>
      <c r="AH443" s="376">
        <f t="shared" si="1"/>
        <v>38.492004987318161</v>
      </c>
      <c r="AI443" s="376">
        <f t="shared" si="1"/>
        <v>-22.189132643199748</v>
      </c>
      <c r="AJ443" s="376">
        <f t="shared" si="1"/>
        <v>16.449466975939607</v>
      </c>
      <c r="AK443" s="376">
        <f t="shared" si="7"/>
        <v>-32.324920007549366</v>
      </c>
      <c r="AL443" s="376">
        <f t="shared" si="7"/>
        <v>42.795880345148483</v>
      </c>
      <c r="AM443" s="376">
        <f t="shared" si="7"/>
        <v>7.8955643033124323</v>
      </c>
      <c r="AN443" s="376">
        <f t="shared" si="5"/>
        <v>-27.647917904897092</v>
      </c>
      <c r="AO443" s="376">
        <f t="shared" si="5"/>
        <v>32.021935630282748</v>
      </c>
      <c r="AP443" s="376">
        <f t="shared" si="5"/>
        <v>67.353911172339679</v>
      </c>
    </row>
    <row r="444" spans="1:42" s="326" customFormat="1" ht="13.8" x14ac:dyDescent="0.3">
      <c r="A444" s="328"/>
      <c r="B444" s="328" t="s">
        <v>225</v>
      </c>
      <c r="C444" s="332"/>
      <c r="D444" s="332"/>
      <c r="E444" s="332"/>
      <c r="F444" s="332"/>
      <c r="G444" s="332"/>
      <c r="H444" s="332"/>
      <c r="I444" s="332"/>
      <c r="J444" s="332"/>
      <c r="K444" s="332"/>
      <c r="L444" s="332"/>
      <c r="M444" s="332"/>
      <c r="N444" s="332"/>
      <c r="O444" s="376">
        <f t="shared" si="3"/>
        <v>13.684294984165174</v>
      </c>
      <c r="P444" s="376">
        <f t="shared" si="9"/>
        <v>-9.9228904259092623</v>
      </c>
      <c r="Q444" s="376">
        <f t="shared" si="9"/>
        <v>13.643550627191749</v>
      </c>
      <c r="R444" s="376">
        <f t="shared" si="9"/>
        <v>-14.015547561763231</v>
      </c>
      <c r="S444" s="376">
        <f t="shared" si="9"/>
        <v>15.316996863739108</v>
      </c>
      <c r="T444" s="376">
        <f t="shared" si="9"/>
        <v>-0.97191026144256909</v>
      </c>
      <c r="U444" s="376">
        <f t="shared" si="9"/>
        <v>-14.701157029189337</v>
      </c>
      <c r="V444" s="376">
        <f t="shared" si="9"/>
        <v>4.9527697638743806</v>
      </c>
      <c r="W444" s="376">
        <f t="shared" si="9"/>
        <v>-0.78768292053743572</v>
      </c>
      <c r="X444" s="376">
        <f t="shared" si="9"/>
        <v>-1.1237416111718044</v>
      </c>
      <c r="Y444" s="376">
        <f t="shared" si="9"/>
        <v>6.5938674662084056</v>
      </c>
      <c r="Z444" s="376">
        <f t="shared" si="9"/>
        <v>-12.096664902390494</v>
      </c>
      <c r="AA444" s="376">
        <f t="shared" si="9"/>
        <v>18.466513654085226</v>
      </c>
      <c r="AB444" s="376">
        <f t="shared" si="9"/>
        <v>2.7467411314045349</v>
      </c>
      <c r="AC444" s="376">
        <f t="shared" si="9"/>
        <v>-9.815391999750176</v>
      </c>
      <c r="AD444" s="376">
        <f t="shared" si="9"/>
        <v>4.8685704162457979</v>
      </c>
      <c r="AE444" s="376">
        <f t="shared" si="9"/>
        <v>9.7965185424817776</v>
      </c>
      <c r="AF444" s="376">
        <f t="shared" si="9"/>
        <v>-8.7627408426643214</v>
      </c>
      <c r="AG444" s="376">
        <f t="shared" si="1"/>
        <v>10.072975699986944</v>
      </c>
      <c r="AH444" s="376">
        <f t="shared" si="1"/>
        <v>-7.7526504832500569</v>
      </c>
      <c r="AI444" s="376">
        <f t="shared" si="1"/>
        <v>-9.0299184192048756</v>
      </c>
      <c r="AJ444" s="376">
        <f t="shared" si="1"/>
        <v>17.85164707246344</v>
      </c>
      <c r="AK444" s="376">
        <f t="shared" si="7"/>
        <v>0.16360134067980495</v>
      </c>
      <c r="AL444" s="376">
        <f t="shared" si="7"/>
        <v>-0.61269219512776452</v>
      </c>
      <c r="AM444" s="376">
        <f t="shared" si="7"/>
        <v>24.737917773303877</v>
      </c>
      <c r="AN444" s="376">
        <f t="shared" si="5"/>
        <v>-14.816375424189323</v>
      </c>
      <c r="AO444" s="376">
        <f t="shared" si="5"/>
        <v>3.9955666487692643</v>
      </c>
      <c r="AP444" s="376">
        <f t="shared" si="5"/>
        <v>-4.3006757520240004</v>
      </c>
    </row>
    <row r="445" spans="1:42" s="326" customFormat="1" ht="13.8" x14ac:dyDescent="0.3">
      <c r="A445" s="330"/>
      <c r="B445" s="330" t="s">
        <v>226</v>
      </c>
      <c r="C445" s="333"/>
      <c r="D445" s="333"/>
      <c r="E445" s="333"/>
      <c r="F445" s="333"/>
      <c r="G445" s="333"/>
      <c r="H445" s="333"/>
      <c r="I445" s="333"/>
      <c r="J445" s="333"/>
      <c r="K445" s="333"/>
      <c r="L445" s="333"/>
      <c r="M445" s="333"/>
      <c r="N445" s="333"/>
      <c r="O445" s="376">
        <f t="shared" si="3"/>
        <v>7.3138737069511155</v>
      </c>
      <c r="P445" s="376">
        <f t="shared" si="9"/>
        <v>-12.61874556961309</v>
      </c>
      <c r="Q445" s="376">
        <f t="shared" si="9"/>
        <v>-2.755261160176135</v>
      </c>
      <c r="R445" s="376">
        <f t="shared" si="9"/>
        <v>-14.631269693081636</v>
      </c>
      <c r="S445" s="376">
        <f t="shared" si="9"/>
        <v>40.327935874880893</v>
      </c>
      <c r="T445" s="376">
        <f t="shared" si="9"/>
        <v>2.5335140929414668</v>
      </c>
      <c r="U445" s="376">
        <f t="shared" si="9"/>
        <v>-9.0382303792235437</v>
      </c>
      <c r="V445" s="376">
        <f t="shared" si="9"/>
        <v>21.879000595716416</v>
      </c>
      <c r="W445" s="376">
        <f t="shared" si="9"/>
        <v>-3.9481050850020147</v>
      </c>
      <c r="X445" s="376">
        <f t="shared" si="9"/>
        <v>-13.636183231845509</v>
      </c>
      <c r="Y445" s="376">
        <f t="shared" si="9"/>
        <v>8.6736974546754073</v>
      </c>
      <c r="Z445" s="376">
        <f t="shared" si="9"/>
        <v>-16.873090029706166</v>
      </c>
      <c r="AA445" s="376">
        <f t="shared" si="9"/>
        <v>15.350384082396236</v>
      </c>
      <c r="AB445" s="376">
        <f t="shared" si="9"/>
        <v>8.3724380199163893</v>
      </c>
      <c r="AC445" s="376">
        <f t="shared" si="9"/>
        <v>1.6879223146206506</v>
      </c>
      <c r="AD445" s="376">
        <f t="shared" si="9"/>
        <v>-0.55122968766803748</v>
      </c>
      <c r="AE445" s="376">
        <f t="shared" si="9"/>
        <v>-3.01196588148962</v>
      </c>
      <c r="AF445" s="376">
        <f t="shared" si="9"/>
        <v>2.9719266103883961</v>
      </c>
      <c r="AG445" s="376">
        <f t="shared" si="1"/>
        <v>12.1868941793459</v>
      </c>
      <c r="AH445" s="376">
        <f t="shared" si="1"/>
        <v>-12.010856781170739</v>
      </c>
      <c r="AI445" s="376">
        <f t="shared" si="1"/>
        <v>9.1923959760160177</v>
      </c>
      <c r="AJ445" s="376">
        <f t="shared" si="1"/>
        <v>3.7931219294572212</v>
      </c>
      <c r="AK445" s="376">
        <f t="shared" si="7"/>
        <v>-0.67083403370276273</v>
      </c>
      <c r="AL445" s="376">
        <f t="shared" si="7"/>
        <v>-1.3961992667035805</v>
      </c>
      <c r="AM445" s="376">
        <f t="shared" si="7"/>
        <v>18.004900517473978</v>
      </c>
      <c r="AN445" s="376">
        <f t="shared" si="5"/>
        <v>-31.583716017795638</v>
      </c>
      <c r="AO445" s="376">
        <f t="shared" si="5"/>
        <v>27.246749774032068</v>
      </c>
      <c r="AP445" s="376">
        <f t="shared" si="5"/>
        <v>3.7979082517282725</v>
      </c>
    </row>
    <row r="446" spans="1:42" s="326" customFormat="1" ht="13.8" x14ac:dyDescent="0.3">
      <c r="A446" s="328"/>
      <c r="B446" s="328" t="s">
        <v>227</v>
      </c>
      <c r="C446" s="332"/>
      <c r="D446" s="332"/>
      <c r="E446" s="332"/>
      <c r="F446" s="332"/>
      <c r="G446" s="332"/>
      <c r="H446" s="332"/>
      <c r="I446" s="332"/>
      <c r="J446" s="332"/>
      <c r="K446" s="332"/>
      <c r="L446" s="332"/>
      <c r="M446" s="332"/>
      <c r="N446" s="332"/>
      <c r="O446" s="376">
        <f t="shared" si="3"/>
        <v>19.127699190199021</v>
      </c>
      <c r="P446" s="376">
        <f t="shared" si="9"/>
        <v>-22.064914810686346</v>
      </c>
      <c r="Q446" s="376">
        <f t="shared" si="9"/>
        <v>124.96177648959821</v>
      </c>
      <c r="R446" s="376">
        <f t="shared" si="9"/>
        <v>-13.160708207796185</v>
      </c>
      <c r="S446" s="376">
        <f t="shared" si="9"/>
        <v>-4.9086242446128434</v>
      </c>
      <c r="T446" s="376">
        <f t="shared" si="9"/>
        <v>-16.131670062807277</v>
      </c>
      <c r="U446" s="376">
        <f t="shared" si="9"/>
        <v>-0.81769163468854322</v>
      </c>
      <c r="V446" s="376">
        <f t="shared" si="9"/>
        <v>-2.5207078043490663</v>
      </c>
      <c r="W446" s="376">
        <f t="shared" si="9"/>
        <v>-32.87484777957517</v>
      </c>
      <c r="X446" s="376">
        <f t="shared" si="9"/>
        <v>62.001075702509105</v>
      </c>
      <c r="Y446" s="376">
        <f t="shared" si="9"/>
        <v>12.343252698679299</v>
      </c>
      <c r="Z446" s="376">
        <f t="shared" si="9"/>
        <v>-35.527061264807493</v>
      </c>
      <c r="AA446" s="376">
        <f t="shared" si="9"/>
        <v>41.78168354895675</v>
      </c>
      <c r="AB446" s="376">
        <f t="shared" si="9"/>
        <v>7.0272967292772002</v>
      </c>
      <c r="AC446" s="376">
        <f t="shared" si="9"/>
        <v>-49.135702987914328</v>
      </c>
      <c r="AD446" s="376">
        <f t="shared" si="9"/>
        <v>102.52908211817832</v>
      </c>
      <c r="AE446" s="376">
        <f t="shared" si="9"/>
        <v>-46.744845649807061</v>
      </c>
      <c r="AF446" s="376">
        <f t="shared" si="9"/>
        <v>-1.7259193687895886</v>
      </c>
      <c r="AG446" s="376">
        <f t="shared" si="1"/>
        <v>124.15415015327822</v>
      </c>
      <c r="AH446" s="376">
        <f t="shared" si="1"/>
        <v>-46.695436773771071</v>
      </c>
      <c r="AI446" s="376">
        <f t="shared" si="1"/>
        <v>37.845343945086867</v>
      </c>
      <c r="AJ446" s="376">
        <f t="shared" si="1"/>
        <v>-2.7809050886590096</v>
      </c>
      <c r="AK446" s="376">
        <f t="shared" si="7"/>
        <v>-7.7907682557932727</v>
      </c>
      <c r="AL446" s="376">
        <f t="shared" si="7"/>
        <v>9.0990925892304784</v>
      </c>
      <c r="AM446" s="376">
        <f t="shared" si="7"/>
        <v>-34.175826730678821</v>
      </c>
      <c r="AN446" s="376">
        <f t="shared" si="5"/>
        <v>-29.66023815235172</v>
      </c>
      <c r="AO446" s="376">
        <f t="shared" si="5"/>
        <v>45.631986206652087</v>
      </c>
      <c r="AP446" s="376">
        <f t="shared" si="5"/>
        <v>32.443593308289373</v>
      </c>
    </row>
    <row r="447" spans="1:42" s="326" customFormat="1" ht="27.6" x14ac:dyDescent="0.3">
      <c r="A447" s="330"/>
      <c r="B447" s="330" t="s">
        <v>228</v>
      </c>
      <c r="C447" s="333"/>
      <c r="D447" s="333"/>
      <c r="E447" s="333"/>
      <c r="F447" s="333"/>
      <c r="G447" s="333"/>
      <c r="H447" s="333"/>
      <c r="I447" s="333"/>
      <c r="J447" s="333"/>
      <c r="K447" s="333"/>
      <c r="L447" s="333"/>
      <c r="M447" s="333"/>
      <c r="N447" s="333"/>
      <c r="O447" s="376">
        <f t="shared" si="3"/>
        <v>-2.5725741588784961</v>
      </c>
      <c r="P447" s="376">
        <f t="shared" si="9"/>
        <v>-2.5307415653236065</v>
      </c>
      <c r="Q447" s="376">
        <f t="shared" si="9"/>
        <v>-28.985264128750114</v>
      </c>
      <c r="R447" s="376">
        <f t="shared" si="9"/>
        <v>27.579306170591348</v>
      </c>
      <c r="S447" s="376">
        <f t="shared" si="9"/>
        <v>17.344536157566367</v>
      </c>
      <c r="T447" s="376">
        <f t="shared" si="9"/>
        <v>42.435311806752281</v>
      </c>
      <c r="U447" s="376">
        <f t="shared" si="9"/>
        <v>-37.525105065844642</v>
      </c>
      <c r="V447" s="376">
        <f t="shared" si="9"/>
        <v>14.365205673944255</v>
      </c>
      <c r="W447" s="376">
        <f t="shared" si="9"/>
        <v>8.2721830698036385</v>
      </c>
      <c r="X447" s="376">
        <f t="shared" si="9"/>
        <v>-26.536077010585355</v>
      </c>
      <c r="Y447" s="376">
        <f t="shared" si="9"/>
        <v>66.97554880080844</v>
      </c>
      <c r="Z447" s="376">
        <f t="shared" si="9"/>
        <v>-21.450370093751232</v>
      </c>
      <c r="AA447" s="376">
        <f t="shared" si="9"/>
        <v>-28.107079408805706</v>
      </c>
      <c r="AB447" s="376">
        <f t="shared" si="9"/>
        <v>38.13931277938822</v>
      </c>
      <c r="AC447" s="376">
        <f t="shared" si="9"/>
        <v>-3.0654648557907627</v>
      </c>
      <c r="AD447" s="376">
        <f t="shared" si="9"/>
        <v>34.136333627910318</v>
      </c>
      <c r="AE447" s="376">
        <f t="shared" si="9"/>
        <v>-32.02087332983352</v>
      </c>
      <c r="AF447" s="376">
        <f t="shared" si="9"/>
        <v>30.512728534042509</v>
      </c>
      <c r="AG447" s="376">
        <f t="shared" si="1"/>
        <v>5.3580671678092182</v>
      </c>
      <c r="AH447" s="376">
        <f t="shared" si="1"/>
        <v>0.71034429979550484</v>
      </c>
      <c r="AI447" s="376">
        <f t="shared" si="1"/>
        <v>5.4127718618905574</v>
      </c>
      <c r="AJ447" s="376">
        <f t="shared" si="1"/>
        <v>1.0134960803069559</v>
      </c>
      <c r="AK447" s="376">
        <f t="shared" si="7"/>
        <v>-5.9443822944465055</v>
      </c>
      <c r="AL447" s="376">
        <f t="shared" si="7"/>
        <v>11.760968767045082</v>
      </c>
      <c r="AM447" s="376">
        <f t="shared" si="7"/>
        <v>-4.0517319714342399</v>
      </c>
      <c r="AN447" s="376">
        <f t="shared" si="5"/>
        <v>-13.750535581883273</v>
      </c>
      <c r="AO447" s="376">
        <f t="shared" si="5"/>
        <v>-14.049014514135086</v>
      </c>
      <c r="AP447" s="376">
        <f t="shared" si="5"/>
        <v>17.699642827704398</v>
      </c>
    </row>
    <row r="448" spans="1:42" s="326" customFormat="1" ht="27.6" x14ac:dyDescent="0.3">
      <c r="A448" s="328"/>
      <c r="B448" s="328" t="s">
        <v>229</v>
      </c>
      <c r="C448" s="332"/>
      <c r="D448" s="332"/>
      <c r="E448" s="332"/>
      <c r="F448" s="332"/>
      <c r="G448" s="332"/>
      <c r="H448" s="332"/>
      <c r="I448" s="332"/>
      <c r="J448" s="332"/>
      <c r="K448" s="332"/>
      <c r="L448" s="332"/>
      <c r="M448" s="332"/>
      <c r="N448" s="332"/>
      <c r="O448" s="376">
        <f t="shared" si="3"/>
        <v>-10.95210367102827</v>
      </c>
      <c r="P448" s="376">
        <f t="shared" si="9"/>
        <v>-6.3830041312985717</v>
      </c>
      <c r="Q448" s="376">
        <f t="shared" si="9"/>
        <v>18.881426668945355</v>
      </c>
      <c r="R448" s="376">
        <f t="shared" si="9"/>
        <v>-4.0632522548998731</v>
      </c>
      <c r="S448" s="376">
        <f t="shared" si="9"/>
        <v>14.274939868632508</v>
      </c>
      <c r="T448" s="376">
        <f t="shared" si="9"/>
        <v>8.144634341501126</v>
      </c>
      <c r="U448" s="376">
        <f t="shared" si="9"/>
        <v>-15.615223248112333</v>
      </c>
      <c r="V448" s="376">
        <f t="shared" si="9"/>
        <v>10.814542768126943</v>
      </c>
      <c r="W448" s="376">
        <f t="shared" si="9"/>
        <v>-18.706973436494948</v>
      </c>
      <c r="X448" s="376">
        <f t="shared" si="9"/>
        <v>13.177003185558187</v>
      </c>
      <c r="Y448" s="376">
        <f t="shared" si="9"/>
        <v>6.6908302706833256</v>
      </c>
      <c r="Z448" s="376">
        <f t="shared" si="9"/>
        <v>-20.11768052412312</v>
      </c>
      <c r="AA448" s="376">
        <f t="shared" si="9"/>
        <v>31.181164092156727</v>
      </c>
      <c r="AB448" s="376">
        <f t="shared" si="9"/>
        <v>-11.687934208865233</v>
      </c>
      <c r="AC448" s="376">
        <f t="shared" si="9"/>
        <v>-13.418199104559697</v>
      </c>
      <c r="AD448" s="376">
        <f t="shared" si="9"/>
        <v>7.0660806021802163</v>
      </c>
      <c r="AE448" s="376">
        <f t="shared" si="9"/>
        <v>13.408673346580187</v>
      </c>
      <c r="AF448" s="376">
        <f t="shared" si="9"/>
        <v>-6.7740069060908086</v>
      </c>
      <c r="AG448" s="376">
        <f t="shared" si="1"/>
        <v>14.732387927701488</v>
      </c>
      <c r="AH448" s="376">
        <f t="shared" si="1"/>
        <v>-1.6692404463716664</v>
      </c>
      <c r="AI448" s="376">
        <f t="shared" si="1"/>
        <v>-15.750911929816322</v>
      </c>
      <c r="AJ448" s="376">
        <f t="shared" si="1"/>
        <v>18.639427899522424</v>
      </c>
      <c r="AK448" s="376">
        <f t="shared" si="7"/>
        <v>17.493656783202074</v>
      </c>
      <c r="AL448" s="376">
        <f t="shared" si="7"/>
        <v>14.84874560654456</v>
      </c>
      <c r="AM448" s="376">
        <f t="shared" si="7"/>
        <v>-26.234579816750333</v>
      </c>
      <c r="AN448" s="376">
        <f t="shared" si="5"/>
        <v>-6.3830201747849529</v>
      </c>
      <c r="AO448" s="376">
        <f t="shared" si="5"/>
        <v>19.577436964942386</v>
      </c>
      <c r="AP448" s="376">
        <f t="shared" si="5"/>
        <v>-2.8430706729809243</v>
      </c>
    </row>
    <row r="449" spans="1:42" s="326" customFormat="1" ht="13.8" x14ac:dyDescent="0.3">
      <c r="A449" s="330"/>
      <c r="B449" s="330" t="s">
        <v>230</v>
      </c>
      <c r="C449" s="333"/>
      <c r="D449" s="333"/>
      <c r="E449" s="333"/>
      <c r="F449" s="333"/>
      <c r="G449" s="333"/>
      <c r="H449" s="333"/>
      <c r="I449" s="333"/>
      <c r="J449" s="333"/>
      <c r="K449" s="333"/>
      <c r="L449" s="333"/>
      <c r="M449" s="333"/>
      <c r="N449" s="333"/>
      <c r="O449" s="376">
        <f t="shared" si="3"/>
        <v>0.42448231387155433</v>
      </c>
      <c r="P449" s="376">
        <f t="shared" si="9"/>
        <v>3.0485149090588179</v>
      </c>
      <c r="Q449" s="376">
        <f t="shared" si="9"/>
        <v>4.2664683916852697</v>
      </c>
      <c r="R449" s="376">
        <f t="shared" si="9"/>
        <v>-13.337453690825656</v>
      </c>
      <c r="S449" s="376">
        <f t="shared" si="9"/>
        <v>12.487718547915515</v>
      </c>
      <c r="T449" s="376">
        <f t="shared" si="9"/>
        <v>-1.839066192949725</v>
      </c>
      <c r="U449" s="376">
        <f t="shared" si="9"/>
        <v>16.910337367639251</v>
      </c>
      <c r="V449" s="376">
        <f t="shared" si="9"/>
        <v>-10.426033273167661</v>
      </c>
      <c r="W449" s="376">
        <f t="shared" si="9"/>
        <v>-10.282117632876057</v>
      </c>
      <c r="X449" s="376">
        <f t="shared" si="9"/>
        <v>6.461649208495051</v>
      </c>
      <c r="Y449" s="376">
        <f t="shared" si="9"/>
        <v>-4.4718271784248023</v>
      </c>
      <c r="Z449" s="376">
        <f t="shared" si="9"/>
        <v>-8.6495469819392081</v>
      </c>
      <c r="AA449" s="376">
        <f t="shared" si="9"/>
        <v>7.6656641629587803</v>
      </c>
      <c r="AB449" s="376">
        <f t="shared" si="9"/>
        <v>4.0649698524211511</v>
      </c>
      <c r="AC449" s="376">
        <f t="shared" si="9"/>
        <v>-11.113235270581201</v>
      </c>
      <c r="AD449" s="376">
        <f t="shared" si="9"/>
        <v>-3.1202214614940114</v>
      </c>
      <c r="AE449" s="376">
        <f t="shared" si="9"/>
        <v>0.28162186636525466</v>
      </c>
      <c r="AF449" s="376">
        <f t="shared" si="9"/>
        <v>10.222983160811356</v>
      </c>
      <c r="AG449" s="376">
        <f t="shared" si="1"/>
        <v>1.4790404953359786</v>
      </c>
      <c r="AH449" s="376">
        <f t="shared" si="1"/>
        <v>2.9687658775898926</v>
      </c>
      <c r="AI449" s="376">
        <f t="shared" si="1"/>
        <v>-6.532840712204198</v>
      </c>
      <c r="AJ449" s="376">
        <f t="shared" si="1"/>
        <v>10.971377494284885</v>
      </c>
      <c r="AK449" s="376">
        <f t="shared" si="7"/>
        <v>-8.6884604147577509</v>
      </c>
      <c r="AL449" s="376">
        <f t="shared" si="7"/>
        <v>-0.1288641889160298</v>
      </c>
      <c r="AM449" s="376">
        <f t="shared" si="7"/>
        <v>4.3632999574133242</v>
      </c>
      <c r="AN449" s="376">
        <f t="shared" si="5"/>
        <v>-4.8474365744422983</v>
      </c>
      <c r="AO449" s="376">
        <f t="shared" si="5"/>
        <v>-2.5052950130578253</v>
      </c>
      <c r="AP449" s="376">
        <f t="shared" si="5"/>
        <v>6.2211286298376924</v>
      </c>
    </row>
    <row r="450" spans="1:42" s="326" customFormat="1" ht="27.6" x14ac:dyDescent="0.3">
      <c r="A450" s="328"/>
      <c r="B450" s="328" t="s">
        <v>231</v>
      </c>
      <c r="C450" s="332"/>
      <c r="D450" s="332"/>
      <c r="E450" s="332"/>
      <c r="F450" s="332"/>
      <c r="G450" s="332"/>
      <c r="H450" s="332"/>
      <c r="I450" s="332"/>
      <c r="J450" s="332"/>
      <c r="K450" s="332"/>
      <c r="L450" s="332"/>
      <c r="M450" s="332"/>
      <c r="N450" s="332"/>
      <c r="O450" s="376">
        <f t="shared" si="3"/>
        <v>-0.65656106292295635</v>
      </c>
      <c r="P450" s="376">
        <f t="shared" si="9"/>
        <v>-20.57057830977266</v>
      </c>
      <c r="Q450" s="376">
        <f t="shared" si="9"/>
        <v>27.63047302166628</v>
      </c>
      <c r="R450" s="376">
        <f t="shared" si="9"/>
        <v>-23.432954615240394</v>
      </c>
      <c r="S450" s="376">
        <f t="shared" si="9"/>
        <v>7.15713011032945</v>
      </c>
      <c r="T450" s="376">
        <f t="shared" si="9"/>
        <v>14.826490056321573</v>
      </c>
      <c r="U450" s="376">
        <f t="shared" si="9"/>
        <v>-14.070686978885639</v>
      </c>
      <c r="V450" s="376">
        <f t="shared" si="9"/>
        <v>24.550923968204682</v>
      </c>
      <c r="W450" s="376">
        <f t="shared" si="9"/>
        <v>-12.072339806493531</v>
      </c>
      <c r="X450" s="376">
        <f t="shared" si="9"/>
        <v>12.883552119924412</v>
      </c>
      <c r="Y450" s="376">
        <f t="shared" si="9"/>
        <v>2.8389519186009236</v>
      </c>
      <c r="Z450" s="376">
        <f t="shared" si="9"/>
        <v>-26.131670717963132</v>
      </c>
      <c r="AA450" s="376">
        <f t="shared" si="9"/>
        <v>30.651210876552849</v>
      </c>
      <c r="AB450" s="376">
        <f t="shared" si="9"/>
        <v>-7.8812288970572064</v>
      </c>
      <c r="AC450" s="376">
        <f t="shared" si="9"/>
        <v>-27.00417612354379</v>
      </c>
      <c r="AD450" s="376">
        <f t="shared" si="9"/>
        <v>34.327746574508623</v>
      </c>
      <c r="AE450" s="376">
        <f t="shared" si="9"/>
        <v>3.6317603256624249</v>
      </c>
      <c r="AF450" s="376">
        <f t="shared" si="9"/>
        <v>-7.847702978900422</v>
      </c>
      <c r="AG450" s="376">
        <f t="shared" si="1"/>
        <v>23.478744109829623</v>
      </c>
      <c r="AH450" s="376">
        <f t="shared" si="1"/>
        <v>3.6843103644589239</v>
      </c>
      <c r="AI450" s="376">
        <f t="shared" si="1"/>
        <v>-0.4335948317258051</v>
      </c>
      <c r="AJ450" s="376">
        <f t="shared" si="1"/>
        <v>27.624665947093348</v>
      </c>
      <c r="AK450" s="376">
        <f t="shared" si="7"/>
        <v>-11.000276694593881</v>
      </c>
      <c r="AL450" s="376">
        <f t="shared" si="7"/>
        <v>1.3122970404957404</v>
      </c>
      <c r="AM450" s="376">
        <f t="shared" si="7"/>
        <v>4.1864080451518184</v>
      </c>
      <c r="AN450" s="376">
        <f t="shared" si="5"/>
        <v>-20.048850963404892</v>
      </c>
      <c r="AO450" s="376">
        <f t="shared" si="5"/>
        <v>13.558956808022135</v>
      </c>
      <c r="AP450" s="376">
        <f t="shared" si="5"/>
        <v>9.3670790682715896</v>
      </c>
    </row>
    <row r="451" spans="1:42" s="326" customFormat="1" ht="27.6" x14ac:dyDescent="0.3">
      <c r="A451" s="330"/>
      <c r="B451" s="330" t="s">
        <v>232</v>
      </c>
      <c r="C451" s="333"/>
      <c r="D451" s="333"/>
      <c r="E451" s="333"/>
      <c r="F451" s="333"/>
      <c r="G451" s="333"/>
      <c r="H451" s="333"/>
      <c r="I451" s="333"/>
      <c r="J451" s="333"/>
      <c r="K451" s="333"/>
      <c r="L451" s="333"/>
      <c r="M451" s="333"/>
      <c r="N451" s="333"/>
      <c r="O451" s="376">
        <f t="shared" si="3"/>
        <v>-27.658124507507512</v>
      </c>
      <c r="P451" s="376">
        <f t="shared" si="9"/>
        <v>-46.364941209635752</v>
      </c>
      <c r="Q451" s="376">
        <f t="shared" si="9"/>
        <v>83.309267745942677</v>
      </c>
      <c r="R451" s="376">
        <f t="shared" si="9"/>
        <v>-32.047938189337081</v>
      </c>
      <c r="S451" s="376">
        <f t="shared" si="9"/>
        <v>115.51011113765642</v>
      </c>
      <c r="T451" s="376">
        <f t="shared" si="9"/>
        <v>-22.492212367742027</v>
      </c>
      <c r="U451" s="376">
        <f t="shared" si="9"/>
        <v>34.087825683732483</v>
      </c>
      <c r="V451" s="376">
        <f t="shared" si="9"/>
        <v>-4.5797911508143256</v>
      </c>
      <c r="W451" s="376">
        <f t="shared" si="9"/>
        <v>-40.0153855387221</v>
      </c>
      <c r="X451" s="376">
        <f t="shared" si="9"/>
        <v>1.1676283284638755</v>
      </c>
      <c r="Y451" s="376">
        <f t="shared" si="9"/>
        <v>39.397676874550108</v>
      </c>
      <c r="Z451" s="376">
        <f t="shared" si="9"/>
        <v>-17.194945293115751</v>
      </c>
      <c r="AA451" s="376">
        <f t="shared" si="9"/>
        <v>-4.3462600313406625</v>
      </c>
      <c r="AB451" s="376">
        <f t="shared" si="9"/>
        <v>59.849011463190756</v>
      </c>
      <c r="AC451" s="376">
        <f t="shared" si="9"/>
        <v>-24.092520314271333</v>
      </c>
      <c r="AD451" s="376">
        <f t="shared" si="9"/>
        <v>10.076861967586231</v>
      </c>
      <c r="AE451" s="376">
        <f t="shared" si="9"/>
        <v>73.029656822839328</v>
      </c>
      <c r="AF451" s="376">
        <f t="shared" si="9"/>
        <v>-6.919037967988559</v>
      </c>
      <c r="AG451" s="376">
        <f t="shared" si="1"/>
        <v>18.672754250539725</v>
      </c>
      <c r="AH451" s="376">
        <f t="shared" si="1"/>
        <v>-12.3786840956171</v>
      </c>
      <c r="AI451" s="376">
        <f t="shared" si="1"/>
        <v>7.8944280282694406</v>
      </c>
      <c r="AJ451" s="376">
        <f t="shared" si="1"/>
        <v>41.573303824560995</v>
      </c>
      <c r="AK451" s="376">
        <f t="shared" si="7"/>
        <v>-42.508228473645708</v>
      </c>
      <c r="AL451" s="376">
        <f t="shared" si="7"/>
        <v>55.262166687450502</v>
      </c>
      <c r="AM451" s="376">
        <f t="shared" si="7"/>
        <v>-3.6798587740187871</v>
      </c>
      <c r="AN451" s="376">
        <f t="shared" si="5"/>
        <v>-22.789429196103917</v>
      </c>
      <c r="AO451" s="376">
        <f t="shared" si="5"/>
        <v>26.088530460769469</v>
      </c>
      <c r="AP451" s="376">
        <f t="shared" si="5"/>
        <v>50.779423410001165</v>
      </c>
    </row>
    <row r="452" spans="1:42" s="326" customFormat="1" ht="13.8" x14ac:dyDescent="0.3">
      <c r="A452" s="328"/>
      <c r="B452" s="328" t="s">
        <v>233</v>
      </c>
      <c r="C452" s="332"/>
      <c r="D452" s="332"/>
      <c r="E452" s="332"/>
      <c r="F452" s="332"/>
      <c r="G452" s="332"/>
      <c r="H452" s="332"/>
      <c r="I452" s="332"/>
      <c r="J452" s="332"/>
      <c r="K452" s="332"/>
      <c r="L452" s="332"/>
      <c r="M452" s="332"/>
      <c r="N452" s="332"/>
      <c r="O452" s="376">
        <f t="shared" si="3"/>
        <v>20.556138180651079</v>
      </c>
      <c r="P452" s="376">
        <f t="shared" si="9"/>
        <v>-38.231578716887228</v>
      </c>
      <c r="Q452" s="376">
        <f t="shared" si="9"/>
        <v>32.235503632523979</v>
      </c>
      <c r="R452" s="376">
        <f t="shared" si="9"/>
        <v>-19.285823529874303</v>
      </c>
      <c r="S452" s="376">
        <f t="shared" si="9"/>
        <v>16.842133256535849</v>
      </c>
      <c r="T452" s="376">
        <f t="shared" si="9"/>
        <v>10.85755355920579</v>
      </c>
      <c r="U452" s="376">
        <f t="shared" si="9"/>
        <v>8.4472300487345056</v>
      </c>
      <c r="V452" s="376">
        <f t="shared" si="9"/>
        <v>-10.620882724564837</v>
      </c>
      <c r="W452" s="376">
        <f t="shared" si="9"/>
        <v>-2.6984308828192178</v>
      </c>
      <c r="X452" s="376">
        <f t="shared" si="9"/>
        <v>-6.8099012652410043</v>
      </c>
      <c r="Y452" s="376">
        <f t="shared" si="9"/>
        <v>6.6704257921535879</v>
      </c>
      <c r="Z452" s="376">
        <f t="shared" si="9"/>
        <v>-10.783742515780077</v>
      </c>
      <c r="AA452" s="376">
        <f t="shared" si="9"/>
        <v>-3.1008315161523767</v>
      </c>
      <c r="AB452" s="376">
        <f t="shared" si="9"/>
        <v>-11.21377148033215</v>
      </c>
      <c r="AC452" s="376">
        <f t="shared" si="9"/>
        <v>-6.8946551384494033</v>
      </c>
      <c r="AD452" s="376">
        <f t="shared" si="9"/>
        <v>13.260134867285201</v>
      </c>
      <c r="AE452" s="376">
        <f t="shared" si="9"/>
        <v>33.733454643248663</v>
      </c>
      <c r="AF452" s="376">
        <f t="shared" si="9"/>
        <v>-11.243173214476778</v>
      </c>
      <c r="AG452" s="376">
        <f t="shared" si="1"/>
        <v>8.220025854472004</v>
      </c>
      <c r="AH452" s="376">
        <f t="shared" si="1"/>
        <v>4.1014944505809581</v>
      </c>
      <c r="AI452" s="376">
        <f t="shared" si="1"/>
        <v>-1.9698887667694196</v>
      </c>
      <c r="AJ452" s="376">
        <f t="shared" si="1"/>
        <v>7.9907498058548319</v>
      </c>
      <c r="AK452" s="376">
        <f t="shared" si="7"/>
        <v>5.1979026123312364</v>
      </c>
      <c r="AL452" s="376">
        <f t="shared" si="7"/>
        <v>1.0061497824026655</v>
      </c>
      <c r="AM452" s="376">
        <f t="shared" si="7"/>
        <v>5.7670097693304765</v>
      </c>
      <c r="AN452" s="376">
        <f t="shared" si="5"/>
        <v>-13.6830656369051</v>
      </c>
      <c r="AO452" s="376">
        <f t="shared" si="5"/>
        <v>2.8843318060253216</v>
      </c>
      <c r="AP452" s="376">
        <f t="shared" si="5"/>
        <v>17.511299247986148</v>
      </c>
    </row>
    <row r="453" spans="1:42" s="326" customFormat="1" ht="27.6" x14ac:dyDescent="0.3">
      <c r="A453" s="330"/>
      <c r="B453" s="330" t="s">
        <v>234</v>
      </c>
      <c r="C453" s="333"/>
      <c r="D453" s="333"/>
      <c r="E453" s="333"/>
      <c r="F453" s="333"/>
      <c r="G453" s="333"/>
      <c r="H453" s="333"/>
      <c r="I453" s="333"/>
      <c r="J453" s="333"/>
      <c r="K453" s="333"/>
      <c r="L453" s="333"/>
      <c r="M453" s="333"/>
      <c r="N453" s="333"/>
      <c r="O453" s="376">
        <f t="shared" si="3"/>
        <v>-21.969096385423057</v>
      </c>
      <c r="P453" s="376">
        <f t="shared" si="9"/>
        <v>-19.33028919701275</v>
      </c>
      <c r="Q453" s="376">
        <f t="shared" si="9"/>
        <v>68.575262776422036</v>
      </c>
      <c r="R453" s="376">
        <f t="shared" si="9"/>
        <v>-11.092750899433184</v>
      </c>
      <c r="S453" s="376">
        <f t="shared" si="9"/>
        <v>19.863426940164523</v>
      </c>
      <c r="T453" s="376">
        <f t="shared" si="9"/>
        <v>15.017705523741062</v>
      </c>
      <c r="U453" s="376">
        <f t="shared" si="9"/>
        <v>-21.274841596981588</v>
      </c>
      <c r="V453" s="376">
        <f t="shared" si="9"/>
        <v>23.188205922393923</v>
      </c>
      <c r="W453" s="376">
        <f t="shared" si="9"/>
        <v>-27.239029213800983</v>
      </c>
      <c r="X453" s="376">
        <f t="shared" si="9"/>
        <v>-7.6842889091529507</v>
      </c>
      <c r="Y453" s="376">
        <f t="shared" si="9"/>
        <v>5.0461160793520126</v>
      </c>
      <c r="Z453" s="376">
        <f t="shared" si="9"/>
        <v>2.8509086431444901</v>
      </c>
      <c r="AA453" s="376">
        <f t="shared" si="9"/>
        <v>-19.530449209388667</v>
      </c>
      <c r="AB453" s="376">
        <f t="shared" si="9"/>
        <v>6.1544772925061473</v>
      </c>
      <c r="AC453" s="376">
        <f t="shared" si="9"/>
        <v>-8.6967125718381304</v>
      </c>
      <c r="AD453" s="376">
        <f t="shared" si="9"/>
        <v>15.613882217660429</v>
      </c>
      <c r="AE453" s="376">
        <f t="shared" si="9"/>
        <v>19.243901815272785</v>
      </c>
      <c r="AF453" s="376">
        <f t="shared" si="9"/>
        <v>-13.145704702301982</v>
      </c>
      <c r="AG453" s="376">
        <f t="shared" si="1"/>
        <v>4.0498068145615145</v>
      </c>
      <c r="AH453" s="376">
        <f t="shared" si="1"/>
        <v>-2.234016560091145</v>
      </c>
      <c r="AI453" s="376">
        <f t="shared" si="1"/>
        <v>-8.4272171195627283</v>
      </c>
      <c r="AJ453" s="376">
        <f t="shared" si="1"/>
        <v>14.291747570713406</v>
      </c>
      <c r="AK453" s="376">
        <f t="shared" si="7"/>
        <v>9.7722102823851369</v>
      </c>
      <c r="AL453" s="376">
        <f t="shared" si="7"/>
        <v>-12.406795161605244</v>
      </c>
      <c r="AM453" s="376">
        <f t="shared" si="7"/>
        <v>17.032974867994099</v>
      </c>
      <c r="AN453" s="376">
        <f t="shared" si="5"/>
        <v>-14.379058531545049</v>
      </c>
      <c r="AO453" s="376">
        <f t="shared" si="5"/>
        <v>18.503824659887016</v>
      </c>
      <c r="AP453" s="376">
        <f t="shared" si="5"/>
        <v>-4.0312760435561774</v>
      </c>
    </row>
    <row r="454" spans="1:42" s="326" customFormat="1" ht="13.8" x14ac:dyDescent="0.3">
      <c r="A454" s="328"/>
      <c r="B454" s="328" t="s">
        <v>235</v>
      </c>
      <c r="C454" s="332"/>
      <c r="D454" s="332"/>
      <c r="E454" s="332"/>
      <c r="F454" s="332"/>
      <c r="G454" s="332"/>
      <c r="H454" s="332"/>
      <c r="I454" s="332"/>
      <c r="J454" s="332"/>
      <c r="K454" s="332"/>
      <c r="L454" s="332"/>
      <c r="M454" s="332"/>
      <c r="N454" s="332"/>
      <c r="O454" s="376">
        <f t="shared" si="3"/>
        <v>-4.9174364566797051</v>
      </c>
      <c r="P454" s="376">
        <f t="shared" si="9"/>
        <v>-27.313457476695291</v>
      </c>
      <c r="Q454" s="376">
        <f t="shared" si="9"/>
        <v>51.674023629452606</v>
      </c>
      <c r="R454" s="376">
        <f t="shared" si="9"/>
        <v>-18.778575955080299</v>
      </c>
      <c r="S454" s="376">
        <f t="shared" si="9"/>
        <v>26.354418279739274</v>
      </c>
      <c r="T454" s="376">
        <f t="shared" si="9"/>
        <v>-13.662740621720838</v>
      </c>
      <c r="U454" s="376">
        <f t="shared" si="9"/>
        <v>5.5018079137022502</v>
      </c>
      <c r="V454" s="376">
        <f t="shared" si="9"/>
        <v>10.047290624864821</v>
      </c>
      <c r="W454" s="376">
        <f t="shared" si="9"/>
        <v>-20.900316185206485</v>
      </c>
      <c r="X454" s="376">
        <f t="shared" si="9"/>
        <v>-2.4098996491543816</v>
      </c>
      <c r="Y454" s="376">
        <f t="shared" si="9"/>
        <v>17.995105589105936</v>
      </c>
      <c r="Z454" s="376">
        <f t="shared" si="9"/>
        <v>-4.8601289155324672</v>
      </c>
      <c r="AA454" s="376">
        <f t="shared" si="9"/>
        <v>-0.58907412358732103</v>
      </c>
      <c r="AB454" s="376">
        <f t="shared" si="9"/>
        <v>16.796215895237193</v>
      </c>
      <c r="AC454" s="376">
        <f t="shared" si="9"/>
        <v>-10.510773183821776</v>
      </c>
      <c r="AD454" s="376">
        <f t="shared" si="9"/>
        <v>21.361764701918197</v>
      </c>
      <c r="AE454" s="376">
        <f t="shared" si="9"/>
        <v>2.228079108848668</v>
      </c>
      <c r="AF454" s="376">
        <f t="shared" si="9"/>
        <v>-7.9293724997810164</v>
      </c>
      <c r="AG454" s="376">
        <f t="shared" si="1"/>
        <v>25.816993327677118</v>
      </c>
      <c r="AH454" s="376">
        <f t="shared" si="1"/>
        <v>1.1306260775568526</v>
      </c>
      <c r="AI454" s="376">
        <f t="shared" si="1"/>
        <v>-16.768564092884606</v>
      </c>
      <c r="AJ454" s="376">
        <f t="shared" si="1"/>
        <v>19.956252034761121</v>
      </c>
      <c r="AK454" s="376">
        <f t="shared" si="7"/>
        <v>2.6823146155536235</v>
      </c>
      <c r="AL454" s="376">
        <f t="shared" si="7"/>
        <v>-4.8161316602625863</v>
      </c>
      <c r="AM454" s="376">
        <f t="shared" si="7"/>
        <v>11.107531607283555</v>
      </c>
      <c r="AN454" s="376">
        <f t="shared" si="5"/>
        <v>-22.830595247779694</v>
      </c>
      <c r="AO454" s="376">
        <f t="shared" si="5"/>
        <v>24.442343776538163</v>
      </c>
      <c r="AP454" s="376">
        <f t="shared" si="5"/>
        <v>-6.1045100735271358</v>
      </c>
    </row>
    <row r="455" spans="1:42" s="326" customFormat="1" ht="13.8" x14ac:dyDescent="0.3">
      <c r="A455" s="330"/>
      <c r="B455" s="330" t="s">
        <v>236</v>
      </c>
      <c r="C455" s="333"/>
      <c r="D455" s="333"/>
      <c r="E455" s="333"/>
      <c r="F455" s="333"/>
      <c r="G455" s="333"/>
      <c r="H455" s="333"/>
      <c r="I455" s="333"/>
      <c r="J455" s="333"/>
      <c r="K455" s="333"/>
      <c r="L455" s="333"/>
      <c r="M455" s="333"/>
      <c r="N455" s="333"/>
      <c r="O455" s="376">
        <f t="shared" si="3"/>
        <v>13.915737318181224</v>
      </c>
      <c r="P455" s="376">
        <f t="shared" si="9"/>
        <v>-13.598690979398926</v>
      </c>
      <c r="Q455" s="376">
        <f t="shared" si="9"/>
        <v>17.994243888562849</v>
      </c>
      <c r="R455" s="376">
        <f t="shared" si="9"/>
        <v>-4.4821854548483913</v>
      </c>
      <c r="S455" s="376">
        <f t="shared" si="9"/>
        <v>4.0416692169752997</v>
      </c>
      <c r="T455" s="376">
        <f t="shared" si="9"/>
        <v>-1.9257576246031012</v>
      </c>
      <c r="U455" s="376">
        <f t="shared" si="9"/>
        <v>7.4030849715491192</v>
      </c>
      <c r="V455" s="376">
        <f t="shared" si="9"/>
        <v>-1.3271883335366104</v>
      </c>
      <c r="W455" s="376">
        <f t="shared" si="9"/>
        <v>0.65388127211483826</v>
      </c>
      <c r="X455" s="376">
        <f t="shared" si="9"/>
        <v>19.647200208700351</v>
      </c>
      <c r="Y455" s="376">
        <f t="shared" si="9"/>
        <v>4.1054209348135151</v>
      </c>
      <c r="Z455" s="376">
        <f t="shared" si="9"/>
        <v>-32.280000623919911</v>
      </c>
      <c r="AA455" s="376">
        <f t="shared" si="9"/>
        <v>15.897582584628053</v>
      </c>
      <c r="AB455" s="376">
        <f t="shared" si="9"/>
        <v>-13.699356130654996</v>
      </c>
      <c r="AC455" s="376">
        <f t="shared" si="9"/>
        <v>1.5695593991951546</v>
      </c>
      <c r="AD455" s="376">
        <f t="shared" si="9"/>
        <v>6.8652095949570056</v>
      </c>
      <c r="AE455" s="376">
        <f t="shared" ref="P455:AG470" si="10">IFERROR(((AE65-AD65)*100/AD65),"n.a.")</f>
        <v>0.97711767528722782</v>
      </c>
      <c r="AF455" s="376">
        <f t="shared" si="10"/>
        <v>3.4944413639182459</v>
      </c>
      <c r="AG455" s="376">
        <f t="shared" si="10"/>
        <v>13.237443422624544</v>
      </c>
      <c r="AH455" s="376">
        <f t="shared" ref="AH455:AM470" si="11">IFERROR(((AH65-AG65)*100/AG65),"n.a.")</f>
        <v>-4.911918772148824</v>
      </c>
      <c r="AI455" s="376">
        <f t="shared" si="11"/>
        <v>-1.216997279671338</v>
      </c>
      <c r="AJ455" s="376">
        <f t="shared" si="11"/>
        <v>12.413755876135035</v>
      </c>
      <c r="AK455" s="376">
        <f t="shared" si="11"/>
        <v>-3.0042707823935664</v>
      </c>
      <c r="AL455" s="376">
        <f t="shared" si="11"/>
        <v>-6.4613168300475463</v>
      </c>
      <c r="AM455" s="376">
        <f t="shared" si="11"/>
        <v>17.777504035261124</v>
      </c>
      <c r="AN455" s="376">
        <f t="shared" si="5"/>
        <v>-18.014721174479181</v>
      </c>
      <c r="AO455" s="376">
        <f t="shared" si="5"/>
        <v>26.447182505148582</v>
      </c>
      <c r="AP455" s="376">
        <f t="shared" si="5"/>
        <v>12.575820299561292</v>
      </c>
    </row>
    <row r="456" spans="1:42" s="326" customFormat="1" ht="27.6" x14ac:dyDescent="0.3">
      <c r="A456" s="328"/>
      <c r="B456" s="328" t="s">
        <v>237</v>
      </c>
      <c r="C456" s="332"/>
      <c r="D456" s="332"/>
      <c r="E456" s="332"/>
      <c r="F456" s="332"/>
      <c r="G456" s="332"/>
      <c r="H456" s="332"/>
      <c r="I456" s="332"/>
      <c r="J456" s="332"/>
      <c r="K456" s="332"/>
      <c r="L456" s="332"/>
      <c r="M456" s="332"/>
      <c r="N456" s="332"/>
      <c r="O456" s="376">
        <f t="shared" si="3"/>
        <v>5.6774137657208597</v>
      </c>
      <c r="P456" s="376">
        <f t="shared" si="10"/>
        <v>-8.8728667989862977</v>
      </c>
      <c r="Q456" s="376">
        <f t="shared" si="10"/>
        <v>45.069292842448618</v>
      </c>
      <c r="R456" s="376">
        <f t="shared" si="10"/>
        <v>-35.16932952036953</v>
      </c>
      <c r="S456" s="376">
        <f t="shared" si="10"/>
        <v>16.125134269835002</v>
      </c>
      <c r="T456" s="376">
        <f t="shared" si="10"/>
        <v>-6.8774407566340097</v>
      </c>
      <c r="U456" s="376">
        <f t="shared" si="10"/>
        <v>-4.9330895494432365</v>
      </c>
      <c r="V456" s="376">
        <f t="shared" si="10"/>
        <v>16.333691381927206</v>
      </c>
      <c r="W456" s="376">
        <f t="shared" si="10"/>
        <v>-8.7919938835478515</v>
      </c>
      <c r="X456" s="376">
        <f t="shared" si="10"/>
        <v>1.9805245027002123</v>
      </c>
      <c r="Y456" s="376">
        <f t="shared" si="10"/>
        <v>-3.9365237634785908</v>
      </c>
      <c r="Z456" s="376">
        <f t="shared" si="10"/>
        <v>-7.7584020549751793</v>
      </c>
      <c r="AA456" s="376">
        <f t="shared" si="10"/>
        <v>19.449540737579831</v>
      </c>
      <c r="AB456" s="376">
        <f t="shared" si="10"/>
        <v>-2.9576562661567896</v>
      </c>
      <c r="AC456" s="376">
        <f t="shared" si="10"/>
        <v>-0.83055217035173035</v>
      </c>
      <c r="AD456" s="376">
        <f t="shared" si="10"/>
        <v>-2.6036847626266715</v>
      </c>
      <c r="AE456" s="376">
        <f t="shared" si="10"/>
        <v>-1.1301692682588382</v>
      </c>
      <c r="AF456" s="376">
        <f t="shared" si="10"/>
        <v>-3.9123655384092162</v>
      </c>
      <c r="AG456" s="376">
        <f t="shared" si="10"/>
        <v>22.828148694773812</v>
      </c>
      <c r="AH456" s="376">
        <f t="shared" si="11"/>
        <v>-4.9468635345853178</v>
      </c>
      <c r="AI456" s="376">
        <f t="shared" si="11"/>
        <v>-8.2757063610517694</v>
      </c>
      <c r="AJ456" s="376">
        <f t="shared" si="11"/>
        <v>5.373840266943323</v>
      </c>
      <c r="AK456" s="376">
        <f t="shared" si="11"/>
        <v>-1.5339843861468454</v>
      </c>
      <c r="AL456" s="376">
        <f t="shared" si="11"/>
        <v>-1.4440305174191241</v>
      </c>
      <c r="AM456" s="376">
        <f t="shared" si="11"/>
        <v>14.316145792961903</v>
      </c>
      <c r="AN456" s="376">
        <f t="shared" si="5"/>
        <v>-16.896378983897044</v>
      </c>
      <c r="AO456" s="376">
        <f t="shared" si="5"/>
        <v>9.6966670522694045</v>
      </c>
      <c r="AP456" s="376">
        <f t="shared" si="5"/>
        <v>0.10069082843311745</v>
      </c>
    </row>
    <row r="457" spans="1:42" s="326" customFormat="1" ht="27.6" x14ac:dyDescent="0.3">
      <c r="A457" s="330"/>
      <c r="B457" s="330" t="s">
        <v>238</v>
      </c>
      <c r="C457" s="333"/>
      <c r="D457" s="333"/>
      <c r="E457" s="333"/>
      <c r="F457" s="333"/>
      <c r="G457" s="333"/>
      <c r="H457" s="333"/>
      <c r="I457" s="333"/>
      <c r="J457" s="333"/>
      <c r="K457" s="333"/>
      <c r="L457" s="333"/>
      <c r="M457" s="333"/>
      <c r="N457" s="333"/>
      <c r="O457" s="376">
        <f t="shared" si="3"/>
        <v>-0.24724889994688565</v>
      </c>
      <c r="P457" s="376">
        <f t="shared" si="10"/>
        <v>-7.0450860766523569</v>
      </c>
      <c r="Q457" s="376">
        <f t="shared" si="10"/>
        <v>23.317696115751694</v>
      </c>
      <c r="R457" s="376">
        <f t="shared" si="10"/>
        <v>18.244158428877757</v>
      </c>
      <c r="S457" s="376">
        <f t="shared" si="10"/>
        <v>-13.49296948731136</v>
      </c>
      <c r="T457" s="376">
        <f t="shared" si="10"/>
        <v>35.209867833392664</v>
      </c>
      <c r="U457" s="376">
        <f t="shared" si="10"/>
        <v>21.52470811509885</v>
      </c>
      <c r="V457" s="376">
        <f t="shared" si="10"/>
        <v>-17.542655268064692</v>
      </c>
      <c r="W457" s="376">
        <f t="shared" si="10"/>
        <v>-22.560990695164069</v>
      </c>
      <c r="X457" s="376">
        <f t="shared" si="10"/>
        <v>10.005185749594192</v>
      </c>
      <c r="Y457" s="376">
        <f t="shared" si="10"/>
        <v>2.9485683041379356</v>
      </c>
      <c r="Z457" s="376">
        <f t="shared" si="10"/>
        <v>-2.4060533651444875</v>
      </c>
      <c r="AA457" s="376">
        <f t="shared" si="10"/>
        <v>6.8979421082329599</v>
      </c>
      <c r="AB457" s="376">
        <f t="shared" si="10"/>
        <v>-31.131730058407275</v>
      </c>
      <c r="AC457" s="376">
        <f t="shared" si="10"/>
        <v>9.7525149148813757</v>
      </c>
      <c r="AD457" s="376">
        <f t="shared" si="10"/>
        <v>-3.0669396117388068</v>
      </c>
      <c r="AE457" s="376">
        <f t="shared" si="10"/>
        <v>8.9149664435095755</v>
      </c>
      <c r="AF457" s="376">
        <f t="shared" si="10"/>
        <v>26.395122215502958</v>
      </c>
      <c r="AG457" s="376">
        <f t="shared" si="10"/>
        <v>3.2780975737640476</v>
      </c>
      <c r="AH457" s="376">
        <f t="shared" si="11"/>
        <v>-7.3050021965927492</v>
      </c>
      <c r="AI457" s="376">
        <f t="shared" si="11"/>
        <v>3.5966302103652561</v>
      </c>
      <c r="AJ457" s="376">
        <f t="shared" si="11"/>
        <v>12.193709323403882</v>
      </c>
      <c r="AK457" s="376">
        <f t="shared" si="11"/>
        <v>-6.3310390010939521</v>
      </c>
      <c r="AL457" s="376">
        <f t="shared" si="11"/>
        <v>1.2140638862408362</v>
      </c>
      <c r="AM457" s="376">
        <f t="shared" si="11"/>
        <v>2.9950293492337305</v>
      </c>
      <c r="AN457" s="376">
        <f t="shared" si="5"/>
        <v>-13.800452248943738</v>
      </c>
      <c r="AO457" s="376">
        <f t="shared" si="5"/>
        <v>39.318132500463179</v>
      </c>
      <c r="AP457" s="376">
        <f t="shared" si="5"/>
        <v>4.8943253985266102</v>
      </c>
    </row>
    <row r="458" spans="1:42" s="326" customFormat="1" ht="27.6" x14ac:dyDescent="0.3">
      <c r="A458" s="328"/>
      <c r="B458" s="328" t="s">
        <v>239</v>
      </c>
      <c r="C458" s="332"/>
      <c r="D458" s="332"/>
      <c r="E458" s="332"/>
      <c r="F458" s="332"/>
      <c r="G458" s="332"/>
      <c r="H458" s="332"/>
      <c r="I458" s="332"/>
      <c r="J458" s="332"/>
      <c r="K458" s="332"/>
      <c r="L458" s="332"/>
      <c r="M458" s="332"/>
      <c r="N458" s="332"/>
      <c r="O458" s="376">
        <f t="shared" si="3"/>
        <v>-2.1249591726954606</v>
      </c>
      <c r="P458" s="376">
        <f t="shared" si="10"/>
        <v>-2.4456002315349656</v>
      </c>
      <c r="Q458" s="376">
        <f t="shared" si="10"/>
        <v>9.7544930076712646</v>
      </c>
      <c r="R458" s="376">
        <f t="shared" si="10"/>
        <v>61.560515002984012</v>
      </c>
      <c r="S458" s="376">
        <f t="shared" si="10"/>
        <v>-29.527138645552142</v>
      </c>
      <c r="T458" s="376">
        <f t="shared" si="10"/>
        <v>63.1865323993758</v>
      </c>
      <c r="U458" s="376">
        <f t="shared" si="10"/>
        <v>29.723901409515474</v>
      </c>
      <c r="V458" s="376">
        <f t="shared" si="10"/>
        <v>-26.188657732204312</v>
      </c>
      <c r="W458" s="376">
        <f t="shared" si="10"/>
        <v>-33.839757336718755</v>
      </c>
      <c r="X458" s="376">
        <f t="shared" si="10"/>
        <v>27.578307877420265</v>
      </c>
      <c r="Y458" s="376">
        <f t="shared" si="10"/>
        <v>6.7186234839814833</v>
      </c>
      <c r="Z458" s="376">
        <f t="shared" si="10"/>
        <v>-5.3324394326443532</v>
      </c>
      <c r="AA458" s="376">
        <f t="shared" si="10"/>
        <v>4.0612258951206259</v>
      </c>
      <c r="AB458" s="376">
        <f t="shared" si="10"/>
        <v>-37.223644191192193</v>
      </c>
      <c r="AC458" s="376">
        <f t="shared" si="10"/>
        <v>9.1180877631024764</v>
      </c>
      <c r="AD458" s="376">
        <f t="shared" si="10"/>
        <v>-5.9637964099235843</v>
      </c>
      <c r="AE458" s="376">
        <f t="shared" si="10"/>
        <v>13.494806038269395</v>
      </c>
      <c r="AF458" s="376">
        <f t="shared" si="10"/>
        <v>45.074679884371264</v>
      </c>
      <c r="AG458" s="376">
        <f t="shared" si="10"/>
        <v>-4.7368116779863225</v>
      </c>
      <c r="AH458" s="376">
        <f t="shared" si="11"/>
        <v>-14.530287171830807</v>
      </c>
      <c r="AI458" s="376">
        <f t="shared" si="11"/>
        <v>6.526658713042881</v>
      </c>
      <c r="AJ458" s="376">
        <f t="shared" si="11"/>
        <v>18.738841242803684</v>
      </c>
      <c r="AK458" s="376">
        <f t="shared" si="11"/>
        <v>-10.194710967635523</v>
      </c>
      <c r="AL458" s="376">
        <f t="shared" si="11"/>
        <v>5.4625338250387037</v>
      </c>
      <c r="AM458" s="376">
        <f t="shared" si="11"/>
        <v>2.3677647437458806</v>
      </c>
      <c r="AN458" s="376">
        <f t="shared" si="5"/>
        <v>-14.385656242202753</v>
      </c>
      <c r="AO458" s="376">
        <f t="shared" si="5"/>
        <v>42.908693109848265</v>
      </c>
      <c r="AP458" s="376">
        <f t="shared" si="5"/>
        <v>7.6631430385002863</v>
      </c>
    </row>
    <row r="459" spans="1:42" s="326" customFormat="1" ht="19.8" x14ac:dyDescent="0.5">
      <c r="A459" s="330"/>
      <c r="B459" s="330" t="s">
        <v>240</v>
      </c>
      <c r="C459" s="333"/>
      <c r="D459" s="333"/>
      <c r="E459" s="333"/>
      <c r="F459" s="334"/>
      <c r="G459" s="333"/>
      <c r="H459" s="333"/>
      <c r="I459" s="333"/>
      <c r="J459" s="333"/>
      <c r="K459" s="333"/>
      <c r="L459" s="333"/>
      <c r="M459" s="334"/>
      <c r="N459" s="333"/>
      <c r="O459" s="376" t="str">
        <f t="shared" si="3"/>
        <v>n.a.</v>
      </c>
      <c r="P459" s="376">
        <f t="shared" si="10"/>
        <v>2.1928582524148919</v>
      </c>
      <c r="Q459" s="376">
        <f t="shared" si="10"/>
        <v>97.3158496263556</v>
      </c>
      <c r="R459" s="376">
        <f t="shared" si="10"/>
        <v>-53.255619662295473</v>
      </c>
      <c r="S459" s="376">
        <f t="shared" si="10"/>
        <v>-0.73338132501562303</v>
      </c>
      <c r="T459" s="376">
        <f t="shared" si="10"/>
        <v>-100.00000000000001</v>
      </c>
      <c r="U459" s="376" t="str">
        <f t="shared" si="10"/>
        <v>n.a.</v>
      </c>
      <c r="V459" s="376">
        <f t="shared" si="10"/>
        <v>-81.536471040760844</v>
      </c>
      <c r="W459" s="376">
        <f t="shared" si="10"/>
        <v>537.90627041902974</v>
      </c>
      <c r="X459" s="376">
        <f t="shared" si="10"/>
        <v>-97.688271569793613</v>
      </c>
      <c r="Y459" s="376">
        <f t="shared" si="10"/>
        <v>6574.6436996358943</v>
      </c>
      <c r="Z459" s="376">
        <f t="shared" si="10"/>
        <v>-58.654048914136176</v>
      </c>
      <c r="AA459" s="376">
        <f t="shared" si="10"/>
        <v>-76.251964120807287</v>
      </c>
      <c r="AB459" s="376">
        <f t="shared" si="10"/>
        <v>-50.515521854428002</v>
      </c>
      <c r="AC459" s="376">
        <f t="shared" si="10"/>
        <v>-100</v>
      </c>
      <c r="AD459" s="376" t="str">
        <f t="shared" si="10"/>
        <v>n.a.</v>
      </c>
      <c r="AE459" s="376">
        <f t="shared" si="10"/>
        <v>32.200560137383157</v>
      </c>
      <c r="AF459" s="376">
        <f t="shared" si="10"/>
        <v>3.0611715500950134</v>
      </c>
      <c r="AG459" s="376">
        <f t="shared" si="10"/>
        <v>269.21889619307694</v>
      </c>
      <c r="AH459" s="376">
        <f t="shared" si="11"/>
        <v>-62.79631583003669</v>
      </c>
      <c r="AI459" s="376">
        <f t="shared" si="11"/>
        <v>-92.759987401382958</v>
      </c>
      <c r="AJ459" s="376">
        <f t="shared" si="11"/>
        <v>-30.406190449643198</v>
      </c>
      <c r="AK459" s="376">
        <f t="shared" si="11"/>
        <v>1453.8040418356984</v>
      </c>
      <c r="AL459" s="376">
        <f t="shared" si="11"/>
        <v>-69.648696541449866</v>
      </c>
      <c r="AM459" s="376">
        <f t="shared" si="11"/>
        <v>-59.848734464186343</v>
      </c>
      <c r="AN459" s="376">
        <f t="shared" si="5"/>
        <v>2039.5519137662232</v>
      </c>
      <c r="AO459" s="376">
        <f t="shared" si="5"/>
        <v>18.588808843751</v>
      </c>
      <c r="AP459" s="376">
        <f t="shared" si="5"/>
        <v>10.077502841379278</v>
      </c>
    </row>
    <row r="460" spans="1:42" s="326" customFormat="1" ht="27.6" x14ac:dyDescent="0.3">
      <c r="A460" s="328"/>
      <c r="B460" s="328" t="s">
        <v>241</v>
      </c>
      <c r="C460" s="332"/>
      <c r="D460" s="332"/>
      <c r="E460" s="332"/>
      <c r="F460" s="332"/>
      <c r="G460" s="332"/>
      <c r="H460" s="332"/>
      <c r="I460" s="332"/>
      <c r="J460" s="332"/>
      <c r="K460" s="332"/>
      <c r="L460" s="332"/>
      <c r="M460" s="332"/>
      <c r="N460" s="332"/>
      <c r="O460" s="376">
        <f t="shared" ref="O460:AD523" si="12">IFERROR(((O70-N70)*100/N70),"n.a.")</f>
        <v>2.2219795461337024</v>
      </c>
      <c r="P460" s="376">
        <f t="shared" si="12"/>
        <v>-12.859466890251303</v>
      </c>
      <c r="Q460" s="376">
        <f t="shared" si="12"/>
        <v>42.50156251964443</v>
      </c>
      <c r="R460" s="376">
        <f t="shared" si="12"/>
        <v>-28.952563695650408</v>
      </c>
      <c r="S460" s="376">
        <f t="shared" si="12"/>
        <v>26.242534542771324</v>
      </c>
      <c r="T460" s="376">
        <f t="shared" si="12"/>
        <v>-3.4837786251359217</v>
      </c>
      <c r="U460" s="376">
        <f t="shared" si="12"/>
        <v>2.3380040846401942</v>
      </c>
      <c r="V460" s="376">
        <f t="shared" si="12"/>
        <v>8.0980712912131043</v>
      </c>
      <c r="W460" s="376">
        <f t="shared" si="12"/>
        <v>0.26619610277266237</v>
      </c>
      <c r="X460" s="376">
        <f t="shared" si="12"/>
        <v>-13.461679007170639</v>
      </c>
      <c r="Y460" s="376">
        <f t="shared" si="12"/>
        <v>-4.4914366392729335</v>
      </c>
      <c r="Z460" s="376">
        <f t="shared" si="12"/>
        <v>4.0427942594266808</v>
      </c>
      <c r="AA460" s="376">
        <f t="shared" si="12"/>
        <v>12.583235825581346</v>
      </c>
      <c r="AB460" s="376">
        <f t="shared" si="12"/>
        <v>-19.856859604983399</v>
      </c>
      <c r="AC460" s="376">
        <f t="shared" si="12"/>
        <v>10.673152439684632</v>
      </c>
      <c r="AD460" s="376">
        <f t="shared" si="12"/>
        <v>1.0719051258602696</v>
      </c>
      <c r="AE460" s="376">
        <f t="shared" si="10"/>
        <v>2.8241565794599888</v>
      </c>
      <c r="AF460" s="376">
        <f t="shared" si="10"/>
        <v>-1.0228901504350316</v>
      </c>
      <c r="AG460" s="376">
        <f t="shared" si="10"/>
        <v>20.515855321398568</v>
      </c>
      <c r="AH460" s="376">
        <f t="shared" si="11"/>
        <v>4.986547196190692</v>
      </c>
      <c r="AI460" s="376">
        <f t="shared" si="11"/>
        <v>-0.45762658303508957</v>
      </c>
      <c r="AJ460" s="376">
        <f t="shared" si="11"/>
        <v>2.4962245197019515</v>
      </c>
      <c r="AK460" s="376">
        <f t="shared" si="11"/>
        <v>0.29895096843732116</v>
      </c>
      <c r="AL460" s="376">
        <f t="shared" si="11"/>
        <v>-5.3139072094243565</v>
      </c>
      <c r="AM460" s="376">
        <f t="shared" si="11"/>
        <v>4.0691449673436715</v>
      </c>
      <c r="AN460" s="376">
        <f t="shared" ref="AN460:AP523" si="13">IFERROR(((AN70-AM70)*100/AM70),"n.a.")</f>
        <v>-12.819881673594358</v>
      </c>
      <c r="AO460" s="376">
        <f t="shared" si="13"/>
        <v>33.382153565032858</v>
      </c>
      <c r="AP460" s="376">
        <f t="shared" si="13"/>
        <v>-1.1313040249950789E-2</v>
      </c>
    </row>
    <row r="461" spans="1:42" s="326" customFormat="1" ht="27.6" x14ac:dyDescent="0.3">
      <c r="A461" s="330"/>
      <c r="B461" s="330" t="s">
        <v>242</v>
      </c>
      <c r="C461" s="333"/>
      <c r="D461" s="333"/>
      <c r="E461" s="333"/>
      <c r="F461" s="333"/>
      <c r="G461" s="333"/>
      <c r="H461" s="333"/>
      <c r="I461" s="333"/>
      <c r="J461" s="333"/>
      <c r="K461" s="333"/>
      <c r="L461" s="333"/>
      <c r="M461" s="333"/>
      <c r="N461" s="333"/>
      <c r="O461" s="376">
        <f t="shared" si="12"/>
        <v>16.114385089753426</v>
      </c>
      <c r="P461" s="376">
        <f t="shared" si="10"/>
        <v>-14.936113299427216</v>
      </c>
      <c r="Q461" s="376">
        <f t="shared" si="10"/>
        <v>10.542203469555533</v>
      </c>
      <c r="R461" s="376">
        <f t="shared" si="10"/>
        <v>-8.031860766728764</v>
      </c>
      <c r="S461" s="376">
        <f t="shared" si="10"/>
        <v>21.02117042118828</v>
      </c>
      <c r="T461" s="376">
        <f t="shared" si="10"/>
        <v>-14.32911109918299</v>
      </c>
      <c r="U461" s="376">
        <f t="shared" si="10"/>
        <v>-1.9549384234222658</v>
      </c>
      <c r="V461" s="376">
        <f t="shared" si="10"/>
        <v>11.069104523038954</v>
      </c>
      <c r="W461" s="376">
        <f t="shared" si="10"/>
        <v>39.588018360160817</v>
      </c>
      <c r="X461" s="376">
        <f t="shared" si="10"/>
        <v>46.204949128016267</v>
      </c>
      <c r="Y461" s="376">
        <f t="shared" si="10"/>
        <v>8.3815736472046414</v>
      </c>
      <c r="Z461" s="376">
        <f t="shared" si="10"/>
        <v>-63.20074015517055</v>
      </c>
      <c r="AA461" s="376">
        <f t="shared" si="10"/>
        <v>20.586330489767068</v>
      </c>
      <c r="AB461" s="376">
        <f t="shared" si="10"/>
        <v>-10.625694763984134</v>
      </c>
      <c r="AC461" s="376">
        <f t="shared" si="10"/>
        <v>0.16450298455028067</v>
      </c>
      <c r="AD461" s="376">
        <f t="shared" si="10"/>
        <v>1.6363065953238911</v>
      </c>
      <c r="AE461" s="376">
        <f t="shared" si="10"/>
        <v>12.716132807119529</v>
      </c>
      <c r="AF461" s="376">
        <f t="shared" si="10"/>
        <v>-12.044106972424474</v>
      </c>
      <c r="AG461" s="376">
        <f t="shared" si="10"/>
        <v>18.424794733033107</v>
      </c>
      <c r="AH461" s="376">
        <f t="shared" si="11"/>
        <v>3.006559224302368</v>
      </c>
      <c r="AI461" s="376">
        <f t="shared" si="11"/>
        <v>-9.8349131155034062</v>
      </c>
      <c r="AJ461" s="376">
        <f t="shared" si="11"/>
        <v>8.6524743960898878</v>
      </c>
      <c r="AK461" s="376">
        <f t="shared" si="11"/>
        <v>-0.94663840182683168</v>
      </c>
      <c r="AL461" s="376">
        <f t="shared" si="11"/>
        <v>-4.9547205573569562</v>
      </c>
      <c r="AM461" s="376">
        <f t="shared" si="11"/>
        <v>20.556886676909262</v>
      </c>
      <c r="AN461" s="376">
        <f t="shared" si="13"/>
        <v>-20.962247320493855</v>
      </c>
      <c r="AO461" s="376">
        <f t="shared" si="13"/>
        <v>17.178342800549679</v>
      </c>
      <c r="AP461" s="376">
        <f t="shared" si="13"/>
        <v>5.1963108019308537</v>
      </c>
    </row>
    <row r="462" spans="1:42" s="326" customFormat="1" ht="27.6" x14ac:dyDescent="0.3">
      <c r="A462" s="328"/>
      <c r="B462" s="328" t="s">
        <v>243</v>
      </c>
      <c r="C462" s="332"/>
      <c r="D462" s="332"/>
      <c r="E462" s="332"/>
      <c r="F462" s="332"/>
      <c r="G462" s="332"/>
      <c r="H462" s="332"/>
      <c r="I462" s="332"/>
      <c r="J462" s="332"/>
      <c r="K462" s="332"/>
      <c r="L462" s="332"/>
      <c r="M462" s="332"/>
      <c r="N462" s="332"/>
      <c r="O462" s="376">
        <f t="shared" si="12"/>
        <v>22.020560530428934</v>
      </c>
      <c r="P462" s="376">
        <f t="shared" si="10"/>
        <v>-13.118557068651544</v>
      </c>
      <c r="Q462" s="376">
        <f t="shared" si="10"/>
        <v>10.458355803838344</v>
      </c>
      <c r="R462" s="376">
        <f t="shared" si="10"/>
        <v>-0.978856615462529</v>
      </c>
      <c r="S462" s="376">
        <f t="shared" si="10"/>
        <v>2.7850224485935371</v>
      </c>
      <c r="T462" s="376">
        <f t="shared" si="10"/>
        <v>-8.1829349774775739</v>
      </c>
      <c r="U462" s="376">
        <f t="shared" si="10"/>
        <v>10.226223059349749</v>
      </c>
      <c r="V462" s="376">
        <f t="shared" si="10"/>
        <v>1.4673407081549956</v>
      </c>
      <c r="W462" s="376">
        <f t="shared" si="10"/>
        <v>-7.1684561994203522</v>
      </c>
      <c r="X462" s="376">
        <f t="shared" si="10"/>
        <v>-4.7427420380315413</v>
      </c>
      <c r="Y462" s="376">
        <f t="shared" si="10"/>
        <v>3.6586569851726729</v>
      </c>
      <c r="Z462" s="376">
        <f t="shared" si="10"/>
        <v>-10.046451305163174</v>
      </c>
      <c r="AA462" s="376">
        <f t="shared" si="10"/>
        <v>24.821827183483993</v>
      </c>
      <c r="AB462" s="376">
        <f t="shared" si="10"/>
        <v>-18.923562896996224</v>
      </c>
      <c r="AC462" s="376">
        <f t="shared" si="10"/>
        <v>7.1029591302968331</v>
      </c>
      <c r="AD462" s="376">
        <f t="shared" si="10"/>
        <v>23.028094968835791</v>
      </c>
      <c r="AE462" s="376">
        <f t="shared" si="10"/>
        <v>-12.436682997642558</v>
      </c>
      <c r="AF462" s="376">
        <f t="shared" si="10"/>
        <v>11.232474982036184</v>
      </c>
      <c r="AG462" s="376">
        <f t="shared" si="10"/>
        <v>7.4132538126965306</v>
      </c>
      <c r="AH462" s="376">
        <f t="shared" si="11"/>
        <v>-11.301533536575416</v>
      </c>
      <c r="AI462" s="376">
        <f t="shared" si="11"/>
        <v>2.0622024075880971</v>
      </c>
      <c r="AJ462" s="376">
        <f t="shared" si="11"/>
        <v>29.604244133999412</v>
      </c>
      <c r="AK462" s="376">
        <f t="shared" si="11"/>
        <v>-12.094775530777255</v>
      </c>
      <c r="AL462" s="376">
        <f t="shared" si="11"/>
        <v>-16.622770853169371</v>
      </c>
      <c r="AM462" s="376">
        <f t="shared" si="11"/>
        <v>36.677738559364151</v>
      </c>
      <c r="AN462" s="376">
        <f t="shared" si="13"/>
        <v>-28.724463793331541</v>
      </c>
      <c r="AO462" s="376">
        <f t="shared" si="13"/>
        <v>16.979928560479539</v>
      </c>
      <c r="AP462" s="376">
        <f t="shared" si="13"/>
        <v>6.4694548039568573</v>
      </c>
    </row>
    <row r="463" spans="1:42" s="326" customFormat="1" ht="13.8" x14ac:dyDescent="0.3">
      <c r="A463" s="330"/>
      <c r="B463" s="330" t="s">
        <v>244</v>
      </c>
      <c r="C463" s="333"/>
      <c r="D463" s="333"/>
      <c r="E463" s="333"/>
      <c r="F463" s="333"/>
      <c r="G463" s="333"/>
      <c r="H463" s="333"/>
      <c r="I463" s="333"/>
      <c r="J463" s="333"/>
      <c r="K463" s="333"/>
      <c r="L463" s="333"/>
      <c r="M463" s="333"/>
      <c r="N463" s="333"/>
      <c r="O463" s="376">
        <f t="shared" si="12"/>
        <v>-16.732259107604012</v>
      </c>
      <c r="P463" s="376">
        <f t="shared" si="10"/>
        <v>-11.395632880830053</v>
      </c>
      <c r="Q463" s="376">
        <f t="shared" si="10"/>
        <v>122.08907748061033</v>
      </c>
      <c r="R463" s="376">
        <f t="shared" si="10"/>
        <v>-42.293309087815693</v>
      </c>
      <c r="S463" s="376">
        <f t="shared" si="10"/>
        <v>19.173265391503964</v>
      </c>
      <c r="T463" s="376">
        <f t="shared" si="10"/>
        <v>-34.734443806561316</v>
      </c>
      <c r="U463" s="376">
        <f t="shared" si="10"/>
        <v>8.1810644785235184E-2</v>
      </c>
      <c r="V463" s="376">
        <f t="shared" si="10"/>
        <v>40.457039911857507</v>
      </c>
      <c r="W463" s="376">
        <f t="shared" si="10"/>
        <v>-14.404490000058779</v>
      </c>
      <c r="X463" s="376">
        <f t="shared" si="10"/>
        <v>8.3093176699149947</v>
      </c>
      <c r="Y463" s="376">
        <f t="shared" si="10"/>
        <v>-8.498112836791627</v>
      </c>
      <c r="Z463" s="376">
        <f t="shared" si="10"/>
        <v>-26.400788232427228</v>
      </c>
      <c r="AA463" s="376">
        <f t="shared" si="10"/>
        <v>23.681049246305168</v>
      </c>
      <c r="AB463" s="376">
        <f t="shared" si="10"/>
        <v>-13.770269447099178</v>
      </c>
      <c r="AC463" s="376">
        <f t="shared" si="10"/>
        <v>-4.6210821958224431</v>
      </c>
      <c r="AD463" s="376">
        <f t="shared" si="10"/>
        <v>-7.7666079038359328</v>
      </c>
      <c r="AE463" s="376">
        <f t="shared" si="10"/>
        <v>4.696363192529267</v>
      </c>
      <c r="AF463" s="376">
        <f t="shared" si="10"/>
        <v>5.094025389899036</v>
      </c>
      <c r="AG463" s="376">
        <f t="shared" si="10"/>
        <v>13.971593278912993</v>
      </c>
      <c r="AH463" s="376">
        <f t="shared" si="11"/>
        <v>-14.976069073968546</v>
      </c>
      <c r="AI463" s="376">
        <f t="shared" si="11"/>
        <v>16.88298144765978</v>
      </c>
      <c r="AJ463" s="376">
        <f t="shared" si="11"/>
        <v>28.067158392917314</v>
      </c>
      <c r="AK463" s="376">
        <f t="shared" si="11"/>
        <v>13.179821262674791</v>
      </c>
      <c r="AL463" s="376">
        <f t="shared" si="11"/>
        <v>-34.23938011062851</v>
      </c>
      <c r="AM463" s="376">
        <f t="shared" si="11"/>
        <v>3.3118140603165842</v>
      </c>
      <c r="AN463" s="376">
        <f t="shared" si="13"/>
        <v>-35.493121908486017</v>
      </c>
      <c r="AO463" s="376">
        <f t="shared" si="13"/>
        <v>191.32129035486659</v>
      </c>
      <c r="AP463" s="376">
        <f t="shared" si="13"/>
        <v>89.713919978369972</v>
      </c>
    </row>
    <row r="464" spans="1:42" s="326" customFormat="1" ht="13.8" x14ac:dyDescent="0.3">
      <c r="A464" s="328"/>
      <c r="B464" s="328" t="s">
        <v>245</v>
      </c>
      <c r="C464" s="332"/>
      <c r="D464" s="332"/>
      <c r="E464" s="332"/>
      <c r="F464" s="332"/>
      <c r="G464" s="332"/>
      <c r="H464" s="332"/>
      <c r="I464" s="332"/>
      <c r="J464" s="332"/>
      <c r="K464" s="332"/>
      <c r="L464" s="332"/>
      <c r="M464" s="332"/>
      <c r="N464" s="332"/>
      <c r="O464" s="376">
        <f t="shared" si="12"/>
        <v>2.4441786895325768</v>
      </c>
      <c r="P464" s="376">
        <f t="shared" si="10"/>
        <v>-11.99460045527977</v>
      </c>
      <c r="Q464" s="376">
        <f t="shared" si="10"/>
        <v>4.7046787511957593</v>
      </c>
      <c r="R464" s="376">
        <f t="shared" si="10"/>
        <v>-1.5195179367666489</v>
      </c>
      <c r="S464" s="376">
        <f t="shared" si="10"/>
        <v>13.616506479043007</v>
      </c>
      <c r="T464" s="376">
        <f t="shared" si="10"/>
        <v>-4.1430303920668177</v>
      </c>
      <c r="U464" s="376">
        <f t="shared" si="10"/>
        <v>-3.5092218632398606</v>
      </c>
      <c r="V464" s="376">
        <f t="shared" si="10"/>
        <v>12.017936959271253</v>
      </c>
      <c r="W464" s="376">
        <f t="shared" si="10"/>
        <v>-16.774601063116346</v>
      </c>
      <c r="X464" s="376">
        <f t="shared" si="10"/>
        <v>9.1711858495944156</v>
      </c>
      <c r="Y464" s="376">
        <f t="shared" si="10"/>
        <v>-4.7031305810587343</v>
      </c>
      <c r="Z464" s="376">
        <f t="shared" si="10"/>
        <v>4.0819820544908509</v>
      </c>
      <c r="AA464" s="376">
        <f t="shared" si="10"/>
        <v>-9.4685048070257025</v>
      </c>
      <c r="AB464" s="376">
        <f t="shared" si="10"/>
        <v>10.177706811643313</v>
      </c>
      <c r="AC464" s="376">
        <f t="shared" si="10"/>
        <v>-21.40772186613302</v>
      </c>
      <c r="AD464" s="376">
        <f t="shared" si="10"/>
        <v>18.624070275723017</v>
      </c>
      <c r="AE464" s="376">
        <f t="shared" si="10"/>
        <v>5.2298969147747565</v>
      </c>
      <c r="AF464" s="376">
        <f t="shared" si="10"/>
        <v>-5.5712485390558717</v>
      </c>
      <c r="AG464" s="376">
        <f t="shared" si="10"/>
        <v>19.556789025810144</v>
      </c>
      <c r="AH464" s="376">
        <f t="shared" si="11"/>
        <v>-15.855323198496356</v>
      </c>
      <c r="AI464" s="376">
        <f t="shared" si="11"/>
        <v>23.492192303323698</v>
      </c>
      <c r="AJ464" s="376">
        <f t="shared" si="11"/>
        <v>3.6804570824020111</v>
      </c>
      <c r="AK464" s="376">
        <f t="shared" si="11"/>
        <v>-9.1621578636998073</v>
      </c>
      <c r="AL464" s="376">
        <f t="shared" si="11"/>
        <v>-6.731087110560213</v>
      </c>
      <c r="AM464" s="376">
        <f t="shared" si="11"/>
        <v>20.10784165192451</v>
      </c>
      <c r="AN464" s="376">
        <f t="shared" si="13"/>
        <v>-26.475476892069231</v>
      </c>
      <c r="AO464" s="376">
        <f t="shared" si="13"/>
        <v>25.854246630927374</v>
      </c>
      <c r="AP464" s="376">
        <f t="shared" si="13"/>
        <v>-3.8647971071119915</v>
      </c>
    </row>
    <row r="465" spans="1:42" s="326" customFormat="1" ht="27.6" x14ac:dyDescent="0.3">
      <c r="A465" s="330"/>
      <c r="B465" s="330" t="s">
        <v>246</v>
      </c>
      <c r="C465" s="333"/>
      <c r="D465" s="333"/>
      <c r="E465" s="333"/>
      <c r="F465" s="333"/>
      <c r="G465" s="333"/>
      <c r="H465" s="333"/>
      <c r="I465" s="333"/>
      <c r="J465" s="333"/>
      <c r="K465" s="333"/>
      <c r="L465" s="333"/>
      <c r="M465" s="333"/>
      <c r="N465" s="333"/>
      <c r="O465" s="376">
        <f t="shared" si="12"/>
        <v>8.2468113123141045</v>
      </c>
      <c r="P465" s="376">
        <f t="shared" si="10"/>
        <v>-16.118378284710229</v>
      </c>
      <c r="Q465" s="376">
        <f t="shared" si="10"/>
        <v>4.1415744666694216</v>
      </c>
      <c r="R465" s="376">
        <f t="shared" si="10"/>
        <v>-2.4867046072742065</v>
      </c>
      <c r="S465" s="376">
        <f t="shared" si="10"/>
        <v>16.054328583583345</v>
      </c>
      <c r="T465" s="376">
        <f t="shared" si="10"/>
        <v>5.1669824114437812</v>
      </c>
      <c r="U465" s="376">
        <f t="shared" si="10"/>
        <v>7.6094193901195641</v>
      </c>
      <c r="V465" s="376">
        <f t="shared" si="10"/>
        <v>0.56522106392217641</v>
      </c>
      <c r="W465" s="376">
        <f t="shared" si="10"/>
        <v>-5.2774114194943751</v>
      </c>
      <c r="X465" s="376">
        <f t="shared" si="10"/>
        <v>9.9598638858977093</v>
      </c>
      <c r="Y465" s="376">
        <f t="shared" si="10"/>
        <v>-8.7216095156865592</v>
      </c>
      <c r="Z465" s="376">
        <f t="shared" si="10"/>
        <v>-21.666896614818864</v>
      </c>
      <c r="AA465" s="376">
        <f t="shared" si="10"/>
        <v>17.376913209684609</v>
      </c>
      <c r="AB465" s="376">
        <f t="shared" si="10"/>
        <v>20.802828655136498</v>
      </c>
      <c r="AC465" s="376">
        <f t="shared" si="10"/>
        <v>-38.135910810795409</v>
      </c>
      <c r="AD465" s="376">
        <f t="shared" si="10"/>
        <v>29.711328993051147</v>
      </c>
      <c r="AE465" s="376">
        <f t="shared" si="10"/>
        <v>-5.9859287642894925</v>
      </c>
      <c r="AF465" s="376">
        <f t="shared" si="10"/>
        <v>36.072810891070127</v>
      </c>
      <c r="AG465" s="376">
        <f t="shared" si="10"/>
        <v>-16.156272165915514</v>
      </c>
      <c r="AH465" s="376">
        <f t="shared" si="11"/>
        <v>5.3934004476741908</v>
      </c>
      <c r="AI465" s="376">
        <f t="shared" si="11"/>
        <v>-11.739300473352117</v>
      </c>
      <c r="AJ465" s="376">
        <f t="shared" si="11"/>
        <v>24.086730698103828</v>
      </c>
      <c r="AK465" s="376">
        <f t="shared" si="11"/>
        <v>2.352675015487427</v>
      </c>
      <c r="AL465" s="376">
        <f t="shared" si="11"/>
        <v>-23.428524260717968</v>
      </c>
      <c r="AM465" s="376">
        <f t="shared" si="11"/>
        <v>8.5834546991174392</v>
      </c>
      <c r="AN465" s="376">
        <f t="shared" si="13"/>
        <v>-8.5979406310086048</v>
      </c>
      <c r="AO465" s="376">
        <f t="shared" si="13"/>
        <v>-6.1299115376897531</v>
      </c>
      <c r="AP465" s="376">
        <f t="shared" si="13"/>
        <v>6.3414829775880666</v>
      </c>
    </row>
    <row r="466" spans="1:42" s="326" customFormat="1" ht="12.75" customHeight="1" x14ac:dyDescent="0.3">
      <c r="A466" s="328"/>
      <c r="B466" s="328" t="s">
        <v>247</v>
      </c>
      <c r="C466" s="332"/>
      <c r="D466" s="332"/>
      <c r="E466" s="332"/>
      <c r="F466" s="332"/>
      <c r="G466" s="332"/>
      <c r="H466" s="332"/>
      <c r="I466" s="332"/>
      <c r="J466" s="332"/>
      <c r="K466" s="332"/>
      <c r="L466" s="332"/>
      <c r="M466" s="332"/>
      <c r="N466" s="332"/>
      <c r="O466" s="376">
        <f t="shared" si="12"/>
        <v>27.428859998627026</v>
      </c>
      <c r="P466" s="376">
        <f t="shared" si="10"/>
        <v>-18.953684334847559</v>
      </c>
      <c r="Q466" s="376">
        <f t="shared" si="10"/>
        <v>19.032533373620787</v>
      </c>
      <c r="R466" s="376">
        <f t="shared" si="10"/>
        <v>-7.1604844334946893</v>
      </c>
      <c r="S466" s="376">
        <f t="shared" si="10"/>
        <v>-2.32401576111093</v>
      </c>
      <c r="T466" s="376">
        <f t="shared" si="10"/>
        <v>-14.39029140891515</v>
      </c>
      <c r="U466" s="376">
        <f t="shared" si="10"/>
        <v>4.0379590714015441</v>
      </c>
      <c r="V466" s="376">
        <f t="shared" si="10"/>
        <v>-1.8021151926345234</v>
      </c>
      <c r="W466" s="376">
        <f t="shared" si="10"/>
        <v>-3.3902765178446965</v>
      </c>
      <c r="X466" s="376">
        <f t="shared" si="10"/>
        <v>7.707319145492292</v>
      </c>
      <c r="Y466" s="376">
        <f t="shared" si="10"/>
        <v>1.89003019064732</v>
      </c>
      <c r="Z466" s="376">
        <f t="shared" si="10"/>
        <v>-11.191744044987047</v>
      </c>
      <c r="AA466" s="376">
        <f t="shared" si="10"/>
        <v>20.330703391638075</v>
      </c>
      <c r="AB466" s="376">
        <f t="shared" si="10"/>
        <v>-5.7955943844188003</v>
      </c>
      <c r="AC466" s="376">
        <f t="shared" si="10"/>
        <v>6.2314892007193068</v>
      </c>
      <c r="AD466" s="376">
        <f t="shared" si="10"/>
        <v>10.442588407995597</v>
      </c>
      <c r="AE466" s="376">
        <f t="shared" si="10"/>
        <v>-6.8893220232632659</v>
      </c>
      <c r="AF466" s="376">
        <f t="shared" si="10"/>
        <v>-4.4958569383542066</v>
      </c>
      <c r="AG466" s="376">
        <f t="shared" si="10"/>
        <v>25.915786338197922</v>
      </c>
      <c r="AH466" s="376">
        <f t="shared" si="11"/>
        <v>-5.5301762098666067</v>
      </c>
      <c r="AI466" s="376">
        <f t="shared" si="11"/>
        <v>1.4351023454214491</v>
      </c>
      <c r="AJ466" s="376">
        <f t="shared" si="11"/>
        <v>7.0695004951115665</v>
      </c>
      <c r="AK466" s="376">
        <f t="shared" si="11"/>
        <v>5.5511833300566442</v>
      </c>
      <c r="AL466" s="376">
        <f t="shared" si="11"/>
        <v>-6.6494380114768532</v>
      </c>
      <c r="AM466" s="376">
        <f t="shared" si="11"/>
        <v>21.037315472484863</v>
      </c>
      <c r="AN466" s="376">
        <f t="shared" si="13"/>
        <v>-10.748000151283939</v>
      </c>
      <c r="AO466" s="376">
        <f t="shared" si="13"/>
        <v>34.850031927358231</v>
      </c>
      <c r="AP466" s="376">
        <f t="shared" si="13"/>
        <v>31.576559793614702</v>
      </c>
    </row>
    <row r="467" spans="1:42" s="326" customFormat="1" ht="27.6" x14ac:dyDescent="0.3">
      <c r="A467" s="330"/>
      <c r="B467" s="330" t="s">
        <v>248</v>
      </c>
      <c r="C467" s="333"/>
      <c r="D467" s="333"/>
      <c r="E467" s="333"/>
      <c r="F467" s="333"/>
      <c r="G467" s="333"/>
      <c r="H467" s="333"/>
      <c r="I467" s="333"/>
      <c r="J467" s="333"/>
      <c r="K467" s="333"/>
      <c r="L467" s="333"/>
      <c r="M467" s="333"/>
      <c r="N467" s="333"/>
      <c r="O467" s="376">
        <f t="shared" si="12"/>
        <v>56.579223388321921</v>
      </c>
      <c r="P467" s="376">
        <f t="shared" si="10"/>
        <v>12.769857220681676</v>
      </c>
      <c r="Q467" s="376">
        <f t="shared" si="10"/>
        <v>-7.8606446665282093</v>
      </c>
      <c r="R467" s="376">
        <f t="shared" si="10"/>
        <v>-7.760223443090025</v>
      </c>
      <c r="S467" s="376">
        <f t="shared" si="10"/>
        <v>46.827615438931439</v>
      </c>
      <c r="T467" s="376">
        <f t="shared" si="10"/>
        <v>-27.477672025100588</v>
      </c>
      <c r="U467" s="376">
        <f t="shared" si="10"/>
        <v>39.684873428688263</v>
      </c>
      <c r="V467" s="376">
        <f t="shared" si="10"/>
        <v>-26.908400047676302</v>
      </c>
      <c r="W467" s="376">
        <f t="shared" si="10"/>
        <v>-3.6940446840778742</v>
      </c>
      <c r="X467" s="376">
        <f t="shared" si="10"/>
        <v>-18.029702045624134</v>
      </c>
      <c r="Y467" s="376">
        <f t="shared" si="10"/>
        <v>102.97101719659319</v>
      </c>
      <c r="Z467" s="376">
        <f t="shared" si="10"/>
        <v>-27.995124528914662</v>
      </c>
      <c r="AA467" s="376">
        <f t="shared" si="10"/>
        <v>30.650903330908282</v>
      </c>
      <c r="AB467" s="376">
        <f t="shared" si="10"/>
        <v>32.650154202816367</v>
      </c>
      <c r="AC467" s="376">
        <f t="shared" si="10"/>
        <v>38.191574895599764</v>
      </c>
      <c r="AD467" s="376">
        <f t="shared" si="10"/>
        <v>-48.952711979609298</v>
      </c>
      <c r="AE467" s="376">
        <f t="shared" si="10"/>
        <v>-17.772053616264163</v>
      </c>
      <c r="AF467" s="376">
        <f t="shared" si="10"/>
        <v>-9.9309727927660205</v>
      </c>
      <c r="AG467" s="376">
        <f t="shared" si="10"/>
        <v>36.290620942172517</v>
      </c>
      <c r="AH467" s="376">
        <f t="shared" si="11"/>
        <v>-12.187245489129365</v>
      </c>
      <c r="AI467" s="376">
        <f t="shared" si="11"/>
        <v>13.469269223614527</v>
      </c>
      <c r="AJ467" s="376">
        <f t="shared" si="11"/>
        <v>60.069015844754091</v>
      </c>
      <c r="AK467" s="376">
        <f t="shared" si="11"/>
        <v>-27.653569816339143</v>
      </c>
      <c r="AL467" s="376">
        <f t="shared" si="11"/>
        <v>12.307151013753167</v>
      </c>
      <c r="AM467" s="376">
        <f t="shared" si="11"/>
        <v>-11.67626613014261</v>
      </c>
      <c r="AN467" s="376">
        <f t="shared" si="13"/>
        <v>-19.12565511504425</v>
      </c>
      <c r="AO467" s="376">
        <f t="shared" si="13"/>
        <v>34.465248680017289</v>
      </c>
      <c r="AP467" s="376">
        <f t="shared" si="13"/>
        <v>11.864076653472161</v>
      </c>
    </row>
    <row r="468" spans="1:42" s="326" customFormat="1" ht="13.8" x14ac:dyDescent="0.3">
      <c r="A468" s="328"/>
      <c r="B468" s="328" t="s">
        <v>249</v>
      </c>
      <c r="C468" s="332"/>
      <c r="D468" s="332"/>
      <c r="E468" s="332"/>
      <c r="F468" s="332"/>
      <c r="G468" s="332"/>
      <c r="H468" s="332"/>
      <c r="I468" s="332"/>
      <c r="J468" s="332"/>
      <c r="K468" s="332"/>
      <c r="L468" s="332"/>
      <c r="M468" s="332"/>
      <c r="N468" s="332"/>
      <c r="O468" s="376">
        <f t="shared" si="12"/>
        <v>34.334585967006106</v>
      </c>
      <c r="P468" s="376">
        <f t="shared" si="10"/>
        <v>-6.4889308668637344</v>
      </c>
      <c r="Q468" s="376">
        <f t="shared" si="10"/>
        <v>13.900183450467715</v>
      </c>
      <c r="R468" s="376">
        <f t="shared" si="10"/>
        <v>4.1161863270318566</v>
      </c>
      <c r="S468" s="376">
        <f t="shared" si="10"/>
        <v>103.64164657263129</v>
      </c>
      <c r="T468" s="376">
        <f t="shared" si="10"/>
        <v>-30.248707996101885</v>
      </c>
      <c r="U468" s="376">
        <f t="shared" si="10"/>
        <v>-28.156016067471189</v>
      </c>
      <c r="V468" s="376">
        <f t="shared" si="10"/>
        <v>-15.335752254238692</v>
      </c>
      <c r="W468" s="376">
        <f t="shared" si="10"/>
        <v>57.113555458706848</v>
      </c>
      <c r="X468" s="376">
        <f t="shared" si="10"/>
        <v>-45.663554811964701</v>
      </c>
      <c r="Y468" s="376">
        <f t="shared" si="10"/>
        <v>219.50747138378387</v>
      </c>
      <c r="Z468" s="376">
        <f t="shared" si="10"/>
        <v>-32.542018630484264</v>
      </c>
      <c r="AA468" s="376">
        <f t="shared" si="10"/>
        <v>25.44605372718177</v>
      </c>
      <c r="AB468" s="376">
        <f t="shared" si="10"/>
        <v>59.607649956259792</v>
      </c>
      <c r="AC468" s="376">
        <f t="shared" si="10"/>
        <v>48.137396110564971</v>
      </c>
      <c r="AD468" s="376">
        <f t="shared" si="10"/>
        <v>-64.766694885080923</v>
      </c>
      <c r="AE468" s="376">
        <f t="shared" si="10"/>
        <v>-26.274836508371159</v>
      </c>
      <c r="AF468" s="376">
        <f t="shared" si="10"/>
        <v>-5.3884629849249928</v>
      </c>
      <c r="AG468" s="376">
        <f t="shared" ref="AG468:AK531" si="14">IFERROR(((AG78-AF78)*100/AF78),"n.a.")</f>
        <v>43.801439802755574</v>
      </c>
      <c r="AH468" s="376">
        <f t="shared" si="14"/>
        <v>-25.705728996496045</v>
      </c>
      <c r="AI468" s="376">
        <f t="shared" si="14"/>
        <v>42.237238021671381</v>
      </c>
      <c r="AJ468" s="376">
        <f t="shared" si="11"/>
        <v>-34.166761951571495</v>
      </c>
      <c r="AK468" s="376">
        <f t="shared" si="11"/>
        <v>20.171061732108743</v>
      </c>
      <c r="AL468" s="376">
        <f t="shared" si="11"/>
        <v>36.59141615377775</v>
      </c>
      <c r="AM468" s="376">
        <f t="shared" si="11"/>
        <v>0.94843903861984158</v>
      </c>
      <c r="AN468" s="376">
        <f t="shared" si="13"/>
        <v>-34.828828784969481</v>
      </c>
      <c r="AO468" s="376">
        <f t="shared" si="13"/>
        <v>90.286338218874732</v>
      </c>
      <c r="AP468" s="376">
        <f t="shared" si="13"/>
        <v>9.7516556350291488</v>
      </c>
    </row>
    <row r="469" spans="1:42" s="326" customFormat="1" ht="13.8" x14ac:dyDescent="0.3">
      <c r="A469" s="330"/>
      <c r="B469" s="330" t="s">
        <v>250</v>
      </c>
      <c r="C469" s="333"/>
      <c r="D469" s="333"/>
      <c r="E469" s="333"/>
      <c r="F469" s="333"/>
      <c r="G469" s="333"/>
      <c r="H469" s="333"/>
      <c r="I469" s="333"/>
      <c r="J469" s="333"/>
      <c r="K469" s="333"/>
      <c r="L469" s="333"/>
      <c r="M469" s="333"/>
      <c r="N469" s="333"/>
      <c r="O469" s="376">
        <f t="shared" si="12"/>
        <v>90.278616843197426</v>
      </c>
      <c r="P469" s="376">
        <f t="shared" si="10"/>
        <v>80.071066682135395</v>
      </c>
      <c r="Q469" s="376">
        <f t="shared" si="10"/>
        <v>-33.05727381647074</v>
      </c>
      <c r="R469" s="376">
        <f t="shared" si="10"/>
        <v>-21.867541890899318</v>
      </c>
      <c r="S469" s="376">
        <f t="shared" si="10"/>
        <v>-6.5018291857085142</v>
      </c>
      <c r="T469" s="376">
        <f t="shared" si="10"/>
        <v>-24.378704041457329</v>
      </c>
      <c r="U469" s="376">
        <f t="shared" si="10"/>
        <v>406.60337406244702</v>
      </c>
      <c r="V469" s="376">
        <f t="shared" si="10"/>
        <v>-43.098015284650245</v>
      </c>
      <c r="W469" s="376">
        <f t="shared" si="10"/>
        <v>-64.538086989643233</v>
      </c>
      <c r="X469" s="376">
        <f t="shared" si="10"/>
        <v>55.314061039853989</v>
      </c>
      <c r="Y469" s="376">
        <f t="shared" si="10"/>
        <v>-5.2321365664634616</v>
      </c>
      <c r="Z469" s="376">
        <f t="shared" si="10"/>
        <v>-21.406884964223778</v>
      </c>
      <c r="AA469" s="376">
        <f t="shared" si="10"/>
        <v>57.92741427963665</v>
      </c>
      <c r="AB469" s="376">
        <f t="shared" si="10"/>
        <v>-10.022613762547831</v>
      </c>
      <c r="AC469" s="376">
        <f t="shared" si="10"/>
        <v>-8.8531545667502733</v>
      </c>
      <c r="AD469" s="376">
        <f t="shared" si="10"/>
        <v>64.873989891335114</v>
      </c>
      <c r="AE469" s="376">
        <f t="shared" si="10"/>
        <v>-24.145305065210636</v>
      </c>
      <c r="AF469" s="376">
        <f t="shared" si="10"/>
        <v>-20.051999400372456</v>
      </c>
      <c r="AG469" s="376">
        <f t="shared" si="14"/>
        <v>64.060310647136617</v>
      </c>
      <c r="AH469" s="376">
        <f t="shared" si="14"/>
        <v>-7.0079644534650818</v>
      </c>
      <c r="AI469" s="376">
        <f t="shared" si="14"/>
        <v>-14.849752201201444</v>
      </c>
      <c r="AJ469" s="376">
        <f t="shared" si="11"/>
        <v>411.63994557883308</v>
      </c>
      <c r="AK469" s="376">
        <f t="shared" si="11"/>
        <v>-52.46366638366505</v>
      </c>
      <c r="AL469" s="376">
        <f t="shared" si="11"/>
        <v>-3.9890791570822453</v>
      </c>
      <c r="AM469" s="376">
        <f t="shared" si="11"/>
        <v>-44.223602865354458</v>
      </c>
      <c r="AN469" s="376">
        <f t="shared" si="13"/>
        <v>8.6142480121850884</v>
      </c>
      <c r="AO469" s="376">
        <f t="shared" si="13"/>
        <v>-7.9665737766639264</v>
      </c>
      <c r="AP469" s="376">
        <f t="shared" si="13"/>
        <v>5.1345780958755318</v>
      </c>
    </row>
    <row r="470" spans="1:42" s="326" customFormat="1" ht="27.6" x14ac:dyDescent="0.3">
      <c r="A470" s="328"/>
      <c r="B470" s="328" t="s">
        <v>251</v>
      </c>
      <c r="C470" s="332"/>
      <c r="D470" s="332"/>
      <c r="E470" s="332"/>
      <c r="F470" s="332"/>
      <c r="G470" s="332"/>
      <c r="H470" s="332"/>
      <c r="I470" s="332"/>
      <c r="J470" s="332"/>
      <c r="K470" s="332"/>
      <c r="L470" s="332"/>
      <c r="M470" s="332"/>
      <c r="N470" s="332"/>
      <c r="O470" s="376">
        <f t="shared" si="12"/>
        <v>77.572064797275019</v>
      </c>
      <c r="P470" s="376">
        <f t="shared" si="10"/>
        <v>-3.9917900248267433</v>
      </c>
      <c r="Q470" s="376">
        <f t="shared" si="10"/>
        <v>-6.9279857212063289</v>
      </c>
      <c r="R470" s="376">
        <f t="shared" si="10"/>
        <v>-15.325057411499817</v>
      </c>
      <c r="S470" s="376">
        <f t="shared" si="10"/>
        <v>-27.433447967135375</v>
      </c>
      <c r="T470" s="376">
        <f t="shared" si="10"/>
        <v>-14.624463078374857</v>
      </c>
      <c r="U470" s="376">
        <f t="shared" si="10"/>
        <v>21.189088436136228</v>
      </c>
      <c r="V470" s="376">
        <f t="shared" si="10"/>
        <v>3.3348679354781461</v>
      </c>
      <c r="W470" s="376">
        <f t="shared" si="10"/>
        <v>-13.910447927401846</v>
      </c>
      <c r="X470" s="376">
        <f t="shared" si="10"/>
        <v>33.705116406370131</v>
      </c>
      <c r="Y470" s="376">
        <f t="shared" si="10"/>
        <v>14.301055316137584</v>
      </c>
      <c r="Z470" s="376">
        <f t="shared" si="10"/>
        <v>-11.844739609280694</v>
      </c>
      <c r="AA470" s="376">
        <f t="shared" si="10"/>
        <v>29.078735517101467</v>
      </c>
      <c r="AB470" s="376">
        <f t="shared" si="10"/>
        <v>-23.728372775275556</v>
      </c>
      <c r="AC470" s="376">
        <f t="shared" si="10"/>
        <v>15.513119929785756</v>
      </c>
      <c r="AD470" s="376">
        <f t="shared" si="10"/>
        <v>3.9559164380972738</v>
      </c>
      <c r="AE470" s="376">
        <f t="shared" si="10"/>
        <v>18.418206525766248</v>
      </c>
      <c r="AF470" s="376">
        <f t="shared" si="10"/>
        <v>-10.2265237712241</v>
      </c>
      <c r="AG470" s="376">
        <f t="shared" si="14"/>
        <v>-1.2641997102060751</v>
      </c>
      <c r="AH470" s="376">
        <f t="shared" si="14"/>
        <v>22.8812423825743</v>
      </c>
      <c r="AI470" s="376">
        <f t="shared" si="14"/>
        <v>-12.546634170211865</v>
      </c>
      <c r="AJ470" s="376">
        <f t="shared" si="11"/>
        <v>11.255972205160752</v>
      </c>
      <c r="AK470" s="376">
        <f t="shared" si="11"/>
        <v>-4.8748383512342111</v>
      </c>
      <c r="AL470" s="376">
        <f t="shared" si="11"/>
        <v>-7.1483324253746412</v>
      </c>
      <c r="AM470" s="376">
        <f t="shared" si="11"/>
        <v>19.868725606388203</v>
      </c>
      <c r="AN470" s="376">
        <f t="shared" si="13"/>
        <v>-4.1791945520530938</v>
      </c>
      <c r="AO470" s="376">
        <f t="shared" si="13"/>
        <v>-21.666197992257999</v>
      </c>
      <c r="AP470" s="376">
        <f t="shared" si="13"/>
        <v>31.130383605830584</v>
      </c>
    </row>
    <row r="471" spans="1:42" s="326" customFormat="1" ht="27.6" x14ac:dyDescent="0.3">
      <c r="A471" s="330"/>
      <c r="B471" s="330" t="s">
        <v>252</v>
      </c>
      <c r="C471" s="333"/>
      <c r="D471" s="333"/>
      <c r="E471" s="333"/>
      <c r="F471" s="333"/>
      <c r="G471" s="333"/>
      <c r="H471" s="333"/>
      <c r="I471" s="333"/>
      <c r="J471" s="333"/>
      <c r="K471" s="333"/>
      <c r="L471" s="333"/>
      <c r="M471" s="333"/>
      <c r="N471" s="333"/>
      <c r="O471" s="376">
        <f t="shared" si="12"/>
        <v>-0.60817282053527844</v>
      </c>
      <c r="P471" s="376">
        <f t="shared" ref="P471:AF485" si="15">IFERROR(((P81-O81)*100/O81),"n.a.")</f>
        <v>-0.71201234017369985</v>
      </c>
      <c r="Q471" s="376">
        <f t="shared" si="15"/>
        <v>12.107477772501388</v>
      </c>
      <c r="R471" s="376">
        <f t="shared" si="15"/>
        <v>-17.391105070198446</v>
      </c>
      <c r="S471" s="376">
        <f t="shared" si="15"/>
        <v>18.693041864792772</v>
      </c>
      <c r="T471" s="376">
        <f t="shared" si="15"/>
        <v>0.18551210119156161</v>
      </c>
      <c r="U471" s="376">
        <f t="shared" si="15"/>
        <v>-10.298192183844437</v>
      </c>
      <c r="V471" s="376">
        <f t="shared" si="15"/>
        <v>12.41347169456002</v>
      </c>
      <c r="W471" s="376">
        <f t="shared" si="15"/>
        <v>-10.391921254218248</v>
      </c>
      <c r="X471" s="376">
        <f t="shared" si="15"/>
        <v>5.8462112701683653</v>
      </c>
      <c r="Y471" s="376">
        <f t="shared" si="15"/>
        <v>-3.3359960208923236</v>
      </c>
      <c r="Z471" s="376">
        <f t="shared" si="15"/>
        <v>-5.343666215550618</v>
      </c>
      <c r="AA471" s="376">
        <f t="shared" si="15"/>
        <v>-4.5716050352522473</v>
      </c>
      <c r="AB471" s="376">
        <f t="shared" si="15"/>
        <v>11.144064619122251</v>
      </c>
      <c r="AC471" s="376">
        <f t="shared" si="15"/>
        <v>-3.682639418380345</v>
      </c>
      <c r="AD471" s="376">
        <f t="shared" si="15"/>
        <v>-2.7151730213250316</v>
      </c>
      <c r="AE471" s="376">
        <f t="shared" si="15"/>
        <v>-0.97882358403371739</v>
      </c>
      <c r="AF471" s="376">
        <f t="shared" si="15"/>
        <v>6.407300558119295</v>
      </c>
      <c r="AG471" s="376">
        <f t="shared" si="14"/>
        <v>15.729852431989144</v>
      </c>
      <c r="AH471" s="376">
        <f t="shared" si="14"/>
        <v>-7.9165744373807803</v>
      </c>
      <c r="AI471" s="376">
        <f t="shared" si="14"/>
        <v>2.1393337930686669</v>
      </c>
      <c r="AJ471" s="376">
        <f t="shared" si="14"/>
        <v>3.7762825574210015</v>
      </c>
      <c r="AK471" s="376">
        <f t="shared" si="14"/>
        <v>1.9218173760870694</v>
      </c>
      <c r="AL471" s="376">
        <f t="shared" ref="AL471:AM472" si="16">IFERROR(((AL81-AK81)*100/AK81),"n.a.")</f>
        <v>-2.6226549998492135</v>
      </c>
      <c r="AM471" s="376">
        <f t="shared" si="16"/>
        <v>-0.73637320056434663</v>
      </c>
      <c r="AN471" s="376">
        <f t="shared" si="13"/>
        <v>-8.0304550834796267</v>
      </c>
      <c r="AO471" s="376">
        <f t="shared" si="13"/>
        <v>34.927752202892044</v>
      </c>
      <c r="AP471" s="376">
        <f t="shared" si="13"/>
        <v>-9.1559701153799917</v>
      </c>
    </row>
    <row r="472" spans="1:42" s="326" customFormat="1" ht="27.6" x14ac:dyDescent="0.3">
      <c r="A472" s="328"/>
      <c r="B472" s="328" t="s">
        <v>253</v>
      </c>
      <c r="C472" s="332"/>
      <c r="D472" s="332"/>
      <c r="E472" s="332"/>
      <c r="F472" s="332"/>
      <c r="G472" s="332"/>
      <c r="H472" s="332"/>
      <c r="I472" s="332"/>
      <c r="J472" s="332"/>
      <c r="K472" s="332"/>
      <c r="L472" s="332"/>
      <c r="M472" s="332"/>
      <c r="N472" s="332"/>
      <c r="O472" s="376">
        <f t="shared" si="12"/>
        <v>2.3643283545565845</v>
      </c>
      <c r="P472" s="376">
        <f t="shared" si="15"/>
        <v>2.5154500591662887</v>
      </c>
      <c r="Q472" s="376">
        <f t="shared" si="15"/>
        <v>7.2736170717951749</v>
      </c>
      <c r="R472" s="376">
        <f t="shared" si="15"/>
        <v>-15.976581235697831</v>
      </c>
      <c r="S472" s="376">
        <f t="shared" si="15"/>
        <v>17.654894569044643</v>
      </c>
      <c r="T472" s="376">
        <f t="shared" si="15"/>
        <v>-5.2412137338658562</v>
      </c>
      <c r="U472" s="376">
        <f t="shared" si="15"/>
        <v>-10.769421754537692</v>
      </c>
      <c r="V472" s="376">
        <f t="shared" si="15"/>
        <v>11.423233642267887</v>
      </c>
      <c r="W472" s="376">
        <f t="shared" si="15"/>
        <v>-5.8144875679425754</v>
      </c>
      <c r="X472" s="376">
        <f t="shared" si="15"/>
        <v>2.8727502913229759</v>
      </c>
      <c r="Y472" s="376">
        <f t="shared" si="15"/>
        <v>-7.6022340402157651</v>
      </c>
      <c r="Z472" s="376">
        <f t="shared" si="15"/>
        <v>-6.8030487514741553</v>
      </c>
      <c r="AA472" s="376">
        <f t="shared" si="15"/>
        <v>-1.4789768708952773</v>
      </c>
      <c r="AB472" s="376">
        <f t="shared" si="15"/>
        <v>15.446031964501129</v>
      </c>
      <c r="AC472" s="376">
        <f t="shared" si="15"/>
        <v>8.051150624363796</v>
      </c>
      <c r="AD472" s="376">
        <f t="shared" si="15"/>
        <v>-11.431685231126057</v>
      </c>
      <c r="AE472" s="376">
        <f t="shared" si="15"/>
        <v>-2.3239054872751179</v>
      </c>
      <c r="AF472" s="376">
        <f t="shared" si="15"/>
        <v>13.310197063833867</v>
      </c>
      <c r="AG472" s="376">
        <f t="shared" si="14"/>
        <v>20.537470724902423</v>
      </c>
      <c r="AH472" s="376">
        <f t="shared" si="14"/>
        <v>-6.7597634545469276</v>
      </c>
      <c r="AI472" s="376">
        <f t="shared" si="14"/>
        <v>2.6170823595584687</v>
      </c>
      <c r="AJ472" s="376">
        <f t="shared" si="14"/>
        <v>1.7247588518392629</v>
      </c>
      <c r="AK472" s="376">
        <f t="shared" si="14"/>
        <v>4.0056169255829639</v>
      </c>
      <c r="AL472" s="376">
        <f t="shared" si="16"/>
        <v>-4.3212969648922703</v>
      </c>
      <c r="AM472" s="376">
        <f t="shared" si="16"/>
        <v>-6.9354731140313675</v>
      </c>
      <c r="AN472" s="376">
        <f t="shared" si="13"/>
        <v>-6.2307056289271179</v>
      </c>
      <c r="AO472" s="376">
        <f t="shared" si="13"/>
        <v>14.284592245232931</v>
      </c>
      <c r="AP472" s="376">
        <f t="shared" si="13"/>
        <v>-6.1277783422095098</v>
      </c>
    </row>
    <row r="473" spans="1:42" s="326" customFormat="1" ht="27.6" x14ac:dyDescent="0.3">
      <c r="A473" s="330"/>
      <c r="B473" s="330" t="s">
        <v>254</v>
      </c>
      <c r="C473" s="333"/>
      <c r="D473" s="333"/>
      <c r="E473" s="333"/>
      <c r="F473" s="333"/>
      <c r="G473" s="333"/>
      <c r="H473" s="333"/>
      <c r="I473" s="333"/>
      <c r="J473" s="333"/>
      <c r="K473" s="333"/>
      <c r="L473" s="333"/>
      <c r="M473" s="333"/>
      <c r="N473" s="333"/>
      <c r="O473" s="376">
        <f t="shared" si="12"/>
        <v>-1.6012647570710576</v>
      </c>
      <c r="P473" s="376">
        <f t="shared" si="15"/>
        <v>-1.8337407954441187</v>
      </c>
      <c r="Q473" s="376">
        <f t="shared" si="15"/>
        <v>13.861955088391326</v>
      </c>
      <c r="R473" s="376">
        <f t="shared" si="15"/>
        <v>-17.874807405244532</v>
      </c>
      <c r="S473" s="376">
        <f t="shared" si="15"/>
        <v>19.056246045164372</v>
      </c>
      <c r="T473" s="376">
        <f t="shared" si="15"/>
        <v>2.0617484991477713</v>
      </c>
      <c r="U473" s="376">
        <f t="shared" si="15"/>
        <v>-10.146927098630538</v>
      </c>
      <c r="V473" s="376">
        <f t="shared" si="15"/>
        <v>12.729136777290067</v>
      </c>
      <c r="W473" s="376">
        <f t="shared" si="15"/>
        <v>-11.8341979025851</v>
      </c>
      <c r="X473" s="376">
        <f t="shared" si="15"/>
        <v>6.8470698033667459</v>
      </c>
      <c r="Y473" s="376">
        <f t="shared" si="15"/>
        <v>-1.9534064751338134</v>
      </c>
      <c r="Z473" s="376">
        <f t="shared" si="15"/>
        <v>-4.8979624602761902</v>
      </c>
      <c r="AA473" s="376">
        <f t="shared" si="15"/>
        <v>-5.4971909538805628</v>
      </c>
      <c r="AB473" s="376">
        <f t="shared" si="15"/>
        <v>9.8017932178303866</v>
      </c>
      <c r="AC473" s="376">
        <f t="shared" si="15"/>
        <v>-7.5319337306712661</v>
      </c>
      <c r="AD473" s="376">
        <f t="shared" si="15"/>
        <v>0.62618620163043637</v>
      </c>
      <c r="AE473" s="376">
        <f t="shared" si="15"/>
        <v>-0.52499011224531711</v>
      </c>
      <c r="AF473" s="376">
        <f t="shared" si="15"/>
        <v>4.1203675056810107</v>
      </c>
      <c r="AG473" s="376">
        <f t="shared" si="14"/>
        <v>13.996506000629699</v>
      </c>
      <c r="AH473" s="376">
        <f t="shared" si="14"/>
        <v>-8.3575843271712316</v>
      </c>
      <c r="AI473" s="376">
        <f t="shared" si="14"/>
        <v>1.9540266518008285</v>
      </c>
      <c r="AJ473" s="376">
        <f t="shared" si="14"/>
        <v>4.5771941558900791</v>
      </c>
      <c r="AK473" s="376">
        <f t="shared" ref="AK473:AM531" si="17">IFERROR(((AK83-AJ83)*100/AJ83),"n.a.")</f>
        <v>1.1304945984506578</v>
      </c>
      <c r="AL473" s="376">
        <f t="shared" si="17"/>
        <v>-1.9592568755079149</v>
      </c>
      <c r="AM473" s="376">
        <f t="shared" si="17"/>
        <v>1.6263329478351216</v>
      </c>
      <c r="AN473" s="376">
        <f t="shared" si="13"/>
        <v>-8.6586161928185224</v>
      </c>
      <c r="AO473" s="376">
        <f t="shared" si="13"/>
        <v>42.324285780694829</v>
      </c>
      <c r="AP473" s="376">
        <f t="shared" si="13"/>
        <v>-10.027222742446256</v>
      </c>
    </row>
    <row r="474" spans="1:42" s="326" customFormat="1" ht="13.8" x14ac:dyDescent="0.3">
      <c r="A474" s="328"/>
      <c r="B474" s="328" t="s">
        <v>255</v>
      </c>
      <c r="C474" s="332"/>
      <c r="D474" s="332"/>
      <c r="E474" s="332"/>
      <c r="F474" s="332"/>
      <c r="G474" s="332"/>
      <c r="H474" s="332"/>
      <c r="I474" s="332"/>
      <c r="J474" s="332"/>
      <c r="K474" s="332"/>
      <c r="L474" s="332"/>
      <c r="M474" s="332"/>
      <c r="N474" s="332"/>
      <c r="O474" s="376">
        <f t="shared" si="12"/>
        <v>40.110457415357772</v>
      </c>
      <c r="P474" s="376">
        <f t="shared" si="15"/>
        <v>-0.62477708111605323</v>
      </c>
      <c r="Q474" s="376">
        <f t="shared" si="15"/>
        <v>-21.185476197161972</v>
      </c>
      <c r="R474" s="376">
        <f t="shared" si="15"/>
        <v>31.81095905487167</v>
      </c>
      <c r="S474" s="376">
        <f t="shared" si="15"/>
        <v>7.462588471302035</v>
      </c>
      <c r="T474" s="376">
        <f t="shared" si="15"/>
        <v>-11.429880794730787</v>
      </c>
      <c r="U474" s="376">
        <f t="shared" si="15"/>
        <v>-4.3614097525064111</v>
      </c>
      <c r="V474" s="376">
        <f t="shared" si="15"/>
        <v>17.299170313218173</v>
      </c>
      <c r="W474" s="376">
        <f t="shared" si="15"/>
        <v>-5.6316705799889935</v>
      </c>
      <c r="X474" s="376">
        <f t="shared" si="15"/>
        <v>9.3556234264390348</v>
      </c>
      <c r="Y474" s="376">
        <f t="shared" si="15"/>
        <v>-35.767988907983231</v>
      </c>
      <c r="Z474" s="376">
        <f t="shared" si="15"/>
        <v>37.642511606000596</v>
      </c>
      <c r="AA474" s="376">
        <f t="shared" si="15"/>
        <v>-14.829234514365</v>
      </c>
      <c r="AB474" s="376">
        <f t="shared" si="15"/>
        <v>50.976267040895578</v>
      </c>
      <c r="AC474" s="376">
        <f t="shared" si="15"/>
        <v>-27.98176444555137</v>
      </c>
      <c r="AD474" s="376">
        <f t="shared" si="15"/>
        <v>44.78193550295952</v>
      </c>
      <c r="AE474" s="376">
        <f t="shared" si="15"/>
        <v>-38.614269613799088</v>
      </c>
      <c r="AF474" s="376">
        <f t="shared" si="15"/>
        <v>12.68037306979469</v>
      </c>
      <c r="AG474" s="376">
        <f t="shared" si="14"/>
        <v>15.347130066837726</v>
      </c>
      <c r="AH474" s="376">
        <f t="shared" si="14"/>
        <v>-11.519403844735793</v>
      </c>
      <c r="AI474" s="376">
        <f t="shared" si="14"/>
        <v>-4.9778637590149133</v>
      </c>
      <c r="AJ474" s="376">
        <f t="shared" si="14"/>
        <v>1.5684772728700771</v>
      </c>
      <c r="AK474" s="376">
        <f t="shared" si="17"/>
        <v>-35.468192378101023</v>
      </c>
      <c r="AL474" s="376">
        <f t="shared" si="17"/>
        <v>50.394344027282095</v>
      </c>
      <c r="AM474" s="376">
        <f t="shared" si="17"/>
        <v>61.444530221177011</v>
      </c>
      <c r="AN474" s="376">
        <f t="shared" si="13"/>
        <v>-51.348207732290305</v>
      </c>
      <c r="AO474" s="376">
        <f t="shared" si="13"/>
        <v>33.579743065671806</v>
      </c>
      <c r="AP474" s="376">
        <f t="shared" si="13"/>
        <v>-25.642186133676535</v>
      </c>
    </row>
    <row r="475" spans="1:42" s="326" customFormat="1" ht="13.8" x14ac:dyDescent="0.3">
      <c r="A475" s="330"/>
      <c r="B475" s="330" t="s">
        <v>256</v>
      </c>
      <c r="C475" s="333"/>
      <c r="D475" s="333"/>
      <c r="E475" s="333"/>
      <c r="F475" s="333"/>
      <c r="G475" s="333"/>
      <c r="H475" s="333"/>
      <c r="I475" s="333"/>
      <c r="J475" s="333"/>
      <c r="K475" s="333"/>
      <c r="L475" s="333"/>
      <c r="M475" s="333"/>
      <c r="N475" s="333"/>
      <c r="O475" s="376">
        <f t="shared" si="12"/>
        <v>46.14971058823528</v>
      </c>
      <c r="P475" s="376">
        <f t="shared" si="15"/>
        <v>-35.104531731821098</v>
      </c>
      <c r="Q475" s="376">
        <f t="shared" si="15"/>
        <v>-2.4669607725946778</v>
      </c>
      <c r="R475" s="376">
        <f t="shared" si="15"/>
        <v>-3.7605153285510937</v>
      </c>
      <c r="S475" s="376">
        <f t="shared" si="15"/>
        <v>43.827058278352233</v>
      </c>
      <c r="T475" s="376">
        <f t="shared" si="15"/>
        <v>-36.980729584895215</v>
      </c>
      <c r="U475" s="376">
        <f t="shared" si="15"/>
        <v>4.8493899045173485</v>
      </c>
      <c r="V475" s="376">
        <f t="shared" si="15"/>
        <v>15.813557977259904</v>
      </c>
      <c r="W475" s="376">
        <f t="shared" si="15"/>
        <v>-24.066143385582002</v>
      </c>
      <c r="X475" s="376">
        <f t="shared" si="15"/>
        <v>12.852822043231752</v>
      </c>
      <c r="Y475" s="376">
        <f t="shared" si="15"/>
        <v>-9.8387084666618723</v>
      </c>
      <c r="Z475" s="376">
        <f t="shared" si="15"/>
        <v>19.171830163735311</v>
      </c>
      <c r="AA475" s="376">
        <f t="shared" si="15"/>
        <v>-3.0075102104661502</v>
      </c>
      <c r="AB475" s="376">
        <f t="shared" si="15"/>
        <v>-2.4539181406426129</v>
      </c>
      <c r="AC475" s="376">
        <f t="shared" si="15"/>
        <v>24.794982959638613</v>
      </c>
      <c r="AD475" s="376">
        <f t="shared" si="15"/>
        <v>-22.32272523436642</v>
      </c>
      <c r="AE475" s="376">
        <f t="shared" si="15"/>
        <v>-11.664586923428747</v>
      </c>
      <c r="AF475" s="376">
        <f t="shared" si="15"/>
        <v>9.0872043993393152</v>
      </c>
      <c r="AG475" s="376">
        <f t="shared" si="14"/>
        <v>-10.294163356205647</v>
      </c>
      <c r="AH475" s="376">
        <f t="shared" si="14"/>
        <v>63.086702473759011</v>
      </c>
      <c r="AI475" s="376">
        <f t="shared" si="14"/>
        <v>-42.083549091910392</v>
      </c>
      <c r="AJ475" s="376">
        <f t="shared" si="14"/>
        <v>107.21973695469217</v>
      </c>
      <c r="AK475" s="376">
        <f t="shared" si="17"/>
        <v>-29.032426757650796</v>
      </c>
      <c r="AL475" s="376">
        <f t="shared" si="17"/>
        <v>-19.672190672385067</v>
      </c>
      <c r="AM475" s="376">
        <f t="shared" si="17"/>
        <v>57.178605209374759</v>
      </c>
      <c r="AN475" s="376">
        <f t="shared" si="13"/>
        <v>-14.261691980501691</v>
      </c>
      <c r="AO475" s="376">
        <f t="shared" si="13"/>
        <v>30.328154894063871</v>
      </c>
      <c r="AP475" s="376">
        <f t="shared" si="13"/>
        <v>-22.645257352710082</v>
      </c>
    </row>
    <row r="476" spans="1:42" s="326" customFormat="1" ht="27.6" x14ac:dyDescent="0.3">
      <c r="A476" s="328"/>
      <c r="B476" s="328" t="s">
        <v>257</v>
      </c>
      <c r="C476" s="332"/>
      <c r="D476" s="332"/>
      <c r="E476" s="332"/>
      <c r="F476" s="332"/>
      <c r="G476" s="332"/>
      <c r="H476" s="332"/>
      <c r="I476" s="332"/>
      <c r="J476" s="332"/>
      <c r="K476" s="332"/>
      <c r="L476" s="332"/>
      <c r="M476" s="332"/>
      <c r="N476" s="332"/>
      <c r="O476" s="376">
        <f t="shared" si="12"/>
        <v>-3.3219358561736816</v>
      </c>
      <c r="P476" s="376">
        <f t="shared" si="15"/>
        <v>3.492883439925595</v>
      </c>
      <c r="Q476" s="376">
        <f t="shared" si="15"/>
        <v>11.787426286958578</v>
      </c>
      <c r="R476" s="376">
        <f t="shared" si="15"/>
        <v>-18.142277207520614</v>
      </c>
      <c r="S476" s="376">
        <f t="shared" si="15"/>
        <v>23.217424026790994</v>
      </c>
      <c r="T476" s="376">
        <f t="shared" si="15"/>
        <v>-2.8775372209449128</v>
      </c>
      <c r="U476" s="376">
        <f t="shared" si="15"/>
        <v>-10.446145483389158</v>
      </c>
      <c r="V476" s="376">
        <f t="shared" si="15"/>
        <v>12.430893800136115</v>
      </c>
      <c r="W476" s="376">
        <f t="shared" si="15"/>
        <v>-14.170310232806422</v>
      </c>
      <c r="X476" s="376">
        <f t="shared" si="15"/>
        <v>13.363645040324645</v>
      </c>
      <c r="Y476" s="376">
        <f t="shared" si="15"/>
        <v>-4.1201826724291708</v>
      </c>
      <c r="Z476" s="376">
        <f t="shared" si="15"/>
        <v>-5.6110910846899378</v>
      </c>
      <c r="AA476" s="376">
        <f t="shared" si="15"/>
        <v>-6.3492010437770503</v>
      </c>
      <c r="AB476" s="376">
        <f t="shared" si="15"/>
        <v>13.374292097307839</v>
      </c>
      <c r="AC476" s="376">
        <f t="shared" si="15"/>
        <v>-8.6620088777037463</v>
      </c>
      <c r="AD476" s="376">
        <f t="shared" si="15"/>
        <v>0.95238376465135477</v>
      </c>
      <c r="AE476" s="376">
        <f t="shared" si="15"/>
        <v>-0.47781094815926095</v>
      </c>
      <c r="AF476" s="376">
        <f t="shared" si="15"/>
        <v>1.4815023255633823</v>
      </c>
      <c r="AG476" s="376">
        <f t="shared" si="14"/>
        <v>16.360052674815279</v>
      </c>
      <c r="AH476" s="376">
        <f t="shared" si="14"/>
        <v>-11.175021239443474</v>
      </c>
      <c r="AI476" s="376">
        <f t="shared" si="14"/>
        <v>4.8584883824167839</v>
      </c>
      <c r="AJ476" s="376">
        <f t="shared" si="14"/>
        <v>5.1275792802897655</v>
      </c>
      <c r="AK476" s="376">
        <f t="shared" si="17"/>
        <v>5.1931047797823799</v>
      </c>
      <c r="AL476" s="376">
        <f t="shared" si="17"/>
        <v>-0.87015430445827224</v>
      </c>
      <c r="AM476" s="376">
        <f t="shared" si="17"/>
        <v>-0.90358688592257619</v>
      </c>
      <c r="AN476" s="376">
        <f t="shared" si="13"/>
        <v>-5.4799634448217054</v>
      </c>
      <c r="AO476" s="376">
        <f t="shared" si="13"/>
        <v>23.411280662336104</v>
      </c>
      <c r="AP476" s="376">
        <f t="shared" si="13"/>
        <v>-2.5063747560738241</v>
      </c>
    </row>
    <row r="477" spans="1:42" s="326" customFormat="1" ht="13.8" x14ac:dyDescent="0.3">
      <c r="A477" s="330"/>
      <c r="B477" s="330" t="s">
        <v>258</v>
      </c>
      <c r="C477" s="333"/>
      <c r="D477" s="333"/>
      <c r="E477" s="333"/>
      <c r="F477" s="333"/>
      <c r="G477" s="333"/>
      <c r="H477" s="333"/>
      <c r="I477" s="333"/>
      <c r="J477" s="333"/>
      <c r="K477" s="333"/>
      <c r="L477" s="333"/>
      <c r="M477" s="333"/>
      <c r="N477" s="333"/>
      <c r="O477" s="376">
        <f t="shared" si="12"/>
        <v>29.650877947879859</v>
      </c>
      <c r="P477" s="376">
        <f t="shared" si="15"/>
        <v>-8.7223771364524083</v>
      </c>
      <c r="Q477" s="376">
        <f t="shared" si="15"/>
        <v>9.4396712002183953</v>
      </c>
      <c r="R477" s="376">
        <f t="shared" si="15"/>
        <v>-23.347630306333148</v>
      </c>
      <c r="S477" s="376">
        <f t="shared" si="15"/>
        <v>27.707144329968724</v>
      </c>
      <c r="T477" s="376">
        <f t="shared" si="15"/>
        <v>17.713552241601651</v>
      </c>
      <c r="U477" s="376">
        <f t="shared" si="15"/>
        <v>-17.644332776025148</v>
      </c>
      <c r="V477" s="376">
        <f t="shared" si="15"/>
        <v>1.3115118232519314</v>
      </c>
      <c r="W477" s="376">
        <f t="shared" si="15"/>
        <v>-9.0506797136480088</v>
      </c>
      <c r="X477" s="376">
        <f t="shared" si="15"/>
        <v>27.790584281654453</v>
      </c>
      <c r="Y477" s="376">
        <f t="shared" si="15"/>
        <v>-24.464453752782251</v>
      </c>
      <c r="Z477" s="376">
        <f t="shared" si="15"/>
        <v>6.4111457785215435</v>
      </c>
      <c r="AA477" s="376">
        <f t="shared" si="15"/>
        <v>11.857647130076009</v>
      </c>
      <c r="AB477" s="376">
        <f t="shared" si="15"/>
        <v>-30.374217954735609</v>
      </c>
      <c r="AC477" s="376">
        <f t="shared" si="15"/>
        <v>13.746586107331312</v>
      </c>
      <c r="AD477" s="376">
        <f t="shared" si="15"/>
        <v>-1.3363271438085043</v>
      </c>
      <c r="AE477" s="376">
        <f t="shared" si="15"/>
        <v>14.48739663355509</v>
      </c>
      <c r="AF477" s="376">
        <f t="shared" si="15"/>
        <v>3.4604727126456676</v>
      </c>
      <c r="AG477" s="376">
        <f t="shared" si="14"/>
        <v>37.718291308579445</v>
      </c>
      <c r="AH477" s="376">
        <f t="shared" si="14"/>
        <v>-6.1406574681844779</v>
      </c>
      <c r="AI477" s="376">
        <f t="shared" si="14"/>
        <v>8.855296816219564</v>
      </c>
      <c r="AJ477" s="376">
        <f t="shared" si="14"/>
        <v>-11.694201825700802</v>
      </c>
      <c r="AK477" s="376">
        <f t="shared" si="17"/>
        <v>-8.4994858410347032</v>
      </c>
      <c r="AL477" s="376">
        <f t="shared" si="17"/>
        <v>4.9302301247299152</v>
      </c>
      <c r="AM477" s="376">
        <f t="shared" si="17"/>
        <v>28.819114352335991</v>
      </c>
      <c r="AN477" s="376">
        <f t="shared" si="13"/>
        <v>-31.894833710046264</v>
      </c>
      <c r="AO477" s="376">
        <f t="shared" si="13"/>
        <v>62.309410401855992</v>
      </c>
      <c r="AP477" s="376">
        <f t="shared" si="13"/>
        <v>-6.3603043388438207</v>
      </c>
    </row>
    <row r="478" spans="1:42" s="326" customFormat="1" ht="25.5" customHeight="1" x14ac:dyDescent="0.3">
      <c r="A478" s="328"/>
      <c r="B478" s="328" t="s">
        <v>259</v>
      </c>
      <c r="C478" s="332"/>
      <c r="D478" s="332"/>
      <c r="E478" s="332"/>
      <c r="F478" s="332"/>
      <c r="G478" s="332"/>
      <c r="H478" s="332"/>
      <c r="I478" s="332"/>
      <c r="J478" s="332"/>
      <c r="K478" s="332"/>
      <c r="L478" s="332"/>
      <c r="M478" s="332"/>
      <c r="N478" s="332"/>
      <c r="O478" s="376">
        <f t="shared" si="12"/>
        <v>-4.0761718811322885</v>
      </c>
      <c r="P478" s="376">
        <f t="shared" si="15"/>
        <v>-14.649346573426152</v>
      </c>
      <c r="Q478" s="376">
        <f t="shared" si="15"/>
        <v>25.417945028494401</v>
      </c>
      <c r="R478" s="376">
        <f t="shared" si="15"/>
        <v>-19.747552145721148</v>
      </c>
      <c r="S478" s="376">
        <f t="shared" si="15"/>
        <v>6.5386540914406801</v>
      </c>
      <c r="T478" s="376">
        <f t="shared" si="15"/>
        <v>18.037956662047382</v>
      </c>
      <c r="U478" s="376">
        <f t="shared" si="15"/>
        <v>-8.5132948859861362</v>
      </c>
      <c r="V478" s="376">
        <f t="shared" si="15"/>
        <v>15.008526627309848</v>
      </c>
      <c r="W478" s="376">
        <f t="shared" si="15"/>
        <v>-6.4368203128859447</v>
      </c>
      <c r="X478" s="376">
        <f t="shared" si="15"/>
        <v>-12.473308945527496</v>
      </c>
      <c r="Y478" s="376">
        <f t="shared" si="15"/>
        <v>13.589700836888145</v>
      </c>
      <c r="Z478" s="376">
        <f t="shared" si="15"/>
        <v>-7.4419401544713653</v>
      </c>
      <c r="AA478" s="376">
        <f t="shared" si="15"/>
        <v>-5.010745425822984</v>
      </c>
      <c r="AB478" s="376">
        <f t="shared" si="15"/>
        <v>4.1031480196375183</v>
      </c>
      <c r="AC478" s="376">
        <f t="shared" si="15"/>
        <v>-4.4920403011453036</v>
      </c>
      <c r="AD478" s="376">
        <f t="shared" si="15"/>
        <v>-3.9926856312923338</v>
      </c>
      <c r="AE478" s="376">
        <f t="shared" si="15"/>
        <v>2.5917966539068829</v>
      </c>
      <c r="AF478" s="376">
        <f t="shared" si="15"/>
        <v>11.073314502212568</v>
      </c>
      <c r="AG478" s="376">
        <f t="shared" si="14"/>
        <v>4.0470059703752304</v>
      </c>
      <c r="AH478" s="376">
        <f t="shared" si="14"/>
        <v>-0.60709351209044449</v>
      </c>
      <c r="AI478" s="376">
        <f t="shared" si="14"/>
        <v>-6.0703361529506763</v>
      </c>
      <c r="AJ478" s="376">
        <f t="shared" si="14"/>
        <v>6.3928030187689115</v>
      </c>
      <c r="AK478" s="376">
        <f t="shared" si="17"/>
        <v>-5.4707553765807564</v>
      </c>
      <c r="AL478" s="376">
        <f t="shared" si="17"/>
        <v>-9.5724229670663838</v>
      </c>
      <c r="AM478" s="376">
        <f t="shared" si="17"/>
        <v>-1.2650570132436749</v>
      </c>
      <c r="AN478" s="376">
        <f t="shared" si="13"/>
        <v>-6.8301819585422061</v>
      </c>
      <c r="AO478" s="376">
        <f t="shared" si="13"/>
        <v>107.28590413379386</v>
      </c>
      <c r="AP478" s="376">
        <f t="shared" si="13"/>
        <v>-25.870188849519064</v>
      </c>
    </row>
    <row r="479" spans="1:42" s="326" customFormat="1" ht="27.6" x14ac:dyDescent="0.3">
      <c r="A479" s="330"/>
      <c r="B479" s="330" t="s">
        <v>260</v>
      </c>
      <c r="C479" s="333"/>
      <c r="D479" s="333"/>
      <c r="E479" s="333"/>
      <c r="F479" s="333"/>
      <c r="G479" s="333"/>
      <c r="H479" s="333"/>
      <c r="I479" s="333"/>
      <c r="J479" s="333"/>
      <c r="K479" s="333"/>
      <c r="L479" s="333"/>
      <c r="M479" s="333"/>
      <c r="N479" s="333"/>
      <c r="O479" s="376">
        <f t="shared" si="12"/>
        <v>11.028900465648857</v>
      </c>
      <c r="P479" s="376">
        <f t="shared" si="15"/>
        <v>-0.12057314324276289</v>
      </c>
      <c r="Q479" s="376">
        <f t="shared" si="15"/>
        <v>15.028689606452586</v>
      </c>
      <c r="R479" s="376">
        <f t="shared" si="15"/>
        <v>4.1364992104174476</v>
      </c>
      <c r="S479" s="376">
        <f t="shared" si="15"/>
        <v>7.5305041391496905</v>
      </c>
      <c r="T479" s="376">
        <f t="shared" si="15"/>
        <v>3.6457617175826047</v>
      </c>
      <c r="U479" s="376">
        <f t="shared" si="15"/>
        <v>-6.0145029649542519</v>
      </c>
      <c r="V479" s="376">
        <f t="shared" si="15"/>
        <v>5.9328731793786513</v>
      </c>
      <c r="W479" s="376">
        <f t="shared" si="15"/>
        <v>1.0154524937290086</v>
      </c>
      <c r="X479" s="376">
        <f t="shared" si="15"/>
        <v>-0.50502969244505269</v>
      </c>
      <c r="Y479" s="376">
        <f t="shared" si="15"/>
        <v>-6.1879828510910819</v>
      </c>
      <c r="Z479" s="376">
        <f t="shared" si="15"/>
        <v>-21.500789198518667</v>
      </c>
      <c r="AA479" s="376">
        <f t="shared" si="15"/>
        <v>34.111169606428959</v>
      </c>
      <c r="AB479" s="376">
        <f t="shared" si="15"/>
        <v>-27.437819500449212</v>
      </c>
      <c r="AC479" s="376">
        <f t="shared" si="15"/>
        <v>20.632184936265048</v>
      </c>
      <c r="AD479" s="376">
        <f t="shared" si="15"/>
        <v>22.501289854096051</v>
      </c>
      <c r="AE479" s="376">
        <f t="shared" si="15"/>
        <v>-2.5521413180980175</v>
      </c>
      <c r="AF479" s="376">
        <f t="shared" si="15"/>
        <v>-4.2794100636384105</v>
      </c>
      <c r="AG479" s="376">
        <f t="shared" si="14"/>
        <v>13.244101418403318</v>
      </c>
      <c r="AH479" s="376">
        <f t="shared" si="14"/>
        <v>12.199870824884202</v>
      </c>
      <c r="AI479" s="376">
        <f t="shared" si="14"/>
        <v>-4.4456353484862259</v>
      </c>
      <c r="AJ479" s="376">
        <f t="shared" si="14"/>
        <v>-9.6139307346512446</v>
      </c>
      <c r="AK479" s="376">
        <f t="shared" si="17"/>
        <v>7.8465827499424137</v>
      </c>
      <c r="AL479" s="376">
        <f t="shared" si="17"/>
        <v>-21.537873415526935</v>
      </c>
      <c r="AM479" s="376">
        <f t="shared" si="17"/>
        <v>9.3689450360393653</v>
      </c>
      <c r="AN479" s="376">
        <f t="shared" si="13"/>
        <v>-35.016423420010696</v>
      </c>
      <c r="AO479" s="376">
        <f t="shared" si="13"/>
        <v>65.762943990516845</v>
      </c>
      <c r="AP479" s="376">
        <f t="shared" si="13"/>
        <v>38.285334577099405</v>
      </c>
    </row>
    <row r="480" spans="1:42" s="326" customFormat="1" ht="13.8" x14ac:dyDescent="0.3">
      <c r="A480" s="328"/>
      <c r="B480" s="328" t="s">
        <v>261</v>
      </c>
      <c r="C480" s="332"/>
      <c r="D480" s="332"/>
      <c r="E480" s="332"/>
      <c r="F480" s="332"/>
      <c r="G480" s="332"/>
      <c r="H480" s="332"/>
      <c r="I480" s="332"/>
      <c r="J480" s="332"/>
      <c r="K480" s="332"/>
      <c r="L480" s="332"/>
      <c r="M480" s="332"/>
      <c r="N480" s="332"/>
      <c r="O480" s="376">
        <f t="shared" si="12"/>
        <v>40.058742158536596</v>
      </c>
      <c r="P480" s="376">
        <f t="shared" si="15"/>
        <v>-9.0873988152791636</v>
      </c>
      <c r="Q480" s="376">
        <f t="shared" si="15"/>
        <v>0.23031181237186724</v>
      </c>
      <c r="R480" s="376">
        <f t="shared" si="15"/>
        <v>-10.216454649562623</v>
      </c>
      <c r="S480" s="376">
        <f t="shared" si="15"/>
        <v>45.172676361596324</v>
      </c>
      <c r="T480" s="376">
        <f t="shared" si="15"/>
        <v>-7.8698208333400563</v>
      </c>
      <c r="U480" s="376">
        <f t="shared" si="15"/>
        <v>-55.976634282462911</v>
      </c>
      <c r="V480" s="376">
        <f t="shared" si="15"/>
        <v>59.876485135327457</v>
      </c>
      <c r="W480" s="376">
        <f t="shared" si="15"/>
        <v>-13.832825746274414</v>
      </c>
      <c r="X480" s="376">
        <f t="shared" si="15"/>
        <v>-0.85013673682346746</v>
      </c>
      <c r="Y480" s="376">
        <f t="shared" si="15"/>
        <v>-41.442980077845064</v>
      </c>
      <c r="Z480" s="376">
        <f t="shared" si="15"/>
        <v>10.705437055470778</v>
      </c>
      <c r="AA480" s="376">
        <f t="shared" si="15"/>
        <v>66.415433691754785</v>
      </c>
      <c r="AB480" s="376">
        <f t="shared" si="15"/>
        <v>-5.2580967301894486</v>
      </c>
      <c r="AC480" s="376">
        <f t="shared" si="15"/>
        <v>-5.8251567575888661</v>
      </c>
      <c r="AD480" s="376">
        <f t="shared" si="15"/>
        <v>29.978809923807962</v>
      </c>
      <c r="AE480" s="376">
        <f t="shared" si="15"/>
        <v>57.404605165408007</v>
      </c>
      <c r="AF480" s="376">
        <f t="shared" si="15"/>
        <v>-17.305385795746624</v>
      </c>
      <c r="AG480" s="376">
        <f t="shared" si="14"/>
        <v>-1.4383643306287293</v>
      </c>
      <c r="AH480" s="376">
        <f t="shared" si="14"/>
        <v>-34.291374697963363</v>
      </c>
      <c r="AI480" s="376">
        <f t="shared" si="14"/>
        <v>47.379240678109468</v>
      </c>
      <c r="AJ480" s="376">
        <f t="shared" si="14"/>
        <v>-0.19636505320103712</v>
      </c>
      <c r="AK480" s="376">
        <f t="shared" si="17"/>
        <v>-25.341333792039393</v>
      </c>
      <c r="AL480" s="376">
        <f t="shared" si="17"/>
        <v>-9.8290409742363014</v>
      </c>
      <c r="AM480" s="376">
        <f t="shared" si="17"/>
        <v>78.273178343232615</v>
      </c>
      <c r="AN480" s="376">
        <f t="shared" si="13"/>
        <v>-64.846821217185877</v>
      </c>
      <c r="AO480" s="376">
        <f t="shared" si="13"/>
        <v>143.37197306170313</v>
      </c>
      <c r="AP480" s="376">
        <f t="shared" si="13"/>
        <v>-2.0143282491811694</v>
      </c>
    </row>
    <row r="481" spans="1:42" s="326" customFormat="1" ht="13.8" x14ac:dyDescent="0.3">
      <c r="A481" s="330"/>
      <c r="B481" s="330" t="s">
        <v>262</v>
      </c>
      <c r="C481" s="333"/>
      <c r="D481" s="333"/>
      <c r="E481" s="333"/>
      <c r="F481" s="333"/>
      <c r="G481" s="333"/>
      <c r="H481" s="333"/>
      <c r="I481" s="333"/>
      <c r="J481" s="333"/>
      <c r="K481" s="333"/>
      <c r="L481" s="333"/>
      <c r="M481" s="333"/>
      <c r="N481" s="333"/>
      <c r="O481" s="376">
        <f t="shared" si="12"/>
        <v>8.8396810351598205</v>
      </c>
      <c r="P481" s="376">
        <f t="shared" si="15"/>
        <v>-2.1362952961516378E-2</v>
      </c>
      <c r="Q481" s="376">
        <f t="shared" si="15"/>
        <v>17.102475417994416</v>
      </c>
      <c r="R481" s="376">
        <f t="shared" si="15"/>
        <v>3.8888217353344232</v>
      </c>
      <c r="S481" s="376">
        <f t="shared" si="15"/>
        <v>6.0844849621020893</v>
      </c>
      <c r="T481" s="376">
        <f t="shared" si="15"/>
        <v>4.9506015269899777</v>
      </c>
      <c r="U481" s="376">
        <f t="shared" si="15"/>
        <v>-2.2857105068202985</v>
      </c>
      <c r="V481" s="376">
        <f t="shared" si="15"/>
        <v>4.3188810197706315</v>
      </c>
      <c r="W481" s="376">
        <f t="shared" si="15"/>
        <v>1.7728176511171467</v>
      </c>
      <c r="X481" s="376">
        <f t="shared" si="15"/>
        <v>-0.74686535342680782</v>
      </c>
      <c r="Y481" s="376">
        <f t="shared" si="15"/>
        <v>-4.37434633654465</v>
      </c>
      <c r="Z481" s="376">
        <f t="shared" si="15"/>
        <v>-22.397316597089748</v>
      </c>
      <c r="AA481" s="376">
        <f t="shared" si="15"/>
        <v>25.315626001028939</v>
      </c>
      <c r="AB481" s="376">
        <f t="shared" si="15"/>
        <v>-24.398072301704268</v>
      </c>
      <c r="AC481" s="376">
        <f t="shared" si="15"/>
        <v>22.640476311785477</v>
      </c>
      <c r="AD481" s="376">
        <f t="shared" si="15"/>
        <v>22.325749231203002</v>
      </c>
      <c r="AE481" s="376">
        <f t="shared" si="15"/>
        <v>-9.7645221684750982</v>
      </c>
      <c r="AF481" s="376">
        <f t="shared" si="15"/>
        <v>0.15939541372737207</v>
      </c>
      <c r="AG481" s="376">
        <f t="shared" si="14"/>
        <v>6.7975211186850464</v>
      </c>
      <c r="AH481" s="376">
        <f t="shared" si="14"/>
        <v>11.186730548964903</v>
      </c>
      <c r="AI481" s="376">
        <f t="shared" si="14"/>
        <v>1.6251565554356731</v>
      </c>
      <c r="AJ481" s="376">
        <f t="shared" si="14"/>
        <v>-7.9661402582480259</v>
      </c>
      <c r="AK481" s="376">
        <f t="shared" si="17"/>
        <v>5.9909875069581986</v>
      </c>
      <c r="AL481" s="376">
        <f t="shared" si="17"/>
        <v>-18.653810923588555</v>
      </c>
      <c r="AM481" s="376">
        <f t="shared" si="17"/>
        <v>3.0247256641348419</v>
      </c>
      <c r="AN481" s="376">
        <f t="shared" si="13"/>
        <v>-31.551428339167021</v>
      </c>
      <c r="AO481" s="376">
        <f t="shared" si="13"/>
        <v>52.843146758320636</v>
      </c>
      <c r="AP481" s="376">
        <f t="shared" si="13"/>
        <v>25.729915916219209</v>
      </c>
    </row>
    <row r="482" spans="1:42" s="326" customFormat="1" ht="13.8" x14ac:dyDescent="0.3">
      <c r="A482" s="328"/>
      <c r="B482" s="328" t="s">
        <v>263</v>
      </c>
      <c r="C482" s="332"/>
      <c r="D482" s="332"/>
      <c r="E482" s="332"/>
      <c r="F482" s="332"/>
      <c r="G482" s="332"/>
      <c r="H482" s="332"/>
      <c r="I482" s="332"/>
      <c r="J482" s="332"/>
      <c r="K482" s="332"/>
      <c r="L482" s="332"/>
      <c r="M482" s="332"/>
      <c r="N482" s="332"/>
      <c r="O482" s="376">
        <f t="shared" si="12"/>
        <v>9.1618467499999916</v>
      </c>
      <c r="P482" s="376">
        <f t="shared" si="15"/>
        <v>422.47244159049552</v>
      </c>
      <c r="Q482" s="376">
        <f t="shared" si="15"/>
        <v>-66.609604707654626</v>
      </c>
      <c r="R482" s="376">
        <f t="shared" si="15"/>
        <v>491.94649522612548</v>
      </c>
      <c r="S482" s="376">
        <f t="shared" si="15"/>
        <v>-58.451105581528232</v>
      </c>
      <c r="T482" s="376">
        <f t="shared" si="15"/>
        <v>-37.382179732879536</v>
      </c>
      <c r="U482" s="376">
        <f t="shared" si="15"/>
        <v>12.796377625490829</v>
      </c>
      <c r="V482" s="376">
        <f t="shared" si="15"/>
        <v>-46.065202817901444</v>
      </c>
      <c r="W482" s="376">
        <f t="shared" si="15"/>
        <v>33.187718653487337</v>
      </c>
      <c r="X482" s="376">
        <f t="shared" si="15"/>
        <v>84.741799457020917</v>
      </c>
      <c r="Y482" s="376">
        <f t="shared" si="15"/>
        <v>-43.63677519296867</v>
      </c>
      <c r="Z482" s="376">
        <f t="shared" si="15"/>
        <v>-22.620512149723545</v>
      </c>
      <c r="AA482" s="376">
        <f t="shared" si="15"/>
        <v>2453.9209270609172</v>
      </c>
      <c r="AB482" s="376">
        <f t="shared" si="15"/>
        <v>-93.800890157985634</v>
      </c>
      <c r="AC482" s="376">
        <f t="shared" si="15"/>
        <v>-29.707471502362839</v>
      </c>
      <c r="AD482" s="376">
        <f t="shared" si="15"/>
        <v>-50.077525860621584</v>
      </c>
      <c r="AE482" s="376">
        <f t="shared" si="15"/>
        <v>3278.4361935472216</v>
      </c>
      <c r="AF482" s="376">
        <f t="shared" si="15"/>
        <v>-75.196485819010135</v>
      </c>
      <c r="AG482" s="376">
        <f t="shared" si="14"/>
        <v>687.60514894367668</v>
      </c>
      <c r="AH482" s="376">
        <f t="shared" si="14"/>
        <v>64.71989506238954</v>
      </c>
      <c r="AI482" s="376">
        <f t="shared" si="14"/>
        <v>-71.762489215114257</v>
      </c>
      <c r="AJ482" s="376">
        <f t="shared" si="14"/>
        <v>-74.64753389122653</v>
      </c>
      <c r="AK482" s="376">
        <f t="shared" si="17"/>
        <v>437.88385558202748</v>
      </c>
      <c r="AL482" s="376">
        <f t="shared" si="17"/>
        <v>-93.290280488641613</v>
      </c>
      <c r="AM482" s="376">
        <f t="shared" si="17"/>
        <v>710.94444234231014</v>
      </c>
      <c r="AN482" s="376">
        <f t="shared" si="13"/>
        <v>-60.393408487704257</v>
      </c>
      <c r="AO482" s="376">
        <f t="shared" si="13"/>
        <v>586.88009319069272</v>
      </c>
      <c r="AP482" s="376">
        <f t="shared" si="13"/>
        <v>230.89220974588332</v>
      </c>
    </row>
    <row r="483" spans="1:42" s="326" customFormat="1" ht="19.8" x14ac:dyDescent="0.5">
      <c r="A483" s="330"/>
      <c r="B483" s="330" t="s">
        <v>264</v>
      </c>
      <c r="C483" s="333"/>
      <c r="D483" s="334"/>
      <c r="E483" s="334"/>
      <c r="F483" s="333"/>
      <c r="G483" s="334"/>
      <c r="H483" s="333"/>
      <c r="I483" s="333"/>
      <c r="J483" s="334"/>
      <c r="K483" s="333"/>
      <c r="L483" s="333"/>
      <c r="M483" s="334"/>
      <c r="N483" s="333"/>
      <c r="O483" s="376">
        <f t="shared" si="12"/>
        <v>-59.035270000000004</v>
      </c>
      <c r="P483" s="376">
        <f t="shared" si="15"/>
        <v>-53.997807382106501</v>
      </c>
      <c r="Q483" s="376">
        <f t="shared" si="15"/>
        <v>71.853920104959087</v>
      </c>
      <c r="R483" s="376">
        <f t="shared" si="15"/>
        <v>-59.511715048838035</v>
      </c>
      <c r="S483" s="376">
        <f t="shared" si="15"/>
        <v>722.54711755573419</v>
      </c>
      <c r="T483" s="376">
        <f t="shared" si="15"/>
        <v>-91.762688938352241</v>
      </c>
      <c r="U483" s="376">
        <f t="shared" si="15"/>
        <v>3380.6216464756412</v>
      </c>
      <c r="V483" s="376">
        <f t="shared" si="15"/>
        <v>-55.533133209725136</v>
      </c>
      <c r="W483" s="376">
        <f t="shared" si="15"/>
        <v>-67.989478951328323</v>
      </c>
      <c r="X483" s="376">
        <f t="shared" si="15"/>
        <v>117.82600663973385</v>
      </c>
      <c r="Y483" s="376">
        <f t="shared" si="15"/>
        <v>-49.900105991853842</v>
      </c>
      <c r="Z483" s="376">
        <f t="shared" si="15"/>
        <v>-0.28721237698355545</v>
      </c>
      <c r="AA483" s="376">
        <f t="shared" si="15"/>
        <v>23.311958800820328</v>
      </c>
      <c r="AB483" s="376">
        <f t="shared" si="15"/>
        <v>-79.007664684317191</v>
      </c>
      <c r="AC483" s="376">
        <f t="shared" si="15"/>
        <v>57.60739869795124</v>
      </c>
      <c r="AD483" s="376">
        <f t="shared" si="15"/>
        <v>195.96243472678884</v>
      </c>
      <c r="AE483" s="376">
        <f t="shared" si="15"/>
        <v>-28.429558021104146</v>
      </c>
      <c r="AF483" s="376">
        <f t="shared" si="15"/>
        <v>70.358277599396686</v>
      </c>
      <c r="AG483" s="376">
        <f t="shared" si="14"/>
        <v>2.4749116099451145</v>
      </c>
      <c r="AH483" s="376">
        <f t="shared" si="14"/>
        <v>-47.997118812265803</v>
      </c>
      <c r="AI483" s="376">
        <f t="shared" si="14"/>
        <v>103.16645080184887</v>
      </c>
      <c r="AJ483" s="376">
        <f t="shared" si="14"/>
        <v>-32.293848076415912</v>
      </c>
      <c r="AK483" s="376">
        <f t="shared" si="17"/>
        <v>141.47382666240307</v>
      </c>
      <c r="AL483" s="376">
        <f t="shared" si="17"/>
        <v>-41.177936624620365</v>
      </c>
      <c r="AM483" s="376">
        <f t="shared" si="17"/>
        <v>-9.2819185688793091</v>
      </c>
      <c r="AN483" s="376">
        <f t="shared" si="13"/>
        <v>-9.5128246496705121E-2</v>
      </c>
      <c r="AO483" s="376">
        <f t="shared" si="13"/>
        <v>4.7383888252011204</v>
      </c>
      <c r="AP483" s="376">
        <f t="shared" si="13"/>
        <v>-4.3883759245711387</v>
      </c>
    </row>
    <row r="484" spans="1:42" s="326" customFormat="1" ht="27.6" x14ac:dyDescent="0.3">
      <c r="A484" s="328"/>
      <c r="B484" s="328" t="s">
        <v>567</v>
      </c>
      <c r="C484" s="332"/>
      <c r="D484" s="332"/>
      <c r="E484" s="332"/>
      <c r="F484" s="332"/>
      <c r="G484" s="332"/>
      <c r="H484" s="332"/>
      <c r="I484" s="332"/>
      <c r="J484" s="332"/>
      <c r="K484" s="332"/>
      <c r="L484" s="332"/>
      <c r="M484" s="332"/>
      <c r="N484" s="332"/>
      <c r="O484" s="376">
        <f t="shared" si="12"/>
        <v>-33.782800774140142</v>
      </c>
      <c r="P484" s="376">
        <f t="shared" si="15"/>
        <v>-19.469443111946546</v>
      </c>
      <c r="Q484" s="376">
        <f t="shared" si="15"/>
        <v>6.3099560735883218</v>
      </c>
      <c r="R484" s="376">
        <f t="shared" si="15"/>
        <v>93.013582169027629</v>
      </c>
      <c r="S484" s="376">
        <f t="shared" si="15"/>
        <v>356.27553378304174</v>
      </c>
      <c r="T484" s="376">
        <f t="shared" si="15"/>
        <v>-61.962862007045572</v>
      </c>
      <c r="U484" s="376">
        <f t="shared" si="15"/>
        <v>-74.299116043834744</v>
      </c>
      <c r="V484" s="376">
        <f t="shared" si="15"/>
        <v>93.434554808892713</v>
      </c>
      <c r="W484" s="376">
        <f t="shared" si="15"/>
        <v>136.7092742771739</v>
      </c>
      <c r="X484" s="376">
        <f t="shared" si="15"/>
        <v>4.5475490909902394</v>
      </c>
      <c r="Y484" s="376">
        <f t="shared" si="15"/>
        <v>14.440523154609375</v>
      </c>
      <c r="Z484" s="376">
        <f t="shared" si="15"/>
        <v>-60.831369270841698</v>
      </c>
      <c r="AA484" s="376">
        <f t="shared" si="15"/>
        <v>-38.810255017095841</v>
      </c>
      <c r="AB484" s="376">
        <f t="shared" si="15"/>
        <v>487.81506711433678</v>
      </c>
      <c r="AC484" s="376">
        <f t="shared" si="15"/>
        <v>-32.379012552146889</v>
      </c>
      <c r="AD484" s="376">
        <f t="shared" si="15"/>
        <v>57.574487204359158</v>
      </c>
      <c r="AE484" s="376">
        <f t="shared" si="15"/>
        <v>-22.057298758252045</v>
      </c>
      <c r="AF484" s="376">
        <f t="shared" si="15"/>
        <v>-79.557486481925338</v>
      </c>
      <c r="AG484" s="376">
        <f t="shared" si="14"/>
        <v>327.40812200757995</v>
      </c>
      <c r="AH484" s="376">
        <f t="shared" si="14"/>
        <v>-65.436059830516825</v>
      </c>
      <c r="AI484" s="376">
        <f t="shared" si="14"/>
        <v>140.81256997526114</v>
      </c>
      <c r="AJ484" s="376">
        <f t="shared" si="14"/>
        <v>-23.942014739811771</v>
      </c>
      <c r="AK484" s="376">
        <f t="shared" si="17"/>
        <v>0.80053366578404295</v>
      </c>
      <c r="AL484" s="376">
        <f t="shared" si="17"/>
        <v>20.049365658436344</v>
      </c>
      <c r="AM484" s="376">
        <f t="shared" si="17"/>
        <v>-60.23919393054085</v>
      </c>
      <c r="AN484" s="376">
        <f t="shared" si="13"/>
        <v>11.443686477155349</v>
      </c>
      <c r="AO484" s="376">
        <f t="shared" si="13"/>
        <v>141.7917737502309</v>
      </c>
      <c r="AP484" s="376">
        <f t="shared" si="13"/>
        <v>-10.640823321117537</v>
      </c>
    </row>
    <row r="485" spans="1:42" s="326" customFormat="1" ht="13.8" x14ac:dyDescent="0.3">
      <c r="A485" s="330"/>
      <c r="B485" s="330" t="s">
        <v>266</v>
      </c>
      <c r="C485" s="331"/>
      <c r="D485" s="331"/>
      <c r="E485" s="333"/>
      <c r="F485" s="331"/>
      <c r="G485" s="333"/>
      <c r="H485" s="333"/>
      <c r="I485" s="333"/>
      <c r="J485" s="333"/>
      <c r="K485" s="333"/>
      <c r="L485" s="333"/>
      <c r="M485" s="331"/>
      <c r="N485" s="333"/>
      <c r="O485" s="376">
        <f t="shared" si="12"/>
        <v>-57.056869888028061</v>
      </c>
      <c r="P485" s="376">
        <f t="shared" si="15"/>
        <v>-43.02559102736226</v>
      </c>
      <c r="Q485" s="376">
        <f t="shared" si="15"/>
        <v>29.244021658424892</v>
      </c>
      <c r="R485" s="376">
        <f t="shared" si="15"/>
        <v>328.48295004141391</v>
      </c>
      <c r="S485" s="376">
        <f t="shared" si="15"/>
        <v>193.42393807963745</v>
      </c>
      <c r="T485" s="376">
        <f t="shared" si="15"/>
        <v>-40.934389547174725</v>
      </c>
      <c r="U485" s="376">
        <f t="shared" si="15"/>
        <v>-97.516158995457729</v>
      </c>
      <c r="V485" s="376">
        <f t="shared" si="15"/>
        <v>1070.5490025258741</v>
      </c>
      <c r="W485" s="376">
        <f t="shared" si="15"/>
        <v>311.93884691071372</v>
      </c>
      <c r="X485" s="376">
        <f t="shared" si="15"/>
        <v>4.068216596102932</v>
      </c>
      <c r="Y485" s="376">
        <f t="shared" si="15"/>
        <v>12.71658933336966</v>
      </c>
      <c r="Z485" s="376">
        <f t="shared" si="15"/>
        <v>-72.51618129937755</v>
      </c>
      <c r="AA485" s="376">
        <f t="shared" si="15"/>
        <v>-86.744533593516152</v>
      </c>
      <c r="AB485" s="376">
        <f t="shared" si="15"/>
        <v>4305.4233306666974</v>
      </c>
      <c r="AC485" s="376">
        <f t="shared" si="15"/>
        <v>-36.499919227448281</v>
      </c>
      <c r="AD485" s="376">
        <f t="shared" si="15"/>
        <v>68.828085602997163</v>
      </c>
      <c r="AE485" s="376">
        <f t="shared" si="15"/>
        <v>-24.761131772766067</v>
      </c>
      <c r="AF485" s="376">
        <f t="shared" si="15"/>
        <v>-94.384968265420326</v>
      </c>
      <c r="AG485" s="376">
        <f t="shared" si="14"/>
        <v>1501.8721686583726</v>
      </c>
      <c r="AH485" s="376">
        <f t="shared" si="14"/>
        <v>-79.287793369745046</v>
      </c>
      <c r="AI485" s="376">
        <f t="shared" si="14"/>
        <v>268.36705632227893</v>
      </c>
      <c r="AJ485" s="376">
        <f t="shared" si="14"/>
        <v>-27.754797333962824</v>
      </c>
      <c r="AK485" s="376">
        <f t="shared" si="17"/>
        <v>-15.828567860449347</v>
      </c>
      <c r="AL485" s="376">
        <f t="shared" si="17"/>
        <v>48.740969287111</v>
      </c>
      <c r="AM485" s="376">
        <f t="shared" si="17"/>
        <v>-71.014137715618503</v>
      </c>
      <c r="AN485" s="376">
        <f t="shared" si="13"/>
        <v>5.4377075844979794</v>
      </c>
      <c r="AO485" s="376">
        <f t="shared" si="13"/>
        <v>255.37925935763337</v>
      </c>
      <c r="AP485" s="376">
        <f t="shared" si="13"/>
        <v>-14.137751827970749</v>
      </c>
    </row>
    <row r="486" spans="1:42" s="326" customFormat="1" ht="27.6" x14ac:dyDescent="0.3">
      <c r="A486" s="328"/>
      <c r="B486" s="328" t="s">
        <v>267</v>
      </c>
      <c r="C486" s="332"/>
      <c r="D486" s="332"/>
      <c r="E486" s="332"/>
      <c r="F486" s="332"/>
      <c r="G486" s="332"/>
      <c r="H486" s="332"/>
      <c r="I486" s="332"/>
      <c r="J486" s="332"/>
      <c r="K486" s="332"/>
      <c r="L486" s="332"/>
      <c r="M486" s="332"/>
      <c r="N486" s="332"/>
      <c r="O486" s="376">
        <f t="shared" si="12"/>
        <v>5.6959760193404438</v>
      </c>
      <c r="P486" s="376">
        <f t="shared" ref="P486:AF500" si="18">IFERROR(((P96-O96)*100/O96),"n.a.")</f>
        <v>-3.2352433934697071</v>
      </c>
      <c r="Q486" s="376">
        <f t="shared" si="18"/>
        <v>-2.996198933699036</v>
      </c>
      <c r="R486" s="376">
        <f t="shared" si="18"/>
        <v>-34.291388432679256</v>
      </c>
      <c r="S486" s="376">
        <f t="shared" si="18"/>
        <v>930.4107894256997</v>
      </c>
      <c r="T486" s="376">
        <f t="shared" si="18"/>
        <v>-83.074166408724551</v>
      </c>
      <c r="U486" s="376">
        <f t="shared" si="18"/>
        <v>7.0398929369488332</v>
      </c>
      <c r="V486" s="376">
        <f t="shared" si="18"/>
        <v>13.998890269028763</v>
      </c>
      <c r="W486" s="376">
        <f t="shared" si="18"/>
        <v>-9.5645026873007595</v>
      </c>
      <c r="X486" s="376">
        <f t="shared" si="18"/>
        <v>6.3701423651595492</v>
      </c>
      <c r="Y486" s="376">
        <f t="shared" si="18"/>
        <v>20.853679879000246</v>
      </c>
      <c r="Z486" s="376">
        <f t="shared" si="18"/>
        <v>-20.289762778789271</v>
      </c>
      <c r="AA486" s="376">
        <f t="shared" si="18"/>
        <v>18.533798967218786</v>
      </c>
      <c r="AB486" s="376">
        <f t="shared" si="18"/>
        <v>-22.909052948925279</v>
      </c>
      <c r="AC486" s="376">
        <f t="shared" si="18"/>
        <v>-0.8745516391348328</v>
      </c>
      <c r="AD486" s="376">
        <f t="shared" si="18"/>
        <v>2.4607578856819363</v>
      </c>
      <c r="AE486" s="376">
        <f t="shared" si="18"/>
        <v>-0.23827150216354093</v>
      </c>
      <c r="AF486" s="376">
        <f t="shared" si="18"/>
        <v>10.682953938113824</v>
      </c>
      <c r="AG486" s="376">
        <f t="shared" si="14"/>
        <v>-35.206245274335402</v>
      </c>
      <c r="AH486" s="376">
        <f t="shared" si="14"/>
        <v>40.295373074157396</v>
      </c>
      <c r="AI486" s="376">
        <f t="shared" si="14"/>
        <v>-2.9277970243977407</v>
      </c>
      <c r="AJ486" s="376">
        <f t="shared" si="14"/>
        <v>-7.6373846049708334</v>
      </c>
      <c r="AK486" s="376">
        <f t="shared" si="17"/>
        <v>56.423031196471101</v>
      </c>
      <c r="AL486" s="376">
        <f t="shared" si="17"/>
        <v>-31.592335735101983</v>
      </c>
      <c r="AM486" s="376">
        <f t="shared" si="17"/>
        <v>-18.070846830425634</v>
      </c>
      <c r="AN486" s="376">
        <f t="shared" si="13"/>
        <v>19.759469040344694</v>
      </c>
      <c r="AO486" s="376">
        <f t="shared" si="13"/>
        <v>3.3280832906532551</v>
      </c>
      <c r="AP486" s="376">
        <f t="shared" si="13"/>
        <v>4.0202536749982114</v>
      </c>
    </row>
    <row r="487" spans="1:42" s="326" customFormat="1" ht="13.8" x14ac:dyDescent="0.3">
      <c r="A487" s="330"/>
      <c r="B487" s="330" t="s">
        <v>268</v>
      </c>
      <c r="C487" s="333"/>
      <c r="D487" s="333"/>
      <c r="E487" s="333"/>
      <c r="F487" s="333"/>
      <c r="G487" s="333"/>
      <c r="H487" s="333"/>
      <c r="I487" s="333"/>
      <c r="J487" s="333"/>
      <c r="K487" s="333"/>
      <c r="L487" s="333"/>
      <c r="M487" s="331"/>
      <c r="N487" s="333"/>
      <c r="O487" s="376">
        <f t="shared" si="12"/>
        <v>-80.174967628858269</v>
      </c>
      <c r="P487" s="376">
        <f t="shared" si="18"/>
        <v>746.90328663174284</v>
      </c>
      <c r="Q487" s="376">
        <f t="shared" si="18"/>
        <v>-8.1842679964179634</v>
      </c>
      <c r="R487" s="376">
        <f t="shared" si="18"/>
        <v>-89.782761319568479</v>
      </c>
      <c r="S487" s="376">
        <f t="shared" si="18"/>
        <v>185.8293134220504</v>
      </c>
      <c r="T487" s="376">
        <f t="shared" si="18"/>
        <v>25.07635825762981</v>
      </c>
      <c r="U487" s="376">
        <f t="shared" si="18"/>
        <v>-43.709592967312901</v>
      </c>
      <c r="V487" s="376">
        <f t="shared" si="18"/>
        <v>97.180202090968763</v>
      </c>
      <c r="W487" s="376">
        <f t="shared" si="18"/>
        <v>-78.22063869735365</v>
      </c>
      <c r="X487" s="376">
        <f t="shared" si="18"/>
        <v>1028.0682922059373</v>
      </c>
      <c r="Y487" s="376">
        <f t="shared" si="18"/>
        <v>15.510046430355311</v>
      </c>
      <c r="Z487" s="376">
        <f t="shared" si="18"/>
        <v>-78.446134317122699</v>
      </c>
      <c r="AA487" s="376">
        <f t="shared" si="18"/>
        <v>311.35557807761825</v>
      </c>
      <c r="AB487" s="376">
        <f t="shared" si="18"/>
        <v>17.864252219379683</v>
      </c>
      <c r="AC487" s="376">
        <f t="shared" si="18"/>
        <v>-54.701369389833111</v>
      </c>
      <c r="AD487" s="376">
        <f t="shared" si="18"/>
        <v>-6.4715881272846802</v>
      </c>
      <c r="AE487" s="376">
        <f t="shared" si="18"/>
        <v>90.624204018132389</v>
      </c>
      <c r="AF487" s="376">
        <f t="shared" si="18"/>
        <v>61.399548092822464</v>
      </c>
      <c r="AG487" s="376">
        <f t="shared" si="14"/>
        <v>-76.694451393160449</v>
      </c>
      <c r="AH487" s="376">
        <f t="shared" si="14"/>
        <v>136.24326737643744</v>
      </c>
      <c r="AI487" s="376">
        <f t="shared" si="14"/>
        <v>-61.600850065768221</v>
      </c>
      <c r="AJ487" s="376">
        <f t="shared" si="14"/>
        <v>261.20572984649829</v>
      </c>
      <c r="AK487" s="376">
        <f t="shared" si="17"/>
        <v>-42.437350982222959</v>
      </c>
      <c r="AL487" s="376">
        <f t="shared" si="17"/>
        <v>-11.684332177549525</v>
      </c>
      <c r="AM487" s="376">
        <f t="shared" si="17"/>
        <v>12.002598981547314</v>
      </c>
      <c r="AN487" s="376">
        <f t="shared" si="13"/>
        <v>-37.99641240474817</v>
      </c>
      <c r="AO487" s="376">
        <f t="shared" si="13"/>
        <v>337.49379320576719</v>
      </c>
      <c r="AP487" s="376">
        <f t="shared" si="13"/>
        <v>-69.392047242315058</v>
      </c>
    </row>
    <row r="488" spans="1:42" s="326" customFormat="1" ht="13.8" x14ac:dyDescent="0.3">
      <c r="A488" s="328"/>
      <c r="B488" s="328" t="s">
        <v>269</v>
      </c>
      <c r="C488" s="332"/>
      <c r="D488" s="332"/>
      <c r="E488" s="332"/>
      <c r="F488" s="332"/>
      <c r="G488" s="332"/>
      <c r="H488" s="332"/>
      <c r="I488" s="332"/>
      <c r="J488" s="332"/>
      <c r="K488" s="332"/>
      <c r="L488" s="332"/>
      <c r="M488" s="332"/>
      <c r="N488" s="332"/>
      <c r="O488" s="376">
        <f t="shared" si="12"/>
        <v>-44.554354764967137</v>
      </c>
      <c r="P488" s="376">
        <f t="shared" si="18"/>
        <v>120.55361381093383</v>
      </c>
      <c r="Q488" s="376">
        <f t="shared" si="18"/>
        <v>24.541715539697211</v>
      </c>
      <c r="R488" s="376">
        <f t="shared" si="18"/>
        <v>-73.56043882956503</v>
      </c>
      <c r="S488" s="376">
        <f t="shared" si="18"/>
        <v>52.644008213490878</v>
      </c>
      <c r="T488" s="376">
        <f t="shared" si="18"/>
        <v>133.70452866986912</v>
      </c>
      <c r="U488" s="376">
        <f t="shared" si="18"/>
        <v>-51.860890863533172</v>
      </c>
      <c r="V488" s="376">
        <f t="shared" si="18"/>
        <v>54.431612675281649</v>
      </c>
      <c r="W488" s="376">
        <f t="shared" si="18"/>
        <v>-68.466031649203671</v>
      </c>
      <c r="X488" s="376">
        <f t="shared" si="18"/>
        <v>764.67747573906001</v>
      </c>
      <c r="Y488" s="376">
        <f t="shared" si="18"/>
        <v>-58.364164511444287</v>
      </c>
      <c r="Z488" s="376">
        <f t="shared" si="18"/>
        <v>-36.760454608553985</v>
      </c>
      <c r="AA488" s="376">
        <f t="shared" si="18"/>
        <v>197.05338111531782</v>
      </c>
      <c r="AB488" s="376">
        <f t="shared" si="18"/>
        <v>-35.962010719456067</v>
      </c>
      <c r="AC488" s="376">
        <f t="shared" si="18"/>
        <v>48.426509568213334</v>
      </c>
      <c r="AD488" s="376">
        <f t="shared" si="18"/>
        <v>-22.668864402567291</v>
      </c>
      <c r="AE488" s="376">
        <f t="shared" si="18"/>
        <v>36.220159989272545</v>
      </c>
      <c r="AF488" s="376">
        <f t="shared" si="18"/>
        <v>54.514745997665216</v>
      </c>
      <c r="AG488" s="376">
        <f t="shared" si="14"/>
        <v>-55.704992048354171</v>
      </c>
      <c r="AH488" s="376">
        <f t="shared" si="14"/>
        <v>-40.553394489942384</v>
      </c>
      <c r="AI488" s="376">
        <f t="shared" si="14"/>
        <v>-60.502849997393781</v>
      </c>
      <c r="AJ488" s="376">
        <f t="shared" si="14"/>
        <v>1244.5882587329877</v>
      </c>
      <c r="AK488" s="376">
        <f t="shared" si="17"/>
        <v>-90.01198685875444</v>
      </c>
      <c r="AL488" s="376">
        <f t="shared" si="17"/>
        <v>120.55098376217987</v>
      </c>
      <c r="AM488" s="376">
        <f t="shared" si="17"/>
        <v>6.6244818711315743</v>
      </c>
      <c r="AN488" s="376">
        <f t="shared" si="13"/>
        <v>47.473444759013319</v>
      </c>
      <c r="AO488" s="376">
        <f t="shared" si="13"/>
        <v>2.6190041952743135</v>
      </c>
      <c r="AP488" s="376">
        <f t="shared" si="13"/>
        <v>17.79375915424027</v>
      </c>
    </row>
    <row r="489" spans="1:42" s="326" customFormat="1" ht="13.8" x14ac:dyDescent="0.3">
      <c r="A489" s="330"/>
      <c r="B489" s="330" t="s">
        <v>270</v>
      </c>
      <c r="C489" s="333"/>
      <c r="D489" s="333"/>
      <c r="E489" s="333"/>
      <c r="F489" s="331"/>
      <c r="G489" s="333"/>
      <c r="H489" s="333"/>
      <c r="I489" s="333"/>
      <c r="J489" s="333"/>
      <c r="K489" s="331"/>
      <c r="L489" s="333"/>
      <c r="M489" s="331"/>
      <c r="N489" s="333"/>
      <c r="O489" s="376" t="str">
        <f t="shared" si="12"/>
        <v>n.a.</v>
      </c>
      <c r="P489" s="376">
        <f t="shared" si="18"/>
        <v>39.385099731076295</v>
      </c>
      <c r="Q489" s="376">
        <f t="shared" si="18"/>
        <v>-49.258080507405687</v>
      </c>
      <c r="R489" s="376">
        <f t="shared" si="18"/>
        <v>-68.593011591440131</v>
      </c>
      <c r="S489" s="376">
        <f t="shared" si="18"/>
        <v>10.409090599848364</v>
      </c>
      <c r="T489" s="376">
        <f t="shared" si="18"/>
        <v>454.81775223116449</v>
      </c>
      <c r="U489" s="376">
        <f t="shared" si="18"/>
        <v>-52.964802804444773</v>
      </c>
      <c r="V489" s="376">
        <f t="shared" si="18"/>
        <v>41.475222940236108</v>
      </c>
      <c r="W489" s="376">
        <f t="shared" si="18"/>
        <v>-95.104598200896433</v>
      </c>
      <c r="X489" s="376">
        <f t="shared" si="18"/>
        <v>6618.0968114163888</v>
      </c>
      <c r="Y489" s="376">
        <f t="shared" si="18"/>
        <v>-52.218772140389859</v>
      </c>
      <c r="Z489" s="376">
        <f t="shared" si="18"/>
        <v>-22.567105860334863</v>
      </c>
      <c r="AA489" s="376">
        <f t="shared" si="18"/>
        <v>193.98215763506053</v>
      </c>
      <c r="AB489" s="376">
        <f t="shared" si="18"/>
        <v>-41.236042007242823</v>
      </c>
      <c r="AC489" s="376">
        <f t="shared" si="18"/>
        <v>9.121967937306394</v>
      </c>
      <c r="AD489" s="376">
        <f t="shared" si="18"/>
        <v>7.9053946422459669</v>
      </c>
      <c r="AE489" s="376">
        <f t="shared" si="18"/>
        <v>-90.127969499183948</v>
      </c>
      <c r="AF489" s="376">
        <f t="shared" si="18"/>
        <v>1021.3546878476973</v>
      </c>
      <c r="AG489" s="376">
        <f t="shared" si="14"/>
        <v>2.4767179065756522</v>
      </c>
      <c r="AH489" s="376">
        <f t="shared" si="14"/>
        <v>-53.851382540764966</v>
      </c>
      <c r="AI489" s="376">
        <f t="shared" si="14"/>
        <v>-83.227892954218234</v>
      </c>
      <c r="AJ489" s="376">
        <f t="shared" si="14"/>
        <v>4848.978015202978</v>
      </c>
      <c r="AK489" s="376">
        <f t="shared" si="17"/>
        <v>-93.177178606946313</v>
      </c>
      <c r="AL489" s="376">
        <f t="shared" si="17"/>
        <v>120.98649285912994</v>
      </c>
      <c r="AM489" s="376">
        <f t="shared" si="17"/>
        <v>33.889054381753247</v>
      </c>
      <c r="AN489" s="376">
        <f t="shared" si="13"/>
        <v>-37.747335908430635</v>
      </c>
      <c r="AO489" s="376">
        <f t="shared" si="13"/>
        <v>47.16057902130683</v>
      </c>
      <c r="AP489" s="376">
        <f t="shared" si="13"/>
        <v>76.016832537337734</v>
      </c>
    </row>
    <row r="490" spans="1:42" s="326" customFormat="1" ht="13.8" x14ac:dyDescent="0.3">
      <c r="A490" s="328"/>
      <c r="B490" s="328" t="s">
        <v>271</v>
      </c>
      <c r="C490" s="332"/>
      <c r="D490" s="332"/>
      <c r="E490" s="332"/>
      <c r="F490" s="332"/>
      <c r="G490" s="332"/>
      <c r="H490" s="332"/>
      <c r="I490" s="332"/>
      <c r="J490" s="332"/>
      <c r="K490" s="332"/>
      <c r="L490" s="332"/>
      <c r="M490" s="332"/>
      <c r="N490" s="329"/>
      <c r="O490" s="376">
        <f t="shared" si="12"/>
        <v>-92.475699884881863</v>
      </c>
      <c r="P490" s="376">
        <f t="shared" si="18"/>
        <v>637.50593051560054</v>
      </c>
      <c r="Q490" s="376">
        <f t="shared" si="18"/>
        <v>113.37360203148287</v>
      </c>
      <c r="R490" s="376">
        <f t="shared" si="18"/>
        <v>-74.982346644357037</v>
      </c>
      <c r="S490" s="376">
        <f t="shared" si="18"/>
        <v>67.821195790877326</v>
      </c>
      <c r="T490" s="376">
        <f t="shared" si="18"/>
        <v>57.78808379045492</v>
      </c>
      <c r="U490" s="376">
        <f t="shared" si="18"/>
        <v>-50.943217239321761</v>
      </c>
      <c r="V490" s="376">
        <f t="shared" si="18"/>
        <v>64.758316653430413</v>
      </c>
      <c r="W490" s="376">
        <f t="shared" si="18"/>
        <v>-50.234564606412761</v>
      </c>
      <c r="X490" s="376">
        <f t="shared" si="18"/>
        <v>370.6006118518481</v>
      </c>
      <c r="Y490" s="376">
        <f t="shared" si="18"/>
        <v>-64.270453434700286</v>
      </c>
      <c r="Z490" s="376">
        <f t="shared" si="18"/>
        <v>-55.002761019303385</v>
      </c>
      <c r="AA490" s="376">
        <f t="shared" si="18"/>
        <v>203.84613558549822</v>
      </c>
      <c r="AB490" s="376">
        <f t="shared" si="18"/>
        <v>-24.675896135348005</v>
      </c>
      <c r="AC490" s="376">
        <f t="shared" si="18"/>
        <v>114.0442929171053</v>
      </c>
      <c r="AD490" s="376">
        <f t="shared" si="18"/>
        <v>-48.691021664266401</v>
      </c>
      <c r="AE490" s="376">
        <f t="shared" si="18"/>
        <v>262.37503998708161</v>
      </c>
      <c r="AF490" s="376">
        <f t="shared" si="18"/>
        <v>7.3692789545839341</v>
      </c>
      <c r="AG490" s="376">
        <f t="shared" si="14"/>
        <v>-85.33520728080741</v>
      </c>
      <c r="AH490" s="376">
        <f t="shared" si="14"/>
        <v>6.7708339738623033</v>
      </c>
      <c r="AI490" s="376">
        <f t="shared" si="14"/>
        <v>-25.547924840705143</v>
      </c>
      <c r="AJ490" s="376">
        <f t="shared" si="14"/>
        <v>-4.3651251101620785</v>
      </c>
      <c r="AK490" s="376">
        <f t="shared" si="17"/>
        <v>-33.255731039735537</v>
      </c>
      <c r="AL490" s="376">
        <f t="shared" si="17"/>
        <v>119.75269325375167</v>
      </c>
      <c r="AM490" s="376">
        <f t="shared" si="17"/>
        <v>-43.632216066357394</v>
      </c>
      <c r="AN490" s="376">
        <f t="shared" si="13"/>
        <v>420.59890065082499</v>
      </c>
      <c r="AO490" s="376">
        <f t="shared" si="13"/>
        <v>-20.701054217474017</v>
      </c>
      <c r="AP490" s="376">
        <f t="shared" si="13"/>
        <v>-38.775861522363748</v>
      </c>
    </row>
    <row r="491" spans="1:42" s="326" customFormat="1" ht="13.8" x14ac:dyDescent="0.3">
      <c r="A491" s="330"/>
      <c r="B491" s="330" t="s">
        <v>272</v>
      </c>
      <c r="C491" s="333"/>
      <c r="D491" s="333"/>
      <c r="E491" s="333"/>
      <c r="F491" s="333"/>
      <c r="G491" s="333"/>
      <c r="H491" s="331"/>
      <c r="I491" s="333"/>
      <c r="J491" s="333"/>
      <c r="K491" s="333"/>
      <c r="L491" s="333"/>
      <c r="M491" s="331"/>
      <c r="N491" s="333"/>
      <c r="O491" s="376">
        <f t="shared" si="12"/>
        <v>-99.43985905389566</v>
      </c>
      <c r="P491" s="376">
        <f t="shared" si="18"/>
        <v>34275.024371585074</v>
      </c>
      <c r="Q491" s="376">
        <f t="shared" si="18"/>
        <v>-19.424007147020863</v>
      </c>
      <c r="R491" s="376">
        <f t="shared" si="18"/>
        <v>-98.394398688013226</v>
      </c>
      <c r="S491" s="376">
        <f t="shared" si="18"/>
        <v>1350.077423377124</v>
      </c>
      <c r="T491" s="376">
        <f t="shared" si="18"/>
        <v>-74.88226518742006</v>
      </c>
      <c r="U491" s="376">
        <f t="shared" si="18"/>
        <v>26.08008977645941</v>
      </c>
      <c r="V491" s="376">
        <f t="shared" si="18"/>
        <v>236.92568775219269</v>
      </c>
      <c r="W491" s="376">
        <f t="shared" si="18"/>
        <v>-92.836616027290219</v>
      </c>
      <c r="X491" s="376">
        <f t="shared" si="18"/>
        <v>2765.3854416431509</v>
      </c>
      <c r="Y491" s="376">
        <f t="shared" si="18"/>
        <v>162.55239455534746</v>
      </c>
      <c r="Z491" s="376">
        <f t="shared" si="18"/>
        <v>-91.6040700803769</v>
      </c>
      <c r="AA491" s="376">
        <f t="shared" si="18"/>
        <v>583.10922863261169</v>
      </c>
      <c r="AB491" s="376">
        <f t="shared" si="18"/>
        <v>73.513511094542864</v>
      </c>
      <c r="AC491" s="376">
        <f t="shared" si="18"/>
        <v>-94.051450431007936</v>
      </c>
      <c r="AD491" s="376">
        <f t="shared" si="18"/>
        <v>147.73819455424416</v>
      </c>
      <c r="AE491" s="376">
        <f t="shared" si="18"/>
        <v>252.30652618208615</v>
      </c>
      <c r="AF491" s="376">
        <f t="shared" si="18"/>
        <v>69.310769033125212</v>
      </c>
      <c r="AG491" s="376">
        <f t="shared" si="14"/>
        <v>-98.705394663493976</v>
      </c>
      <c r="AH491" s="376">
        <f t="shared" si="14"/>
        <v>6479.7419545527109</v>
      </c>
      <c r="AI491" s="376">
        <f t="shared" si="14"/>
        <v>-61.956788888613232</v>
      </c>
      <c r="AJ491" s="376">
        <f t="shared" si="14"/>
        <v>-69.760797319073262</v>
      </c>
      <c r="AK491" s="376">
        <f t="shared" si="17"/>
        <v>669.52337361399725</v>
      </c>
      <c r="AL491" s="376">
        <f t="shared" si="17"/>
        <v>-37.369671648789982</v>
      </c>
      <c r="AM491" s="376">
        <f t="shared" si="17"/>
        <v>15.681282430743739</v>
      </c>
      <c r="AN491" s="376">
        <f t="shared" si="13"/>
        <v>-91.881548107650985</v>
      </c>
      <c r="AO491" s="376">
        <f t="shared" si="13"/>
        <v>4172.6146901788006</v>
      </c>
      <c r="AP491" s="376">
        <f t="shared" si="13"/>
        <v>-93.373553730829457</v>
      </c>
    </row>
    <row r="492" spans="1:42" s="326" customFormat="1" ht="13.8" x14ac:dyDescent="0.3">
      <c r="A492" s="328"/>
      <c r="B492" s="328" t="s">
        <v>273</v>
      </c>
      <c r="C492" s="332"/>
      <c r="D492" s="332"/>
      <c r="E492" s="329"/>
      <c r="F492" s="332"/>
      <c r="G492" s="329"/>
      <c r="H492" s="332"/>
      <c r="I492" s="332"/>
      <c r="J492" s="332"/>
      <c r="K492" s="332"/>
      <c r="L492" s="332"/>
      <c r="M492" s="332"/>
      <c r="N492" s="332"/>
      <c r="O492" s="376">
        <f t="shared" si="12"/>
        <v>283.92124299813889</v>
      </c>
      <c r="P492" s="376">
        <f t="shared" si="18"/>
        <v>-86.065084794713286</v>
      </c>
      <c r="Q492" s="376">
        <f t="shared" si="18"/>
        <v>-63.108583519889144</v>
      </c>
      <c r="R492" s="376">
        <f t="shared" si="18"/>
        <v>134.82020379862945</v>
      </c>
      <c r="S492" s="376">
        <f t="shared" si="18"/>
        <v>-40.890857677509189</v>
      </c>
      <c r="T492" s="376">
        <f t="shared" si="18"/>
        <v>5.23919204250726</v>
      </c>
      <c r="U492" s="376">
        <f t="shared" si="18"/>
        <v>88.049545836248171</v>
      </c>
      <c r="V492" s="376">
        <f t="shared" si="18"/>
        <v>-61.942853712009807</v>
      </c>
      <c r="W492" s="376">
        <f t="shared" si="18"/>
        <v>-37.535680801538014</v>
      </c>
      <c r="X492" s="376">
        <f t="shared" si="18"/>
        <v>110.65336341893524</v>
      </c>
      <c r="Y492" s="376">
        <f t="shared" si="18"/>
        <v>-44.431381903520119</v>
      </c>
      <c r="Z492" s="376">
        <f t="shared" si="18"/>
        <v>-18.42907498681566</v>
      </c>
      <c r="AA492" s="376">
        <f t="shared" si="18"/>
        <v>420.48563786074783</v>
      </c>
      <c r="AB492" s="376">
        <f t="shared" si="18"/>
        <v>-18.190065599378901</v>
      </c>
      <c r="AC492" s="376">
        <f t="shared" si="18"/>
        <v>22.410071074185872</v>
      </c>
      <c r="AD492" s="376">
        <f t="shared" si="18"/>
        <v>-62.756430198170236</v>
      </c>
      <c r="AE492" s="376">
        <f t="shared" si="18"/>
        <v>19.24426106100222</v>
      </c>
      <c r="AF492" s="376">
        <f t="shared" si="18"/>
        <v>198.36702757741932</v>
      </c>
      <c r="AG492" s="376">
        <f t="shared" si="14"/>
        <v>-7.6374387349909378</v>
      </c>
      <c r="AH492" s="376">
        <f t="shared" si="14"/>
        <v>15.786078150814028</v>
      </c>
      <c r="AI492" s="376">
        <f t="shared" si="14"/>
        <v>-41.831049534623922</v>
      </c>
      <c r="AJ492" s="376">
        <f t="shared" si="14"/>
        <v>44.764279937595681</v>
      </c>
      <c r="AK492" s="376">
        <f t="shared" si="17"/>
        <v>7.7594971092987963</v>
      </c>
      <c r="AL492" s="376">
        <f t="shared" si="17"/>
        <v>-3.5431981337869431</v>
      </c>
      <c r="AM492" s="376">
        <f t="shared" si="17"/>
        <v>23.009260161368854</v>
      </c>
      <c r="AN492" s="376">
        <f t="shared" si="13"/>
        <v>-75.992151054080281</v>
      </c>
      <c r="AO492" s="376">
        <f t="shared" si="13"/>
        <v>489.70341777685297</v>
      </c>
      <c r="AP492" s="376">
        <f t="shared" si="13"/>
        <v>-47.211425423786217</v>
      </c>
    </row>
    <row r="493" spans="1:42" s="326" customFormat="1" ht="13.8" x14ac:dyDescent="0.3">
      <c r="A493" s="330"/>
      <c r="B493" s="330" t="s">
        <v>274</v>
      </c>
      <c r="C493" s="333"/>
      <c r="D493" s="333"/>
      <c r="E493" s="333"/>
      <c r="F493" s="333"/>
      <c r="G493" s="333"/>
      <c r="H493" s="333"/>
      <c r="I493" s="333"/>
      <c r="J493" s="333"/>
      <c r="K493" s="333"/>
      <c r="L493" s="333"/>
      <c r="M493" s="333"/>
      <c r="N493" s="333"/>
      <c r="O493" s="376">
        <f t="shared" si="12"/>
        <v>-21.428151999999994</v>
      </c>
      <c r="P493" s="376">
        <f t="shared" si="18"/>
        <v>249.05601874447274</v>
      </c>
      <c r="Q493" s="376">
        <f t="shared" si="18"/>
        <v>-62.935075733141126</v>
      </c>
      <c r="R493" s="376">
        <f t="shared" si="18"/>
        <v>520.95381200701252</v>
      </c>
      <c r="S493" s="376">
        <f t="shared" si="18"/>
        <v>-36.66413442632242</v>
      </c>
      <c r="T493" s="376">
        <f t="shared" si="18"/>
        <v>-54.039766050785623</v>
      </c>
      <c r="U493" s="376">
        <f t="shared" si="18"/>
        <v>42.560137317478599</v>
      </c>
      <c r="V493" s="376">
        <f t="shared" si="18"/>
        <v>84.01446273536402</v>
      </c>
      <c r="W493" s="376">
        <f t="shared" si="18"/>
        <v>-86.310913732634845</v>
      </c>
      <c r="X493" s="376">
        <f t="shared" si="18"/>
        <v>303.24188376851629</v>
      </c>
      <c r="Y493" s="376">
        <f t="shared" si="18"/>
        <v>-9.1503271219713742</v>
      </c>
      <c r="Z493" s="376">
        <f t="shared" si="18"/>
        <v>45.33333592347838</v>
      </c>
      <c r="AA493" s="376">
        <f t="shared" si="18"/>
        <v>638.7205349914243</v>
      </c>
      <c r="AB493" s="376">
        <f t="shared" si="18"/>
        <v>-7.7844425525935588</v>
      </c>
      <c r="AC493" s="376">
        <f t="shared" si="18"/>
        <v>15.75853707783231</v>
      </c>
      <c r="AD493" s="376">
        <f t="shared" si="18"/>
        <v>-67.411894729117819</v>
      </c>
      <c r="AE493" s="376">
        <f t="shared" si="18"/>
        <v>-52.327588988194897</v>
      </c>
      <c r="AF493" s="376">
        <f t="shared" si="18"/>
        <v>956.05293336659236</v>
      </c>
      <c r="AG493" s="376">
        <f t="shared" si="14"/>
        <v>-27.654682125110657</v>
      </c>
      <c r="AH493" s="376">
        <f t="shared" si="14"/>
        <v>16.669978834680901</v>
      </c>
      <c r="AI493" s="376">
        <f t="shared" si="14"/>
        <v>-47.329478862510278</v>
      </c>
      <c r="AJ493" s="376">
        <f t="shared" si="14"/>
        <v>78.873944742772878</v>
      </c>
      <c r="AK493" s="376">
        <f t="shared" si="17"/>
        <v>13.277065111549067</v>
      </c>
      <c r="AL493" s="376">
        <f t="shared" si="17"/>
        <v>-18.34494177253308</v>
      </c>
      <c r="AM493" s="376">
        <f t="shared" si="17"/>
        <v>39.702977399589621</v>
      </c>
      <c r="AN493" s="376">
        <f t="shared" si="13"/>
        <v>-86.785037231996554</v>
      </c>
      <c r="AO493" s="376">
        <f t="shared" si="13"/>
        <v>952.47292905325764</v>
      </c>
      <c r="AP493" s="376">
        <f t="shared" si="13"/>
        <v>-56.152717487302453</v>
      </c>
    </row>
    <row r="494" spans="1:42" s="326" customFormat="1" ht="13.8" x14ac:dyDescent="0.3">
      <c r="A494" s="328"/>
      <c r="B494" s="328" t="s">
        <v>275</v>
      </c>
      <c r="C494" s="332"/>
      <c r="D494" s="332"/>
      <c r="E494" s="329"/>
      <c r="F494" s="332"/>
      <c r="G494" s="329"/>
      <c r="H494" s="332"/>
      <c r="I494" s="332"/>
      <c r="J494" s="332"/>
      <c r="K494" s="332"/>
      <c r="L494" s="332"/>
      <c r="M494" s="332"/>
      <c r="N494" s="332"/>
      <c r="O494" s="376">
        <f t="shared" si="12"/>
        <v>289.76135279456389</v>
      </c>
      <c r="P494" s="376">
        <f t="shared" si="18"/>
        <v>-87.303486353648793</v>
      </c>
      <c r="Q494" s="376">
        <f t="shared" si="18"/>
        <v>-63.126210963322301</v>
      </c>
      <c r="R494" s="376">
        <f t="shared" si="18"/>
        <v>95.387794466095244</v>
      </c>
      <c r="S494" s="376">
        <f t="shared" si="18"/>
        <v>-42.262627959117516</v>
      </c>
      <c r="T494" s="376">
        <f t="shared" si="18"/>
        <v>26.343486425025148</v>
      </c>
      <c r="U494" s="376">
        <f t="shared" si="18"/>
        <v>93.940829549491028</v>
      </c>
      <c r="V494" s="376">
        <f t="shared" si="18"/>
        <v>-75.837720073081201</v>
      </c>
      <c r="W494" s="376">
        <f t="shared" si="18"/>
        <v>-2.1732669126672679</v>
      </c>
      <c r="X494" s="376">
        <f t="shared" si="18"/>
        <v>91.11492469645944</v>
      </c>
      <c r="Y494" s="376">
        <f t="shared" si="18"/>
        <v>-51.983557034677261</v>
      </c>
      <c r="Z494" s="376">
        <f t="shared" si="18"/>
        <v>-44.253377763655784</v>
      </c>
      <c r="AA494" s="376">
        <f t="shared" si="18"/>
        <v>190.05789926973736</v>
      </c>
      <c r="AB494" s="376">
        <f t="shared" si="18"/>
        <v>-46.171767337005335</v>
      </c>
      <c r="AC494" s="376">
        <f t="shared" si="18"/>
        <v>53.052410861221418</v>
      </c>
      <c r="AD494" s="376">
        <f t="shared" si="18"/>
        <v>-46.535491393758633</v>
      </c>
      <c r="AE494" s="376">
        <f t="shared" si="18"/>
        <v>171.24606356733085</v>
      </c>
      <c r="AF494" s="376">
        <f t="shared" si="18"/>
        <v>-84.445977108277205</v>
      </c>
      <c r="AG494" s="376">
        <f t="shared" si="14"/>
        <v>499.65383337912215</v>
      </c>
      <c r="AH494" s="376">
        <f t="shared" si="14"/>
        <v>13.083573777670507</v>
      </c>
      <c r="AI494" s="376">
        <f t="shared" si="14"/>
        <v>-24.486573808072183</v>
      </c>
      <c r="AJ494" s="376">
        <f t="shared" si="14"/>
        <v>-30.284462799094403</v>
      </c>
      <c r="AK494" s="376">
        <f t="shared" si="17"/>
        <v>-23.388574918654164</v>
      </c>
      <c r="AL494" s="376">
        <f t="shared" si="17"/>
        <v>120.00738555447407</v>
      </c>
      <c r="AM494" s="376">
        <f t="shared" si="17"/>
        <v>-28.70744031410025</v>
      </c>
      <c r="AN494" s="376">
        <f t="shared" si="13"/>
        <v>-10.471710756319426</v>
      </c>
      <c r="AO494" s="376">
        <f t="shared" si="13"/>
        <v>75.026743521744748</v>
      </c>
      <c r="AP494" s="376">
        <f t="shared" si="13"/>
        <v>0.96689668845795318</v>
      </c>
    </row>
    <row r="495" spans="1:42" s="326" customFormat="1" ht="13.8" x14ac:dyDescent="0.3">
      <c r="A495" s="330"/>
      <c r="B495" s="330" t="s">
        <v>276</v>
      </c>
      <c r="C495" s="333"/>
      <c r="D495" s="333"/>
      <c r="E495" s="333"/>
      <c r="F495" s="333"/>
      <c r="G495" s="333"/>
      <c r="H495" s="333"/>
      <c r="I495" s="333"/>
      <c r="J495" s="333"/>
      <c r="K495" s="333"/>
      <c r="L495" s="333"/>
      <c r="M495" s="333"/>
      <c r="N495" s="333"/>
      <c r="O495" s="376">
        <f t="shared" si="12"/>
        <v>1.1409833097727775</v>
      </c>
      <c r="P495" s="376">
        <f t="shared" si="18"/>
        <v>8.4776274043116899</v>
      </c>
      <c r="Q495" s="376">
        <f t="shared" si="18"/>
        <v>4.5917857139963969</v>
      </c>
      <c r="R495" s="376">
        <f t="shared" si="18"/>
        <v>-4.441460726520269</v>
      </c>
      <c r="S495" s="376">
        <f t="shared" si="18"/>
        <v>-5.2115733152797447E-3</v>
      </c>
      <c r="T495" s="376">
        <f t="shared" si="18"/>
        <v>-2.1425206076775374</v>
      </c>
      <c r="U495" s="376">
        <f t="shared" si="18"/>
        <v>-9.5669359812945789</v>
      </c>
      <c r="V495" s="376">
        <f t="shared" si="18"/>
        <v>12.90907168188002</v>
      </c>
      <c r="W495" s="376">
        <f t="shared" si="18"/>
        <v>-6.7612740860068534</v>
      </c>
      <c r="X495" s="376">
        <f t="shared" si="18"/>
        <v>-4.8763003592109717</v>
      </c>
      <c r="Y495" s="376">
        <f t="shared" si="18"/>
        <v>8.1241814501578435</v>
      </c>
      <c r="Z495" s="376">
        <f t="shared" si="18"/>
        <v>-6.8697038254386555</v>
      </c>
      <c r="AA495" s="376">
        <f t="shared" si="18"/>
        <v>12.305920308460049</v>
      </c>
      <c r="AB495" s="376">
        <f t="shared" si="18"/>
        <v>-12.343780996086597</v>
      </c>
      <c r="AC495" s="376">
        <f t="shared" si="18"/>
        <v>10.868490830682669</v>
      </c>
      <c r="AD495" s="376">
        <f t="shared" si="18"/>
        <v>-0.62905467293214112</v>
      </c>
      <c r="AE495" s="376">
        <f t="shared" si="18"/>
        <v>9.2593049739790985</v>
      </c>
      <c r="AF495" s="376">
        <f t="shared" si="18"/>
        <v>-10.962459472386623</v>
      </c>
      <c r="AG495" s="376">
        <f t="shared" si="14"/>
        <v>14.236344542752972</v>
      </c>
      <c r="AH495" s="376">
        <f t="shared" si="14"/>
        <v>-2.3290143071772849</v>
      </c>
      <c r="AI495" s="376">
        <f t="shared" si="14"/>
        <v>-8.7467202148323615</v>
      </c>
      <c r="AJ495" s="376">
        <f t="shared" si="14"/>
        <v>13.952347939230759</v>
      </c>
      <c r="AK495" s="376">
        <f t="shared" si="17"/>
        <v>-2.4816833732498207</v>
      </c>
      <c r="AL495" s="376">
        <f t="shared" si="17"/>
        <v>-10.441851213328086</v>
      </c>
      <c r="AM495" s="376">
        <f t="shared" si="17"/>
        <v>16.422418454704342</v>
      </c>
      <c r="AN495" s="376">
        <f t="shared" si="13"/>
        <v>-16.84288377238348</v>
      </c>
      <c r="AO495" s="376">
        <f t="shared" si="13"/>
        <v>6.7795773228773255</v>
      </c>
      <c r="AP495" s="376">
        <f t="shared" si="13"/>
        <v>9.3107685850886046</v>
      </c>
    </row>
    <row r="496" spans="1:42" s="326" customFormat="1" ht="13.8" x14ac:dyDescent="0.3">
      <c r="A496" s="328"/>
      <c r="B496" s="328" t="s">
        <v>277</v>
      </c>
      <c r="C496" s="332"/>
      <c r="D496" s="332"/>
      <c r="E496" s="332"/>
      <c r="F496" s="332"/>
      <c r="G496" s="332"/>
      <c r="H496" s="332"/>
      <c r="I496" s="332"/>
      <c r="J496" s="332"/>
      <c r="K496" s="332"/>
      <c r="L496" s="332"/>
      <c r="M496" s="332"/>
      <c r="N496" s="332"/>
      <c r="O496" s="376">
        <f t="shared" si="12"/>
        <v>10.003619247625945</v>
      </c>
      <c r="P496" s="376">
        <f t="shared" si="18"/>
        <v>-9.8430730779541982</v>
      </c>
      <c r="Q496" s="376">
        <f t="shared" si="18"/>
        <v>22.724724169572482</v>
      </c>
      <c r="R496" s="376">
        <f t="shared" si="18"/>
        <v>-14.674730223626014</v>
      </c>
      <c r="S496" s="376">
        <f t="shared" si="18"/>
        <v>18.760959712959767</v>
      </c>
      <c r="T496" s="376">
        <f t="shared" si="18"/>
        <v>-7.2773744763935779</v>
      </c>
      <c r="U496" s="376">
        <f t="shared" si="18"/>
        <v>-5.1450139562937647</v>
      </c>
      <c r="V496" s="376">
        <f t="shared" si="18"/>
        <v>5.1659526298790643</v>
      </c>
      <c r="W496" s="376">
        <f t="shared" si="18"/>
        <v>-11.65623219273801</v>
      </c>
      <c r="X496" s="376">
        <f t="shared" si="18"/>
        <v>8.6995949214215109</v>
      </c>
      <c r="Y496" s="376">
        <f t="shared" si="18"/>
        <v>-0.53760671846958941</v>
      </c>
      <c r="Z496" s="376">
        <f t="shared" si="18"/>
        <v>-13.636321852587109</v>
      </c>
      <c r="AA496" s="376">
        <f t="shared" si="18"/>
        <v>29.196886437698051</v>
      </c>
      <c r="AB496" s="376">
        <f t="shared" si="18"/>
        <v>-13.112407893925495</v>
      </c>
      <c r="AC496" s="376">
        <f t="shared" si="18"/>
        <v>13.783740635417621</v>
      </c>
      <c r="AD496" s="376">
        <f t="shared" si="18"/>
        <v>3.5974725191764971</v>
      </c>
      <c r="AE496" s="376">
        <f t="shared" si="18"/>
        <v>1.4316008565792055</v>
      </c>
      <c r="AF496" s="376">
        <f t="shared" si="18"/>
        <v>-3.8330970746021271</v>
      </c>
      <c r="AG496" s="376">
        <f t="shared" si="14"/>
        <v>5.2372826871958802</v>
      </c>
      <c r="AH496" s="376">
        <f t="shared" si="14"/>
        <v>3.6991782913371969</v>
      </c>
      <c r="AI496" s="376">
        <f t="shared" si="14"/>
        <v>-4.4580429416660623</v>
      </c>
      <c r="AJ496" s="376">
        <f t="shared" si="14"/>
        <v>-1.4429259554709268</v>
      </c>
      <c r="AK496" s="376">
        <f t="shared" si="17"/>
        <v>-0.46723592874863717</v>
      </c>
      <c r="AL496" s="376">
        <f t="shared" si="17"/>
        <v>-8.7953584085858392</v>
      </c>
      <c r="AM496" s="376">
        <f t="shared" si="17"/>
        <v>11.773226149104417</v>
      </c>
      <c r="AN496" s="376">
        <f t="shared" si="13"/>
        <v>-5.926032824014924</v>
      </c>
      <c r="AO496" s="376">
        <f t="shared" si="13"/>
        <v>10.514784614456312</v>
      </c>
      <c r="AP496" s="376">
        <f t="shared" si="13"/>
        <v>11.037516992359341</v>
      </c>
    </row>
    <row r="497" spans="1:42" s="326" customFormat="1" ht="27.6" x14ac:dyDescent="0.3">
      <c r="A497" s="330"/>
      <c r="B497" s="330" t="s">
        <v>278</v>
      </c>
      <c r="C497" s="333"/>
      <c r="D497" s="333"/>
      <c r="E497" s="333"/>
      <c r="F497" s="333"/>
      <c r="G497" s="333"/>
      <c r="H497" s="333"/>
      <c r="I497" s="333"/>
      <c r="J497" s="333"/>
      <c r="K497" s="333"/>
      <c r="L497" s="333"/>
      <c r="M497" s="333"/>
      <c r="N497" s="333"/>
      <c r="O497" s="376">
        <f t="shared" si="12"/>
        <v>-3.5373434771637773</v>
      </c>
      <c r="P497" s="376">
        <f t="shared" si="18"/>
        <v>-13.243072763154577</v>
      </c>
      <c r="Q497" s="376">
        <f t="shared" si="18"/>
        <v>14.404759110071232</v>
      </c>
      <c r="R497" s="376">
        <f t="shared" si="18"/>
        <v>-4.2727770495625421</v>
      </c>
      <c r="S497" s="376">
        <f t="shared" si="18"/>
        <v>11.030288434299678</v>
      </c>
      <c r="T497" s="376">
        <f t="shared" si="18"/>
        <v>-26.847090919120834</v>
      </c>
      <c r="U497" s="376">
        <f t="shared" si="18"/>
        <v>-6.1430492538258488</v>
      </c>
      <c r="V497" s="376">
        <f t="shared" si="18"/>
        <v>26.162273748396906</v>
      </c>
      <c r="W497" s="376">
        <f t="shared" si="18"/>
        <v>0.29691646813729389</v>
      </c>
      <c r="X497" s="376">
        <f t="shared" si="18"/>
        <v>6.3729071269765951</v>
      </c>
      <c r="Y497" s="376">
        <f t="shared" si="18"/>
        <v>-5.3048770128257718</v>
      </c>
      <c r="Z497" s="376">
        <f t="shared" si="18"/>
        <v>-6.3972750914690808</v>
      </c>
      <c r="AA497" s="376">
        <f t="shared" si="18"/>
        <v>9.2803471119093306</v>
      </c>
      <c r="AB497" s="376">
        <f t="shared" si="18"/>
        <v>-12.096923350663573</v>
      </c>
      <c r="AC497" s="376">
        <f t="shared" si="18"/>
        <v>8.4278692648551399</v>
      </c>
      <c r="AD497" s="376">
        <f t="shared" si="18"/>
        <v>-22.103785665162917</v>
      </c>
      <c r="AE497" s="376">
        <f t="shared" si="18"/>
        <v>-1.3696260306900643</v>
      </c>
      <c r="AF497" s="376">
        <f t="shared" si="18"/>
        <v>27.238659099795402</v>
      </c>
      <c r="AG497" s="376">
        <f t="shared" si="14"/>
        <v>-11.670961546177521</v>
      </c>
      <c r="AH497" s="376">
        <f t="shared" si="14"/>
        <v>18.806943104640951</v>
      </c>
      <c r="AI497" s="376">
        <f t="shared" si="14"/>
        <v>-5.587264123050887</v>
      </c>
      <c r="AJ497" s="376">
        <f t="shared" si="14"/>
        <v>16.757259044445675</v>
      </c>
      <c r="AK497" s="376">
        <f t="shared" si="17"/>
        <v>6.9421104432819796</v>
      </c>
      <c r="AL497" s="376">
        <f t="shared" si="17"/>
        <v>-17.299761471490367</v>
      </c>
      <c r="AM497" s="376">
        <f t="shared" si="17"/>
        <v>29.715869044138316</v>
      </c>
      <c r="AN497" s="376">
        <f t="shared" si="13"/>
        <v>-27.43480592728163</v>
      </c>
      <c r="AO497" s="376">
        <f t="shared" si="13"/>
        <v>19.80173762253715</v>
      </c>
      <c r="AP497" s="376">
        <f t="shared" si="13"/>
        <v>-8.51097453233176</v>
      </c>
    </row>
    <row r="498" spans="1:42" s="326" customFormat="1" ht="13.8" x14ac:dyDescent="0.3">
      <c r="A498" s="328"/>
      <c r="B498" s="328" t="s">
        <v>279</v>
      </c>
      <c r="C498" s="332"/>
      <c r="D498" s="332"/>
      <c r="E498" s="332"/>
      <c r="F498" s="332"/>
      <c r="G498" s="332"/>
      <c r="H498" s="332"/>
      <c r="I498" s="332"/>
      <c r="J498" s="332"/>
      <c r="K498" s="332"/>
      <c r="L498" s="332"/>
      <c r="M498" s="332"/>
      <c r="N498" s="332"/>
      <c r="O498" s="376">
        <f t="shared" si="12"/>
        <v>8.5334658140985677</v>
      </c>
      <c r="P498" s="376">
        <f t="shared" si="18"/>
        <v>-17.431313267039286</v>
      </c>
      <c r="Q498" s="376">
        <f t="shared" si="18"/>
        <v>-14.684301544935307</v>
      </c>
      <c r="R498" s="376">
        <f t="shared" si="18"/>
        <v>20.967350620210855</v>
      </c>
      <c r="S498" s="376">
        <f t="shared" si="18"/>
        <v>10.196023774448257</v>
      </c>
      <c r="T498" s="376">
        <f t="shared" si="18"/>
        <v>-17.189766197582962</v>
      </c>
      <c r="U498" s="376">
        <f t="shared" si="18"/>
        <v>-9.8715622114831039</v>
      </c>
      <c r="V498" s="376">
        <f t="shared" si="18"/>
        <v>58.632042440182971</v>
      </c>
      <c r="W498" s="376">
        <f t="shared" si="18"/>
        <v>-4.3820746989206443</v>
      </c>
      <c r="X498" s="376">
        <f t="shared" si="18"/>
        <v>-11.044731821068348</v>
      </c>
      <c r="Y498" s="376">
        <f t="shared" si="18"/>
        <v>-16.155896690213012</v>
      </c>
      <c r="Z498" s="376">
        <f t="shared" si="18"/>
        <v>25.268935797618362</v>
      </c>
      <c r="AA498" s="376">
        <f t="shared" si="18"/>
        <v>13.138526586806268</v>
      </c>
      <c r="AB498" s="376">
        <f t="shared" si="18"/>
        <v>-10.978833685056568</v>
      </c>
      <c r="AC498" s="376">
        <f t="shared" si="18"/>
        <v>11.663030113370931</v>
      </c>
      <c r="AD498" s="376">
        <f t="shared" si="18"/>
        <v>-42.262237115909755</v>
      </c>
      <c r="AE498" s="376">
        <f t="shared" si="18"/>
        <v>4.6389349880649471</v>
      </c>
      <c r="AF498" s="376">
        <f t="shared" si="18"/>
        <v>72.659845475949794</v>
      </c>
      <c r="AG498" s="376">
        <f t="shared" si="14"/>
        <v>-29.481204126578</v>
      </c>
      <c r="AH498" s="376">
        <f t="shared" si="14"/>
        <v>55.610720598087958</v>
      </c>
      <c r="AI498" s="376">
        <f t="shared" si="14"/>
        <v>-6.4994669798269733</v>
      </c>
      <c r="AJ498" s="376">
        <f t="shared" si="14"/>
        <v>-27.344409077900515</v>
      </c>
      <c r="AK498" s="376">
        <f t="shared" si="17"/>
        <v>-9.2553623623201133</v>
      </c>
      <c r="AL498" s="376">
        <f t="shared" si="17"/>
        <v>-27.45591849850647</v>
      </c>
      <c r="AM498" s="376">
        <f t="shared" si="17"/>
        <v>98.212868444670917</v>
      </c>
      <c r="AN498" s="376">
        <f t="shared" si="13"/>
        <v>-19.7714726543004</v>
      </c>
      <c r="AO498" s="376">
        <f t="shared" si="13"/>
        <v>-0.68505220050917026</v>
      </c>
      <c r="AP498" s="376">
        <f t="shared" si="13"/>
        <v>-26.213103820790376</v>
      </c>
    </row>
    <row r="499" spans="1:42" s="326" customFormat="1" ht="27.6" x14ac:dyDescent="0.3">
      <c r="A499" s="330"/>
      <c r="B499" s="330" t="s">
        <v>280</v>
      </c>
      <c r="C499" s="333"/>
      <c r="D499" s="333"/>
      <c r="E499" s="333"/>
      <c r="F499" s="333"/>
      <c r="G499" s="333"/>
      <c r="H499" s="333"/>
      <c r="I499" s="333"/>
      <c r="J499" s="333"/>
      <c r="K499" s="333"/>
      <c r="L499" s="333"/>
      <c r="M499" s="333"/>
      <c r="N499" s="333"/>
      <c r="O499" s="376">
        <f t="shared" si="12"/>
        <v>-18.376015089021543</v>
      </c>
      <c r="P499" s="376">
        <f t="shared" si="18"/>
        <v>-23.25221044313863</v>
      </c>
      <c r="Q499" s="376">
        <f t="shared" si="18"/>
        <v>40.895541586908884</v>
      </c>
      <c r="R499" s="376">
        <f t="shared" si="18"/>
        <v>-29.927011015002975</v>
      </c>
      <c r="S499" s="376">
        <f t="shared" si="18"/>
        <v>12.676354730272097</v>
      </c>
      <c r="T499" s="376">
        <f t="shared" si="18"/>
        <v>-27.416821626118413</v>
      </c>
      <c r="U499" s="376">
        <f t="shared" si="18"/>
        <v>-0.64508840117312616</v>
      </c>
      <c r="V499" s="376">
        <f t="shared" si="18"/>
        <v>-24.039044479334304</v>
      </c>
      <c r="W499" s="376">
        <f t="shared" si="18"/>
        <v>9.7868497748483954</v>
      </c>
      <c r="X499" s="376">
        <f t="shared" si="18"/>
        <v>81.589002812770531</v>
      </c>
      <c r="Y499" s="376">
        <f t="shared" si="18"/>
        <v>21.138444993118085</v>
      </c>
      <c r="Z499" s="376">
        <f t="shared" si="18"/>
        <v>-39.264335302585607</v>
      </c>
      <c r="AA499" s="376">
        <f t="shared" si="18"/>
        <v>16.400383359597722</v>
      </c>
      <c r="AB499" s="376">
        <f t="shared" si="18"/>
        <v>-32.275692764542413</v>
      </c>
      <c r="AC499" s="376">
        <f t="shared" si="18"/>
        <v>18.627679579030765</v>
      </c>
      <c r="AD499" s="376">
        <f t="shared" si="18"/>
        <v>-21.574272055842069</v>
      </c>
      <c r="AE499" s="376">
        <f t="shared" si="18"/>
        <v>-25.633377870006932</v>
      </c>
      <c r="AF499" s="376">
        <f t="shared" si="18"/>
        <v>11.644623134778994</v>
      </c>
      <c r="AG499" s="376">
        <f t="shared" si="14"/>
        <v>29.709069351435993</v>
      </c>
      <c r="AH499" s="376">
        <f t="shared" si="14"/>
        <v>-13.36898088492995</v>
      </c>
      <c r="AI499" s="376">
        <f t="shared" si="14"/>
        <v>-22.722308911067024</v>
      </c>
      <c r="AJ499" s="376">
        <f t="shared" si="14"/>
        <v>179.07828877263714</v>
      </c>
      <c r="AK499" s="376">
        <f t="shared" si="17"/>
        <v>8.5484428725175778</v>
      </c>
      <c r="AL499" s="376">
        <f t="shared" si="17"/>
        <v>-11.657752610177736</v>
      </c>
      <c r="AM499" s="376">
        <f t="shared" si="17"/>
        <v>5.5870297498382708</v>
      </c>
      <c r="AN499" s="376">
        <f t="shared" si="13"/>
        <v>-32.807393080193577</v>
      </c>
      <c r="AO499" s="376">
        <f t="shared" si="13"/>
        <v>33.689323353142726</v>
      </c>
      <c r="AP499" s="376">
        <f t="shared" si="13"/>
        <v>-21.060204299622352</v>
      </c>
    </row>
    <row r="500" spans="1:42" s="326" customFormat="1" ht="13.8" x14ac:dyDescent="0.3">
      <c r="A500" s="328"/>
      <c r="B500" s="328" t="s">
        <v>281</v>
      </c>
      <c r="C500" s="332"/>
      <c r="D500" s="332"/>
      <c r="E500" s="332"/>
      <c r="F500" s="332"/>
      <c r="G500" s="332"/>
      <c r="H500" s="332"/>
      <c r="I500" s="332"/>
      <c r="J500" s="332"/>
      <c r="K500" s="332"/>
      <c r="L500" s="332"/>
      <c r="M500" s="332"/>
      <c r="N500" s="332"/>
      <c r="O500" s="376">
        <f t="shared" si="12"/>
        <v>-16.064698493842354</v>
      </c>
      <c r="P500" s="376">
        <f t="shared" si="18"/>
        <v>-2.1661114531813759</v>
      </c>
      <c r="Q500" s="376">
        <f t="shared" si="18"/>
        <v>131.89854655308272</v>
      </c>
      <c r="R500" s="376">
        <f t="shared" si="18"/>
        <v>-33.355774106122226</v>
      </c>
      <c r="S500" s="376">
        <f t="shared" si="18"/>
        <v>16.692452046981298</v>
      </c>
      <c r="T500" s="376">
        <f t="shared" si="18"/>
        <v>-29.240576571219506</v>
      </c>
      <c r="U500" s="376">
        <f t="shared" si="18"/>
        <v>-9.1288833061968901</v>
      </c>
      <c r="V500" s="376">
        <f t="shared" si="18"/>
        <v>-18.221278402662229</v>
      </c>
      <c r="W500" s="376">
        <f t="shared" si="18"/>
        <v>-14.608044116300968</v>
      </c>
      <c r="X500" s="376">
        <f t="shared" si="18"/>
        <v>-16.688924887646706</v>
      </c>
      <c r="Y500" s="376">
        <f t="shared" si="18"/>
        <v>-21.072957990858573</v>
      </c>
      <c r="Z500" s="376">
        <f t="shared" si="18"/>
        <v>39.758744213286953</v>
      </c>
      <c r="AA500" s="376">
        <f t="shared" si="18"/>
        <v>-24.691967206029229</v>
      </c>
      <c r="AB500" s="376">
        <f t="shared" si="18"/>
        <v>28.343688564642324</v>
      </c>
      <c r="AC500" s="376">
        <f t="shared" si="18"/>
        <v>-7.1719137553059564</v>
      </c>
      <c r="AD500" s="376">
        <f t="shared" si="18"/>
        <v>-23.860937064826654</v>
      </c>
      <c r="AE500" s="376">
        <f t="shared" si="18"/>
        <v>46.920004918952223</v>
      </c>
      <c r="AF500" s="376">
        <f t="shared" si="18"/>
        <v>-17.768098298424004</v>
      </c>
      <c r="AG500" s="376">
        <f t="shared" si="14"/>
        <v>1.5267621310108428</v>
      </c>
      <c r="AH500" s="376">
        <f t="shared" si="14"/>
        <v>-12.296975272129455</v>
      </c>
      <c r="AI500" s="376">
        <f t="shared" si="14"/>
        <v>-1.2446606777435334</v>
      </c>
      <c r="AJ500" s="376">
        <f t="shared" si="14"/>
        <v>-1.2616300881243003</v>
      </c>
      <c r="AK500" s="376">
        <f t="shared" si="17"/>
        <v>-4.2037890019497128</v>
      </c>
      <c r="AL500" s="376">
        <f t="shared" si="17"/>
        <v>6.5441136554993866</v>
      </c>
      <c r="AM500" s="376">
        <f t="shared" si="17"/>
        <v>36.034253805012064</v>
      </c>
      <c r="AN500" s="376">
        <f t="shared" si="13"/>
        <v>-1.4996241610411518</v>
      </c>
      <c r="AO500" s="376">
        <f t="shared" si="13"/>
        <v>62.658627389467625</v>
      </c>
      <c r="AP500" s="376">
        <f t="shared" si="13"/>
        <v>6.6950667877102612</v>
      </c>
    </row>
    <row r="501" spans="1:42" s="326" customFormat="1" ht="13.8" x14ac:dyDescent="0.3">
      <c r="A501" s="330"/>
      <c r="B501" s="330" t="s">
        <v>282</v>
      </c>
      <c r="C501" s="333"/>
      <c r="D501" s="333"/>
      <c r="E501" s="333"/>
      <c r="F501" s="333"/>
      <c r="G501" s="333"/>
      <c r="H501" s="333"/>
      <c r="I501" s="333"/>
      <c r="J501" s="333"/>
      <c r="K501" s="333"/>
      <c r="L501" s="333"/>
      <c r="M501" s="333"/>
      <c r="N501" s="333"/>
      <c r="O501" s="376">
        <f t="shared" si="12"/>
        <v>0.456096485375031</v>
      </c>
      <c r="P501" s="376">
        <f t="shared" ref="P501:AF515" si="19">IFERROR(((P111-O111)*100/O111),"n.a.")</f>
        <v>11.788256441381238</v>
      </c>
      <c r="Q501" s="376">
        <f t="shared" si="19"/>
        <v>35.55694565865781</v>
      </c>
      <c r="R501" s="376">
        <f t="shared" si="19"/>
        <v>-15.514358103737864</v>
      </c>
      <c r="S501" s="376">
        <f t="shared" si="19"/>
        <v>15.562707903822931</v>
      </c>
      <c r="T501" s="376">
        <f t="shared" si="19"/>
        <v>-37.987820844686659</v>
      </c>
      <c r="U501" s="376">
        <f t="shared" si="19"/>
        <v>22.141946826294564</v>
      </c>
      <c r="V501" s="376">
        <f t="shared" si="19"/>
        <v>-0.13027214041381877</v>
      </c>
      <c r="W501" s="376">
        <f t="shared" si="19"/>
        <v>14.292184813979382</v>
      </c>
      <c r="X501" s="376">
        <f t="shared" si="19"/>
        <v>-8.0824114368494246</v>
      </c>
      <c r="Y501" s="376">
        <f t="shared" si="19"/>
        <v>-20.922189578731459</v>
      </c>
      <c r="Z501" s="376">
        <f t="shared" si="19"/>
        <v>-8.502487730242704</v>
      </c>
      <c r="AA501" s="376">
        <f t="shared" si="19"/>
        <v>-5.7858381933140626</v>
      </c>
      <c r="AB501" s="376">
        <f t="shared" si="19"/>
        <v>-19.469634278827186</v>
      </c>
      <c r="AC501" s="376">
        <f t="shared" si="19"/>
        <v>16.090882588003097</v>
      </c>
      <c r="AD501" s="376">
        <f t="shared" si="19"/>
        <v>39.123863802393323</v>
      </c>
      <c r="AE501" s="376">
        <f t="shared" si="19"/>
        <v>-18.466274615666176</v>
      </c>
      <c r="AF501" s="376">
        <f t="shared" si="19"/>
        <v>-10.514688924083726</v>
      </c>
      <c r="AG501" s="376">
        <f t="shared" si="14"/>
        <v>22.622090617516491</v>
      </c>
      <c r="AH501" s="376">
        <f t="shared" si="14"/>
        <v>-24.313012471803184</v>
      </c>
      <c r="AI501" s="376">
        <f t="shared" si="14"/>
        <v>-2.6925015165229005</v>
      </c>
      <c r="AJ501" s="376">
        <f t="shared" si="14"/>
        <v>59.348087947528484</v>
      </c>
      <c r="AK501" s="376">
        <f t="shared" si="17"/>
        <v>10.338511932996616</v>
      </c>
      <c r="AL501" s="376">
        <f t="shared" si="17"/>
        <v>-21.076052257705854</v>
      </c>
      <c r="AM501" s="376">
        <f t="shared" si="17"/>
        <v>17.386384913608527</v>
      </c>
      <c r="AN501" s="376">
        <f t="shared" si="13"/>
        <v>-23.003573084537507</v>
      </c>
      <c r="AO501" s="376">
        <f t="shared" si="13"/>
        <v>39.738496419084377</v>
      </c>
      <c r="AP501" s="376">
        <f t="shared" si="13"/>
        <v>44.929858881196942</v>
      </c>
    </row>
    <row r="502" spans="1:42" s="326" customFormat="1" ht="13.8" x14ac:dyDescent="0.3">
      <c r="A502" s="328"/>
      <c r="B502" s="328" t="s">
        <v>283</v>
      </c>
      <c r="C502" s="332"/>
      <c r="D502" s="332"/>
      <c r="E502" s="332"/>
      <c r="F502" s="332"/>
      <c r="G502" s="332"/>
      <c r="H502" s="332"/>
      <c r="I502" s="332"/>
      <c r="J502" s="332"/>
      <c r="K502" s="332"/>
      <c r="L502" s="332"/>
      <c r="M502" s="332"/>
      <c r="N502" s="332"/>
      <c r="O502" s="376">
        <f t="shared" si="12"/>
        <v>-35.669489227206945</v>
      </c>
      <c r="P502" s="376">
        <f t="shared" si="19"/>
        <v>20.854377255047158</v>
      </c>
      <c r="Q502" s="376">
        <f t="shared" si="19"/>
        <v>-17.631668049479494</v>
      </c>
      <c r="R502" s="376">
        <f t="shared" si="19"/>
        <v>-9.0908515262160812</v>
      </c>
      <c r="S502" s="376">
        <f t="shared" si="19"/>
        <v>-14.253447224125901</v>
      </c>
      <c r="T502" s="376">
        <f t="shared" si="19"/>
        <v>7.2203387300852748</v>
      </c>
      <c r="U502" s="376">
        <f t="shared" si="19"/>
        <v>15.717567882540202</v>
      </c>
      <c r="V502" s="376">
        <f t="shared" si="19"/>
        <v>10.490903133832628</v>
      </c>
      <c r="W502" s="376">
        <f t="shared" si="19"/>
        <v>-7.9253315685898915</v>
      </c>
      <c r="X502" s="376">
        <f t="shared" si="19"/>
        <v>-14.918905204369981</v>
      </c>
      <c r="Y502" s="376">
        <f t="shared" si="19"/>
        <v>12.249719150774935</v>
      </c>
      <c r="Z502" s="376">
        <f t="shared" si="19"/>
        <v>-19.769352708828198</v>
      </c>
      <c r="AA502" s="376">
        <f t="shared" si="19"/>
        <v>43.746684838226678</v>
      </c>
      <c r="AB502" s="376">
        <f t="shared" si="19"/>
        <v>-12.427935176186034</v>
      </c>
      <c r="AC502" s="376">
        <f t="shared" si="19"/>
        <v>4.6713218516544313</v>
      </c>
      <c r="AD502" s="376">
        <f t="shared" si="19"/>
        <v>-13.857324111860697</v>
      </c>
      <c r="AE502" s="376">
        <f t="shared" si="19"/>
        <v>-22.387889317237377</v>
      </c>
      <c r="AF502" s="376">
        <f t="shared" si="19"/>
        <v>0.82336368142812344</v>
      </c>
      <c r="AG502" s="376">
        <f t="shared" si="14"/>
        <v>96.262702601336841</v>
      </c>
      <c r="AH502" s="376">
        <f t="shared" si="14"/>
        <v>-14.443655914123521</v>
      </c>
      <c r="AI502" s="376">
        <f t="shared" si="14"/>
        <v>3.9131158038795903</v>
      </c>
      <c r="AJ502" s="376">
        <f t="shared" si="14"/>
        <v>1.6500301203981944</v>
      </c>
      <c r="AK502" s="376">
        <f t="shared" si="17"/>
        <v>-17.909122277032402</v>
      </c>
      <c r="AL502" s="376">
        <f t="shared" si="17"/>
        <v>-4.6613801915809576</v>
      </c>
      <c r="AM502" s="376">
        <f t="shared" si="17"/>
        <v>9.0688054323546936</v>
      </c>
      <c r="AN502" s="376">
        <f t="shared" si="13"/>
        <v>-8.1681240217421625</v>
      </c>
      <c r="AO502" s="376">
        <f t="shared" si="13"/>
        <v>-6.829284517525962</v>
      </c>
      <c r="AP502" s="376">
        <f t="shared" si="13"/>
        <v>-29.872232134619978</v>
      </c>
    </row>
    <row r="503" spans="1:42" s="326" customFormat="1" ht="13.8" x14ac:dyDescent="0.3">
      <c r="A503" s="330"/>
      <c r="B503" s="330" t="s">
        <v>284</v>
      </c>
      <c r="C503" s="333"/>
      <c r="D503" s="333"/>
      <c r="E503" s="333"/>
      <c r="F503" s="333"/>
      <c r="G503" s="333"/>
      <c r="H503" s="333"/>
      <c r="I503" s="333"/>
      <c r="J503" s="333"/>
      <c r="K503" s="333"/>
      <c r="L503" s="333"/>
      <c r="M503" s="333"/>
      <c r="N503" s="333"/>
      <c r="O503" s="376">
        <f t="shared" si="12"/>
        <v>-9.4559139131006393</v>
      </c>
      <c r="P503" s="376">
        <f t="shared" si="19"/>
        <v>-17.810583705500765</v>
      </c>
      <c r="Q503" s="376">
        <f t="shared" si="19"/>
        <v>15.540563785785118</v>
      </c>
      <c r="R503" s="376">
        <f t="shared" si="19"/>
        <v>-1.2322162412783026</v>
      </c>
      <c r="S503" s="376">
        <f t="shared" si="19"/>
        <v>8.6527487623030517</v>
      </c>
      <c r="T503" s="376">
        <f t="shared" si="19"/>
        <v>-34.32578279849519</v>
      </c>
      <c r="U503" s="376">
        <f t="shared" si="19"/>
        <v>-19.640258395879528</v>
      </c>
      <c r="V503" s="376">
        <f t="shared" si="19"/>
        <v>25.577041352710612</v>
      </c>
      <c r="W503" s="376">
        <f t="shared" si="19"/>
        <v>3.7763013990666847</v>
      </c>
      <c r="X503" s="376">
        <f t="shared" si="19"/>
        <v>44.485646772893595</v>
      </c>
      <c r="Y503" s="376">
        <f t="shared" si="19"/>
        <v>10.182112351125621</v>
      </c>
      <c r="Z503" s="376">
        <f t="shared" si="19"/>
        <v>-31.177166559555477</v>
      </c>
      <c r="AA503" s="376">
        <f t="shared" si="19"/>
        <v>10.078914287831127</v>
      </c>
      <c r="AB503" s="376">
        <f t="shared" si="19"/>
        <v>-8.0668944912128691</v>
      </c>
      <c r="AC503" s="376">
        <f t="shared" si="19"/>
        <v>-1.3187699479047836</v>
      </c>
      <c r="AD503" s="376">
        <f t="shared" si="19"/>
        <v>-2.8302486079542715</v>
      </c>
      <c r="AE503" s="376">
        <f t="shared" si="19"/>
        <v>3.6334033026156867</v>
      </c>
      <c r="AF503" s="376">
        <f t="shared" si="19"/>
        <v>-5.4221390187377301</v>
      </c>
      <c r="AG503" s="376">
        <f t="shared" si="14"/>
        <v>9.7329482967446743E-2</v>
      </c>
      <c r="AH503" s="376">
        <f t="shared" si="14"/>
        <v>-4.4448537409980675</v>
      </c>
      <c r="AI503" s="376">
        <f t="shared" si="14"/>
        <v>-0.95409791471080929</v>
      </c>
      <c r="AJ503" s="376">
        <f t="shared" si="14"/>
        <v>88.542727979704026</v>
      </c>
      <c r="AK503" s="376">
        <f t="shared" si="17"/>
        <v>24.582380326144051</v>
      </c>
      <c r="AL503" s="376">
        <f t="shared" si="17"/>
        <v>-11.441905795131101</v>
      </c>
      <c r="AM503" s="376">
        <f t="shared" si="17"/>
        <v>-3.1810238911510802</v>
      </c>
      <c r="AN503" s="376">
        <f t="shared" si="13"/>
        <v>-40.688923406697242</v>
      </c>
      <c r="AO503" s="376">
        <f t="shared" si="13"/>
        <v>36.81309480002502</v>
      </c>
      <c r="AP503" s="376">
        <f t="shared" si="13"/>
        <v>-9.4428858579625761</v>
      </c>
    </row>
    <row r="504" spans="1:42" s="326" customFormat="1" ht="13.8" x14ac:dyDescent="0.3">
      <c r="A504" s="328"/>
      <c r="B504" s="328" t="s">
        <v>285</v>
      </c>
      <c r="C504" s="332"/>
      <c r="D504" s="332"/>
      <c r="E504" s="332"/>
      <c r="F504" s="332"/>
      <c r="G504" s="332"/>
      <c r="H504" s="332"/>
      <c r="I504" s="332"/>
      <c r="J504" s="332"/>
      <c r="K504" s="332"/>
      <c r="L504" s="332"/>
      <c r="M504" s="332"/>
      <c r="N504" s="332"/>
      <c r="O504" s="376">
        <f t="shared" si="12"/>
        <v>35.097025052300694</v>
      </c>
      <c r="P504" s="376">
        <f t="shared" si="19"/>
        <v>8.516971855376271</v>
      </c>
      <c r="Q504" s="376">
        <f t="shared" si="19"/>
        <v>37.546822443385473</v>
      </c>
      <c r="R504" s="376">
        <f t="shared" si="19"/>
        <v>-23.278710893248174</v>
      </c>
      <c r="S504" s="376">
        <f t="shared" si="19"/>
        <v>36.399124023023589</v>
      </c>
      <c r="T504" s="376">
        <f t="shared" si="19"/>
        <v>0.61734429646644862</v>
      </c>
      <c r="U504" s="376">
        <f t="shared" si="19"/>
        <v>-14.205750750277796</v>
      </c>
      <c r="V504" s="376">
        <f t="shared" si="19"/>
        <v>-33.147946736458763</v>
      </c>
      <c r="W504" s="376">
        <f t="shared" si="19"/>
        <v>38.17448186162126</v>
      </c>
      <c r="X504" s="376">
        <f t="shared" si="19"/>
        <v>-31.468389677738269</v>
      </c>
      <c r="Y504" s="376">
        <f t="shared" si="19"/>
        <v>-10.120866624084226</v>
      </c>
      <c r="Z504" s="376">
        <f t="shared" si="19"/>
        <v>-6.3735729704442035</v>
      </c>
      <c r="AA504" s="376">
        <f t="shared" si="19"/>
        <v>50.418720829220256</v>
      </c>
      <c r="AB504" s="376">
        <f t="shared" si="19"/>
        <v>-17.119650333316418</v>
      </c>
      <c r="AC504" s="376">
        <f t="shared" si="19"/>
        <v>17.818871694487772</v>
      </c>
      <c r="AD504" s="376">
        <f t="shared" si="19"/>
        <v>1.9692002807548128</v>
      </c>
      <c r="AE504" s="376">
        <f t="shared" si="19"/>
        <v>13.580946438714486</v>
      </c>
      <c r="AF504" s="376">
        <f t="shared" si="19"/>
        <v>-5.4479194860264943</v>
      </c>
      <c r="AG504" s="376">
        <f t="shared" si="14"/>
        <v>1.4207516578534596</v>
      </c>
      <c r="AH504" s="376">
        <f t="shared" si="14"/>
        <v>-0.6714401187901583</v>
      </c>
      <c r="AI504" s="376">
        <f t="shared" si="14"/>
        <v>1.7540069798247455</v>
      </c>
      <c r="AJ504" s="376">
        <f t="shared" si="14"/>
        <v>-8.0481226197874101</v>
      </c>
      <c r="AK504" s="376">
        <f t="shared" si="17"/>
        <v>1.2728630312385361</v>
      </c>
      <c r="AL504" s="376">
        <f t="shared" si="17"/>
        <v>-12.63215532853849</v>
      </c>
      <c r="AM504" s="376">
        <f t="shared" si="17"/>
        <v>27.722451135282409</v>
      </c>
      <c r="AN504" s="376">
        <f t="shared" si="13"/>
        <v>-14.26834815113828</v>
      </c>
      <c r="AO504" s="376">
        <f t="shared" si="13"/>
        <v>7.4780135175578346</v>
      </c>
      <c r="AP504" s="376">
        <f t="shared" si="13"/>
        <v>-5.7042962160957122</v>
      </c>
    </row>
    <row r="505" spans="1:42" s="326" customFormat="1" ht="13.8" x14ac:dyDescent="0.3">
      <c r="A505" s="330"/>
      <c r="B505" s="330" t="s">
        <v>286</v>
      </c>
      <c r="C505" s="333"/>
      <c r="D505" s="333"/>
      <c r="E505" s="333"/>
      <c r="F505" s="333"/>
      <c r="G505" s="333"/>
      <c r="H505" s="333"/>
      <c r="I505" s="333"/>
      <c r="J505" s="333"/>
      <c r="K505" s="333"/>
      <c r="L505" s="333"/>
      <c r="M505" s="333"/>
      <c r="N505" s="333"/>
      <c r="O505" s="376">
        <f t="shared" si="12"/>
        <v>178.51947252741661</v>
      </c>
      <c r="P505" s="376">
        <f t="shared" si="19"/>
        <v>54.652168887673277</v>
      </c>
      <c r="Q505" s="376">
        <f t="shared" si="19"/>
        <v>160.03286175893592</v>
      </c>
      <c r="R505" s="376">
        <f t="shared" si="19"/>
        <v>-52.161048484955373</v>
      </c>
      <c r="S505" s="376">
        <f t="shared" si="19"/>
        <v>61.651137043653534</v>
      </c>
      <c r="T505" s="376">
        <f t="shared" si="19"/>
        <v>-3.20988250111288</v>
      </c>
      <c r="U505" s="376">
        <f t="shared" si="19"/>
        <v>-30.452806718789539</v>
      </c>
      <c r="V505" s="376">
        <f t="shared" si="19"/>
        <v>-26.294067254308967</v>
      </c>
      <c r="W505" s="376">
        <f t="shared" si="19"/>
        <v>-20.135515029133298</v>
      </c>
      <c r="X505" s="376">
        <f t="shared" si="19"/>
        <v>8.0954824813374113</v>
      </c>
      <c r="Y505" s="376">
        <f t="shared" si="19"/>
        <v>-62.388907773874415</v>
      </c>
      <c r="Z505" s="376">
        <f t="shared" si="19"/>
        <v>54.723143748569328</v>
      </c>
      <c r="AA505" s="376">
        <f t="shared" si="19"/>
        <v>-4.5491557774140858</v>
      </c>
      <c r="AB505" s="376">
        <f t="shared" si="19"/>
        <v>109.56424359922735</v>
      </c>
      <c r="AC505" s="376">
        <f t="shared" si="19"/>
        <v>36.441681006729254</v>
      </c>
      <c r="AD505" s="376">
        <f t="shared" si="19"/>
        <v>-34.724286752516178</v>
      </c>
      <c r="AE505" s="376">
        <f t="shared" si="19"/>
        <v>12.98488512623253</v>
      </c>
      <c r="AF505" s="376">
        <f t="shared" si="19"/>
        <v>26.270989986613607</v>
      </c>
      <c r="AG505" s="376">
        <f t="shared" si="14"/>
        <v>-18.595236372111387</v>
      </c>
      <c r="AH505" s="376">
        <f t="shared" si="14"/>
        <v>52.231219857850085</v>
      </c>
      <c r="AI505" s="376">
        <f t="shared" si="14"/>
        <v>-29.45246929292875</v>
      </c>
      <c r="AJ505" s="376">
        <f t="shared" si="14"/>
        <v>-20.298606748723373</v>
      </c>
      <c r="AK505" s="376">
        <f t="shared" si="17"/>
        <v>-8.4753034238701392</v>
      </c>
      <c r="AL505" s="376">
        <f t="shared" si="17"/>
        <v>1.3501256455335195</v>
      </c>
      <c r="AM505" s="376">
        <f t="shared" si="17"/>
        <v>27.427114107215555</v>
      </c>
      <c r="AN505" s="376">
        <f t="shared" si="13"/>
        <v>11.422095487191122</v>
      </c>
      <c r="AO505" s="376">
        <f t="shared" si="13"/>
        <v>19.745685033380557</v>
      </c>
      <c r="AP505" s="376">
        <f t="shared" si="13"/>
        <v>-17.350494714943117</v>
      </c>
    </row>
    <row r="506" spans="1:42" s="326" customFormat="1" ht="13.8" x14ac:dyDescent="0.3">
      <c r="A506" s="328"/>
      <c r="B506" s="328" t="s">
        <v>287</v>
      </c>
      <c r="C506" s="332"/>
      <c r="D506" s="332"/>
      <c r="E506" s="332"/>
      <c r="F506" s="332"/>
      <c r="G506" s="332"/>
      <c r="H506" s="332"/>
      <c r="I506" s="332"/>
      <c r="J506" s="332"/>
      <c r="K506" s="332"/>
      <c r="L506" s="332"/>
      <c r="M506" s="332"/>
      <c r="N506" s="332"/>
      <c r="O506" s="376">
        <f t="shared" si="12"/>
        <v>16.561656089369698</v>
      </c>
      <c r="P506" s="376">
        <f t="shared" si="19"/>
        <v>-13.701374894604644</v>
      </c>
      <c r="Q506" s="376">
        <f t="shared" si="19"/>
        <v>9.5713312728545539</v>
      </c>
      <c r="R506" s="376">
        <f t="shared" si="19"/>
        <v>-36.525868524121478</v>
      </c>
      <c r="S506" s="376">
        <f t="shared" si="19"/>
        <v>7.145446900308297</v>
      </c>
      <c r="T506" s="376">
        <f t="shared" si="19"/>
        <v>-6.7081603145364888</v>
      </c>
      <c r="U506" s="376">
        <f t="shared" si="19"/>
        <v>-18.358226232796884</v>
      </c>
      <c r="V506" s="376">
        <f t="shared" si="19"/>
        <v>21.934364303546122</v>
      </c>
      <c r="W506" s="376">
        <f t="shared" si="19"/>
        <v>-21.791910808669325</v>
      </c>
      <c r="X506" s="376">
        <f t="shared" si="19"/>
        <v>0.97550732592840184</v>
      </c>
      <c r="Y506" s="376">
        <f t="shared" si="19"/>
        <v>-4.8529817602069647</v>
      </c>
      <c r="Z506" s="376">
        <f t="shared" si="19"/>
        <v>-14.697826671856765</v>
      </c>
      <c r="AA506" s="376">
        <f t="shared" si="19"/>
        <v>20.130513146746136</v>
      </c>
      <c r="AB506" s="376">
        <f t="shared" si="19"/>
        <v>-3.6968393769382066</v>
      </c>
      <c r="AC506" s="376">
        <f t="shared" si="19"/>
        <v>24.052547221084055</v>
      </c>
      <c r="AD506" s="376">
        <f t="shared" si="19"/>
        <v>-10.422971439130141</v>
      </c>
      <c r="AE506" s="376">
        <f t="shared" si="19"/>
        <v>8.5658634113758776</v>
      </c>
      <c r="AF506" s="376">
        <f t="shared" si="19"/>
        <v>-8.0360056140371032</v>
      </c>
      <c r="AG506" s="376">
        <f t="shared" si="14"/>
        <v>11.292265410785257</v>
      </c>
      <c r="AH506" s="376">
        <f t="shared" si="14"/>
        <v>1.665449831144346</v>
      </c>
      <c r="AI506" s="376">
        <f t="shared" si="14"/>
        <v>-4.8982550783084067</v>
      </c>
      <c r="AJ506" s="376">
        <f t="shared" si="14"/>
        <v>-5.413724526375737</v>
      </c>
      <c r="AK506" s="376">
        <f t="shared" si="17"/>
        <v>-6.7103565574282475</v>
      </c>
      <c r="AL506" s="376">
        <f t="shared" si="17"/>
        <v>-6.1713546613547408</v>
      </c>
      <c r="AM506" s="376">
        <f t="shared" si="17"/>
        <v>35.381408346039748</v>
      </c>
      <c r="AN506" s="376">
        <f t="shared" si="13"/>
        <v>-24.401798321029165</v>
      </c>
      <c r="AO506" s="376">
        <f t="shared" si="13"/>
        <v>46.853990007634273</v>
      </c>
      <c r="AP506" s="376">
        <f t="shared" si="13"/>
        <v>-11.398830356673006</v>
      </c>
    </row>
    <row r="507" spans="1:42" s="326" customFormat="1" ht="13.8" x14ac:dyDescent="0.3">
      <c r="A507" s="330"/>
      <c r="B507" s="330" t="s">
        <v>288</v>
      </c>
      <c r="C507" s="333"/>
      <c r="D507" s="333"/>
      <c r="E507" s="333"/>
      <c r="F507" s="333"/>
      <c r="G507" s="333"/>
      <c r="H507" s="333"/>
      <c r="I507" s="333"/>
      <c r="J507" s="333"/>
      <c r="K507" s="333"/>
      <c r="L507" s="333"/>
      <c r="M507" s="333"/>
      <c r="N507" s="333"/>
      <c r="O507" s="376">
        <f t="shared" si="12"/>
        <v>31.05513364299669</v>
      </c>
      <c r="P507" s="376">
        <f t="shared" si="19"/>
        <v>10.473068890700462</v>
      </c>
      <c r="Q507" s="376">
        <f t="shared" si="19"/>
        <v>-2.8404810206170734</v>
      </c>
      <c r="R507" s="376">
        <f t="shared" si="19"/>
        <v>4.5188582288544339</v>
      </c>
      <c r="S507" s="376">
        <f t="shared" si="19"/>
        <v>34.071140680034205</v>
      </c>
      <c r="T507" s="376">
        <f t="shared" si="19"/>
        <v>10.120846377505524</v>
      </c>
      <c r="U507" s="376">
        <f t="shared" si="19"/>
        <v>-9.2355861649007789</v>
      </c>
      <c r="V507" s="376">
        <f t="shared" si="19"/>
        <v>-59.356248923814995</v>
      </c>
      <c r="W507" s="376">
        <f t="shared" si="19"/>
        <v>152.1309195097981</v>
      </c>
      <c r="X507" s="376">
        <f t="shared" si="19"/>
        <v>-59.346580581284378</v>
      </c>
      <c r="Y507" s="376">
        <f t="shared" si="19"/>
        <v>6.6460723298399156</v>
      </c>
      <c r="Z507" s="376">
        <f t="shared" si="19"/>
        <v>-9.0632282462677765</v>
      </c>
      <c r="AA507" s="376">
        <f t="shared" si="19"/>
        <v>105.63385512648989</v>
      </c>
      <c r="AB507" s="376">
        <f t="shared" si="19"/>
        <v>-45.516686676384786</v>
      </c>
      <c r="AC507" s="376">
        <f t="shared" si="19"/>
        <v>19.865973875894294</v>
      </c>
      <c r="AD507" s="376">
        <f t="shared" si="19"/>
        <v>23.390448939413421</v>
      </c>
      <c r="AE507" s="376">
        <f t="shared" si="19"/>
        <v>22.372482614639974</v>
      </c>
      <c r="AF507" s="376">
        <f t="shared" si="19"/>
        <v>-19.36769447783028</v>
      </c>
      <c r="AG507" s="376">
        <f t="shared" si="14"/>
        <v>-1.3065810267434954</v>
      </c>
      <c r="AH507" s="376">
        <f t="shared" si="14"/>
        <v>-16.139899151076715</v>
      </c>
      <c r="AI507" s="376">
        <f t="shared" si="14"/>
        <v>33.901738385302998</v>
      </c>
      <c r="AJ507" s="376">
        <f t="shared" si="14"/>
        <v>-23.211879914685181</v>
      </c>
      <c r="AK507" s="376">
        <f t="shared" si="17"/>
        <v>25.797842715641316</v>
      </c>
      <c r="AL507" s="376">
        <f t="shared" si="17"/>
        <v>-32.623973508621241</v>
      </c>
      <c r="AM507" s="376">
        <f t="shared" si="17"/>
        <v>44.44533278198962</v>
      </c>
      <c r="AN507" s="376">
        <f t="shared" si="13"/>
        <v>-25.232198206213297</v>
      </c>
      <c r="AO507" s="376">
        <f t="shared" si="13"/>
        <v>8.2844073281676618</v>
      </c>
      <c r="AP507" s="376">
        <f t="shared" si="13"/>
        <v>-0.95677626963863449</v>
      </c>
    </row>
    <row r="508" spans="1:42" s="326" customFormat="1" ht="13.8" x14ac:dyDescent="0.3">
      <c r="A508" s="328"/>
      <c r="B508" s="328" t="s">
        <v>289</v>
      </c>
      <c r="C508" s="332"/>
      <c r="D508" s="332"/>
      <c r="E508" s="332"/>
      <c r="F508" s="332"/>
      <c r="G508" s="332"/>
      <c r="H508" s="332"/>
      <c r="I508" s="332"/>
      <c r="J508" s="332"/>
      <c r="K508" s="332"/>
      <c r="L508" s="332"/>
      <c r="M508" s="332"/>
      <c r="N508" s="332"/>
      <c r="O508" s="376">
        <f t="shared" si="12"/>
        <v>128.55559700254781</v>
      </c>
      <c r="P508" s="376">
        <f t="shared" si="19"/>
        <v>-1.1348829250822861</v>
      </c>
      <c r="Q508" s="376">
        <f t="shared" si="19"/>
        <v>-34.264564927707625</v>
      </c>
      <c r="R508" s="376">
        <f t="shared" si="19"/>
        <v>61.138828463973532</v>
      </c>
      <c r="S508" s="376">
        <f t="shared" si="19"/>
        <v>26.717714562013501</v>
      </c>
      <c r="T508" s="376">
        <f t="shared" si="19"/>
        <v>22.855817087148452</v>
      </c>
      <c r="U508" s="376">
        <f t="shared" si="19"/>
        <v>-33.354571933832098</v>
      </c>
      <c r="V508" s="376">
        <f t="shared" si="19"/>
        <v>-71.93566923412024</v>
      </c>
      <c r="W508" s="376">
        <f t="shared" si="19"/>
        <v>290.81481592093877</v>
      </c>
      <c r="X508" s="376">
        <f t="shared" si="19"/>
        <v>-58.905658627429688</v>
      </c>
      <c r="Y508" s="376">
        <f t="shared" si="19"/>
        <v>10.913432695621839</v>
      </c>
      <c r="Z508" s="376">
        <f t="shared" si="19"/>
        <v>-2.5815060384877979</v>
      </c>
      <c r="AA508" s="376">
        <f t="shared" si="19"/>
        <v>147.17161145938519</v>
      </c>
      <c r="AB508" s="376">
        <f t="shared" si="19"/>
        <v>-56.701143369408022</v>
      </c>
      <c r="AC508" s="376">
        <f t="shared" si="19"/>
        <v>25.27331625505203</v>
      </c>
      <c r="AD508" s="376">
        <f t="shared" si="19"/>
        <v>29.504793405224802</v>
      </c>
      <c r="AE508" s="376">
        <f t="shared" si="19"/>
        <v>15.16105159439631</v>
      </c>
      <c r="AF508" s="376">
        <f t="shared" si="19"/>
        <v>-0.28093310198470223</v>
      </c>
      <c r="AG508" s="376">
        <f t="shared" si="14"/>
        <v>-38.062057697381952</v>
      </c>
      <c r="AH508" s="376">
        <f t="shared" si="14"/>
        <v>-3.7149820667357973</v>
      </c>
      <c r="AI508" s="376">
        <f t="shared" si="14"/>
        <v>30.295513180320579</v>
      </c>
      <c r="AJ508" s="376">
        <f t="shared" si="14"/>
        <v>-15.586827124782685</v>
      </c>
      <c r="AK508" s="376">
        <f t="shared" si="17"/>
        <v>73.073274240359694</v>
      </c>
      <c r="AL508" s="376">
        <f t="shared" si="17"/>
        <v>-42.568389682601264</v>
      </c>
      <c r="AM508" s="376">
        <f t="shared" si="17"/>
        <v>62.519568136580574</v>
      </c>
      <c r="AN508" s="376">
        <f t="shared" si="13"/>
        <v>-24.5048015697942</v>
      </c>
      <c r="AO508" s="376">
        <f t="shared" si="13"/>
        <v>-35.508605058585673</v>
      </c>
      <c r="AP508" s="376">
        <f t="shared" si="13"/>
        <v>21.246505445279023</v>
      </c>
    </row>
    <row r="509" spans="1:42" s="326" customFormat="1" ht="13.8" x14ac:dyDescent="0.3">
      <c r="A509" s="330"/>
      <c r="B509" s="330" t="s">
        <v>290</v>
      </c>
      <c r="C509" s="333"/>
      <c r="D509" s="333"/>
      <c r="E509" s="333"/>
      <c r="F509" s="333"/>
      <c r="G509" s="333"/>
      <c r="H509" s="333"/>
      <c r="I509" s="333"/>
      <c r="J509" s="333"/>
      <c r="K509" s="333"/>
      <c r="L509" s="333"/>
      <c r="M509" s="333"/>
      <c r="N509" s="333"/>
      <c r="O509" s="376">
        <f t="shared" si="12"/>
        <v>3.8379170140400216</v>
      </c>
      <c r="P509" s="376">
        <f t="shared" si="19"/>
        <v>1.1878689885166236</v>
      </c>
      <c r="Q509" s="376">
        <f t="shared" si="19"/>
        <v>7.5186945739178039</v>
      </c>
      <c r="R509" s="376">
        <f t="shared" si="19"/>
        <v>-26.733458269809432</v>
      </c>
      <c r="S509" s="376">
        <f t="shared" si="19"/>
        <v>42.383022852756383</v>
      </c>
      <c r="T509" s="376">
        <f t="shared" si="19"/>
        <v>-23.645313383917848</v>
      </c>
      <c r="U509" s="376">
        <f t="shared" si="19"/>
        <v>-22.211885818521072</v>
      </c>
      <c r="V509" s="376">
        <f t="shared" si="19"/>
        <v>48.633229791153184</v>
      </c>
      <c r="W509" s="376">
        <f t="shared" si="19"/>
        <v>-25.6618678000644</v>
      </c>
      <c r="X509" s="376">
        <f t="shared" si="19"/>
        <v>0.41569569270194051</v>
      </c>
      <c r="Y509" s="376">
        <f t="shared" si="19"/>
        <v>-0.83369128116876157</v>
      </c>
      <c r="Z509" s="376">
        <f t="shared" si="19"/>
        <v>11.323057351264339</v>
      </c>
      <c r="AA509" s="376">
        <f t="shared" si="19"/>
        <v>11.415153881078599</v>
      </c>
      <c r="AB509" s="376">
        <f t="shared" si="19"/>
        <v>-10.078704635460342</v>
      </c>
      <c r="AC509" s="376">
        <f t="shared" si="19"/>
        <v>9.8939394389316107</v>
      </c>
      <c r="AD509" s="376">
        <f t="shared" si="19"/>
        <v>5.1503910518316536</v>
      </c>
      <c r="AE509" s="376">
        <f t="shared" si="19"/>
        <v>6.7378298531673542</v>
      </c>
      <c r="AF509" s="376">
        <f t="shared" si="19"/>
        <v>-4.7695172981112419</v>
      </c>
      <c r="AG509" s="376">
        <f t="shared" si="14"/>
        <v>23.651053221452461</v>
      </c>
      <c r="AH509" s="376">
        <f t="shared" si="14"/>
        <v>-21.036939916291569</v>
      </c>
      <c r="AI509" s="376">
        <f t="shared" si="14"/>
        <v>-8.4487751838032636</v>
      </c>
      <c r="AJ509" s="376">
        <f t="shared" si="14"/>
        <v>27.656973652326055</v>
      </c>
      <c r="AK509" s="376">
        <f t="shared" si="17"/>
        <v>-15.189735932675262</v>
      </c>
      <c r="AL509" s="376">
        <f t="shared" si="17"/>
        <v>21.632993099342286</v>
      </c>
      <c r="AM509" s="376">
        <f t="shared" si="17"/>
        <v>-5.581713293511827</v>
      </c>
      <c r="AN509" s="376">
        <f t="shared" si="13"/>
        <v>4.1574136652845501</v>
      </c>
      <c r="AO509" s="376">
        <f t="shared" si="13"/>
        <v>45.607068410774829</v>
      </c>
      <c r="AP509" s="376">
        <f t="shared" si="13"/>
        <v>-24.383680539205923</v>
      </c>
    </row>
    <row r="510" spans="1:42" s="326" customFormat="1" ht="13.8" x14ac:dyDescent="0.3">
      <c r="A510" s="328"/>
      <c r="B510" s="328" t="s">
        <v>291</v>
      </c>
      <c r="C510" s="332"/>
      <c r="D510" s="332"/>
      <c r="E510" s="332"/>
      <c r="F510" s="332"/>
      <c r="G510" s="332"/>
      <c r="H510" s="332"/>
      <c r="I510" s="332"/>
      <c r="J510" s="332"/>
      <c r="K510" s="332"/>
      <c r="L510" s="332"/>
      <c r="M510" s="332"/>
      <c r="N510" s="332"/>
      <c r="O510" s="376">
        <f t="shared" si="12"/>
        <v>-21.209799754188033</v>
      </c>
      <c r="P510" s="376">
        <f t="shared" si="19"/>
        <v>32.738038671438531</v>
      </c>
      <c r="Q510" s="376">
        <f t="shared" si="19"/>
        <v>35.218465993092948</v>
      </c>
      <c r="R510" s="376">
        <f t="shared" si="19"/>
        <v>-25.730624716052603</v>
      </c>
      <c r="S510" s="376">
        <f t="shared" si="19"/>
        <v>42.689250823511472</v>
      </c>
      <c r="T510" s="376">
        <f t="shared" si="19"/>
        <v>7.6314009016724471E-2</v>
      </c>
      <c r="U510" s="376">
        <f t="shared" si="19"/>
        <v>27.661001862936487</v>
      </c>
      <c r="V510" s="376">
        <f t="shared" si="19"/>
        <v>-57.413725103579687</v>
      </c>
      <c r="W510" s="376">
        <f t="shared" si="19"/>
        <v>126.33529964830362</v>
      </c>
      <c r="X510" s="376">
        <f t="shared" si="19"/>
        <v>-64.609634767807648</v>
      </c>
      <c r="Y510" s="376">
        <f t="shared" si="19"/>
        <v>4.0607749880359139</v>
      </c>
      <c r="Z510" s="376">
        <f t="shared" si="19"/>
        <v>-20.553661678533707</v>
      </c>
      <c r="AA510" s="376">
        <f t="shared" si="19"/>
        <v>79.845491463837476</v>
      </c>
      <c r="AB510" s="376">
        <f t="shared" si="19"/>
        <v>-31.979514517383471</v>
      </c>
      <c r="AC510" s="376">
        <f t="shared" si="19"/>
        <v>16.136064183285956</v>
      </c>
      <c r="AD510" s="376">
        <f t="shared" si="19"/>
        <v>20.132096033536239</v>
      </c>
      <c r="AE510" s="376">
        <f t="shared" si="19"/>
        <v>35.35451857063569</v>
      </c>
      <c r="AF510" s="376">
        <f t="shared" si="19"/>
        <v>-43.630110442009681</v>
      </c>
      <c r="AG510" s="376">
        <f t="shared" si="14"/>
        <v>66.142015205516998</v>
      </c>
      <c r="AH510" s="376">
        <f t="shared" si="14"/>
        <v>-24.500368884234884</v>
      </c>
      <c r="AI510" s="376">
        <f t="shared" si="14"/>
        <v>46.587455699575081</v>
      </c>
      <c r="AJ510" s="376">
        <f t="shared" si="14"/>
        <v>-36.648697870608046</v>
      </c>
      <c r="AK510" s="376">
        <f t="shared" si="17"/>
        <v>-16.881715759743066</v>
      </c>
      <c r="AL510" s="376">
        <f t="shared" si="17"/>
        <v>-24.17306076398167</v>
      </c>
      <c r="AM510" s="376">
        <f t="shared" si="17"/>
        <v>34.364476133887607</v>
      </c>
      <c r="AN510" s="376">
        <f t="shared" si="13"/>
        <v>-36.069634042731323</v>
      </c>
      <c r="AO510" s="376">
        <f t="shared" si="13"/>
        <v>101.61393860022056</v>
      </c>
      <c r="AP510" s="376">
        <f t="shared" si="13"/>
        <v>-10.517657674882701</v>
      </c>
    </row>
    <row r="511" spans="1:42" s="326" customFormat="1" ht="13.8" x14ac:dyDescent="0.3">
      <c r="A511" s="330"/>
      <c r="B511" s="330" t="s">
        <v>292</v>
      </c>
      <c r="C511" s="333"/>
      <c r="D511" s="333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76">
        <f t="shared" si="12"/>
        <v>33.684400714152908</v>
      </c>
      <c r="P511" s="376">
        <f t="shared" si="19"/>
        <v>-14.625112024567025</v>
      </c>
      <c r="Q511" s="376">
        <f t="shared" si="19"/>
        <v>14.769743323082773</v>
      </c>
      <c r="R511" s="376">
        <f t="shared" si="19"/>
        <v>-18.584359622886787</v>
      </c>
      <c r="S511" s="376">
        <f t="shared" si="19"/>
        <v>23.945550874438499</v>
      </c>
      <c r="T511" s="376">
        <f t="shared" si="19"/>
        <v>-15.515113852211272</v>
      </c>
      <c r="U511" s="376">
        <f t="shared" si="19"/>
        <v>-6.704517573820775</v>
      </c>
      <c r="V511" s="376">
        <f t="shared" si="19"/>
        <v>3.8181869143438782</v>
      </c>
      <c r="W511" s="376">
        <f t="shared" si="19"/>
        <v>0.63927262350629788</v>
      </c>
      <c r="X511" s="376">
        <f t="shared" si="19"/>
        <v>2.1543982175231031</v>
      </c>
      <c r="Y511" s="376">
        <f t="shared" si="19"/>
        <v>12.047358212633492</v>
      </c>
      <c r="Z511" s="376">
        <f t="shared" si="19"/>
        <v>-14.419942192296464</v>
      </c>
      <c r="AA511" s="376">
        <f t="shared" si="19"/>
        <v>18.139541504697661</v>
      </c>
      <c r="AB511" s="376">
        <f t="shared" si="19"/>
        <v>-0.4294302866903647</v>
      </c>
      <c r="AC511" s="376">
        <f t="shared" si="19"/>
        <v>-2.4001040758311447</v>
      </c>
      <c r="AD511" s="376">
        <f t="shared" si="19"/>
        <v>-2.4411458482522903</v>
      </c>
      <c r="AE511" s="376">
        <f t="shared" si="19"/>
        <v>13.252948065944953</v>
      </c>
      <c r="AF511" s="376">
        <f t="shared" si="19"/>
        <v>1.8219209233324809</v>
      </c>
      <c r="AG511" s="376">
        <f t="shared" si="14"/>
        <v>12.512626011849964</v>
      </c>
      <c r="AH511" s="376">
        <f t="shared" si="14"/>
        <v>-8.2474300926289459</v>
      </c>
      <c r="AI511" s="376">
        <f t="shared" si="14"/>
        <v>-8.1863231844574056</v>
      </c>
      <c r="AJ511" s="376">
        <f t="shared" si="14"/>
        <v>16.824136255577841</v>
      </c>
      <c r="AK511" s="376">
        <f t="shared" si="17"/>
        <v>-10.938170883432708</v>
      </c>
      <c r="AL511" s="376">
        <f t="shared" si="17"/>
        <v>0.35952924499099792</v>
      </c>
      <c r="AM511" s="376">
        <f t="shared" si="17"/>
        <v>29.371920103215963</v>
      </c>
      <c r="AN511" s="376">
        <f t="shared" si="13"/>
        <v>-17.81575333923886</v>
      </c>
      <c r="AO511" s="376">
        <f t="shared" si="13"/>
        <v>-0.21580592618733038</v>
      </c>
      <c r="AP511" s="376">
        <f t="shared" si="13"/>
        <v>-1.5215558389621444</v>
      </c>
    </row>
    <row r="512" spans="1:42" s="326" customFormat="1" ht="13.8" x14ac:dyDescent="0.3">
      <c r="A512" s="328"/>
      <c r="B512" s="328" t="s">
        <v>293</v>
      </c>
      <c r="C512" s="332"/>
      <c r="D512" s="332"/>
      <c r="E512" s="332"/>
      <c r="F512" s="332"/>
      <c r="G512" s="332"/>
      <c r="H512" s="332"/>
      <c r="I512" s="332"/>
      <c r="J512" s="332"/>
      <c r="K512" s="332"/>
      <c r="L512" s="332"/>
      <c r="M512" s="332"/>
      <c r="N512" s="332"/>
      <c r="O512" s="376">
        <f t="shared" si="12"/>
        <v>123.73668170588233</v>
      </c>
      <c r="P512" s="376">
        <f t="shared" si="19"/>
        <v>-4.6684920402106718</v>
      </c>
      <c r="Q512" s="376">
        <f t="shared" si="19"/>
        <v>59.135314399794538</v>
      </c>
      <c r="R512" s="376">
        <f t="shared" si="19"/>
        <v>-69.883235123008717</v>
      </c>
      <c r="S512" s="376">
        <f t="shared" si="19"/>
        <v>94.521085160940501</v>
      </c>
      <c r="T512" s="376">
        <f t="shared" si="19"/>
        <v>-16.116658122279645</v>
      </c>
      <c r="U512" s="376">
        <f t="shared" si="19"/>
        <v>-42.850321771692229</v>
      </c>
      <c r="V512" s="376">
        <f t="shared" si="19"/>
        <v>98.664986074048286</v>
      </c>
      <c r="W512" s="376">
        <f t="shared" si="19"/>
        <v>-36.958882785742368</v>
      </c>
      <c r="X512" s="376">
        <f t="shared" si="19"/>
        <v>31.702724028574892</v>
      </c>
      <c r="Y512" s="376">
        <f t="shared" si="19"/>
        <v>-5.8293081937118369</v>
      </c>
      <c r="Z512" s="376">
        <f t="shared" si="19"/>
        <v>-99.643673776868582</v>
      </c>
      <c r="AA512" s="376">
        <f t="shared" si="19"/>
        <v>35847.100411270832</v>
      </c>
      <c r="AB512" s="376">
        <f t="shared" si="19"/>
        <v>92.992797045811784</v>
      </c>
      <c r="AC512" s="376">
        <f t="shared" si="19"/>
        <v>-70.910355061719159</v>
      </c>
      <c r="AD512" s="376">
        <f t="shared" si="19"/>
        <v>86.834089494558128</v>
      </c>
      <c r="AE512" s="376">
        <f t="shared" si="19"/>
        <v>38.480427037294639</v>
      </c>
      <c r="AF512" s="376">
        <f t="shared" si="19"/>
        <v>310.10048908677828</v>
      </c>
      <c r="AG512" s="376">
        <f t="shared" si="14"/>
        <v>59.891838655551851</v>
      </c>
      <c r="AH512" s="376">
        <f t="shared" si="14"/>
        <v>-2.8369890681361465</v>
      </c>
      <c r="AI512" s="376">
        <f t="shared" si="14"/>
        <v>-11.504947501012785</v>
      </c>
      <c r="AJ512" s="376">
        <f t="shared" si="14"/>
        <v>-35.207334355874501</v>
      </c>
      <c r="AK512" s="376">
        <f t="shared" si="17"/>
        <v>-65.404772636477077</v>
      </c>
      <c r="AL512" s="376">
        <f t="shared" si="17"/>
        <v>-53.979739082290401</v>
      </c>
      <c r="AM512" s="376">
        <f t="shared" si="17"/>
        <v>-7.4955336435701261</v>
      </c>
      <c r="AN512" s="376">
        <f t="shared" si="13"/>
        <v>-21.158521132556377</v>
      </c>
      <c r="AO512" s="376">
        <f t="shared" si="13"/>
        <v>91.787916875280303</v>
      </c>
      <c r="AP512" s="376">
        <f t="shared" si="13"/>
        <v>-49.563455594123418</v>
      </c>
    </row>
    <row r="513" spans="1:42" s="326" customFormat="1" ht="13.8" x14ac:dyDescent="0.3">
      <c r="A513" s="330"/>
      <c r="B513" s="330" t="s">
        <v>294</v>
      </c>
      <c r="C513" s="333"/>
      <c r="D513" s="333"/>
      <c r="E513" s="333"/>
      <c r="F513" s="333"/>
      <c r="G513" s="333"/>
      <c r="H513" s="333"/>
      <c r="I513" s="333"/>
      <c r="J513" s="333"/>
      <c r="K513" s="333"/>
      <c r="L513" s="333"/>
      <c r="M513" s="333"/>
      <c r="N513" s="333"/>
      <c r="O513" s="376">
        <f t="shared" si="12"/>
        <v>33.940929366986609</v>
      </c>
      <c r="P513" s="376">
        <f t="shared" si="19"/>
        <v>-14.751521509480707</v>
      </c>
      <c r="Q513" s="376">
        <f t="shared" si="19"/>
        <v>14.555488284724216</v>
      </c>
      <c r="R513" s="376">
        <f t="shared" si="19"/>
        <v>-18.538116272507111</v>
      </c>
      <c r="S513" s="376">
        <f t="shared" si="19"/>
        <v>23.803995320967434</v>
      </c>
      <c r="T513" s="376">
        <f t="shared" si="19"/>
        <v>-15.26448887398919</v>
      </c>
      <c r="U513" s="376">
        <f t="shared" si="19"/>
        <v>-6.8862629835022986</v>
      </c>
      <c r="V513" s="376">
        <f t="shared" si="19"/>
        <v>3.4818099829200722</v>
      </c>
      <c r="W513" s="376">
        <f t="shared" si="19"/>
        <v>1.1548388406116186</v>
      </c>
      <c r="X513" s="376">
        <f t="shared" si="19"/>
        <v>1.9562689551718599</v>
      </c>
      <c r="Y513" s="376">
        <f t="shared" si="19"/>
        <v>12.260489049462198</v>
      </c>
      <c r="Z513" s="376">
        <f t="shared" si="19"/>
        <v>-14.445605457141554</v>
      </c>
      <c r="AA513" s="376">
        <f t="shared" si="19"/>
        <v>18.172451106031769</v>
      </c>
      <c r="AB513" s="376">
        <f t="shared" si="19"/>
        <v>-1.0434601602620892</v>
      </c>
      <c r="AC513" s="376">
        <f t="shared" si="19"/>
        <v>-1.5628166032402466</v>
      </c>
      <c r="AD513" s="376">
        <f t="shared" si="19"/>
        <v>-3.038165826345423</v>
      </c>
      <c r="AE513" s="376">
        <f t="shared" si="19"/>
        <v>13.127191396646349</v>
      </c>
      <c r="AF513" s="376">
        <f t="shared" si="19"/>
        <v>0.96688482764119044</v>
      </c>
      <c r="AG513" s="376">
        <f t="shared" si="14"/>
        <v>11.481415016900769</v>
      </c>
      <c r="AH513" s="376">
        <f t="shared" si="14"/>
        <v>-8.2459214582888745</v>
      </c>
      <c r="AI513" s="376">
        <f t="shared" si="14"/>
        <v>-8.0255189825931641</v>
      </c>
      <c r="AJ513" s="376">
        <f t="shared" si="14"/>
        <v>17.762944838869892</v>
      </c>
      <c r="AK513" s="376">
        <f t="shared" si="17"/>
        <v>-10.009224699473055</v>
      </c>
      <c r="AL513" s="376">
        <f t="shared" si="17"/>
        <v>0.68527829536721285</v>
      </c>
      <c r="AM513" s="376">
        <f t="shared" si="17"/>
        <v>29.425048231523554</v>
      </c>
      <c r="AN513" s="376">
        <f t="shared" si="13"/>
        <v>-17.761056954202875</v>
      </c>
      <c r="AO513" s="376">
        <f t="shared" si="13"/>
        <v>-0.33966269580091613</v>
      </c>
      <c r="AP513" s="376">
        <f t="shared" si="13"/>
        <v>-1.581074721442288</v>
      </c>
    </row>
    <row r="514" spans="1:42" s="326" customFormat="1" ht="13.8" x14ac:dyDescent="0.3">
      <c r="A514" s="328"/>
      <c r="B514" s="328" t="s">
        <v>295</v>
      </c>
      <c r="C514" s="332"/>
      <c r="D514" s="332"/>
      <c r="E514" s="332"/>
      <c r="F514" s="332"/>
      <c r="G514" s="332"/>
      <c r="H514" s="332"/>
      <c r="I514" s="332"/>
      <c r="J514" s="332"/>
      <c r="K514" s="332"/>
      <c r="L514" s="332"/>
      <c r="M514" s="332"/>
      <c r="N514" s="332"/>
      <c r="O514" s="376">
        <f t="shared" si="12"/>
        <v>8.3240134370860961</v>
      </c>
      <c r="P514" s="376">
        <f t="shared" si="19"/>
        <v>-8.2049644818382195</v>
      </c>
      <c r="Q514" s="376">
        <f t="shared" si="19"/>
        <v>17.805787982591653</v>
      </c>
      <c r="R514" s="376">
        <f t="shared" si="19"/>
        <v>-4.7358012518276116</v>
      </c>
      <c r="S514" s="376">
        <f t="shared" si="19"/>
        <v>24.221071564231707</v>
      </c>
      <c r="T514" s="376">
        <f t="shared" si="19"/>
        <v>-28.747282865537024</v>
      </c>
      <c r="U514" s="376">
        <f t="shared" si="19"/>
        <v>11.662544401938082</v>
      </c>
      <c r="V514" s="376">
        <f t="shared" si="19"/>
        <v>12.330255643670904</v>
      </c>
      <c r="W514" s="376">
        <f t="shared" si="19"/>
        <v>-17.940310324803541</v>
      </c>
      <c r="X514" s="376">
        <f t="shared" si="19"/>
        <v>10.114537512983208</v>
      </c>
      <c r="Y514" s="376">
        <f t="shared" si="19"/>
        <v>3.0547658682707786</v>
      </c>
      <c r="Z514" s="376">
        <f t="shared" si="19"/>
        <v>-0.55535145205246816</v>
      </c>
      <c r="AA514" s="376">
        <f t="shared" si="19"/>
        <v>-2.1210508146468845</v>
      </c>
      <c r="AB514" s="376">
        <f t="shared" si="19"/>
        <v>20.335211760870145</v>
      </c>
      <c r="AC514" s="376">
        <f t="shared" si="19"/>
        <v>-24.711073595614018</v>
      </c>
      <c r="AD514" s="376">
        <f t="shared" si="19"/>
        <v>27.317305771316764</v>
      </c>
      <c r="AE514" s="376">
        <f t="shared" si="19"/>
        <v>15.352198549248458</v>
      </c>
      <c r="AF514" s="376">
        <f t="shared" si="19"/>
        <v>-19.085550057441349</v>
      </c>
      <c r="AG514" s="376">
        <f t="shared" si="14"/>
        <v>27.504672798110246</v>
      </c>
      <c r="AH514" s="376">
        <f t="shared" si="14"/>
        <v>-15.468315496223896</v>
      </c>
      <c r="AI514" s="376">
        <f t="shared" si="14"/>
        <v>-12.749207744186764</v>
      </c>
      <c r="AJ514" s="376">
        <f t="shared" si="14"/>
        <v>37.798911456802287</v>
      </c>
      <c r="AK514" s="376">
        <f t="shared" si="17"/>
        <v>-21.48460841487724</v>
      </c>
      <c r="AL514" s="376">
        <f t="shared" si="17"/>
        <v>-2.3954258840720315</v>
      </c>
      <c r="AM514" s="376">
        <f t="shared" si="17"/>
        <v>31.534309566582014</v>
      </c>
      <c r="AN514" s="376">
        <f t="shared" si="13"/>
        <v>-20.883141524470357</v>
      </c>
      <c r="AO514" s="376">
        <f t="shared" si="13"/>
        <v>-1.8518168037164955</v>
      </c>
      <c r="AP514" s="376">
        <f t="shared" si="13"/>
        <v>12.291752799248817</v>
      </c>
    </row>
    <row r="515" spans="1:42" s="326" customFormat="1" ht="13.8" x14ac:dyDescent="0.3">
      <c r="A515" s="330"/>
      <c r="B515" s="330" t="s">
        <v>296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76">
        <f t="shared" si="12"/>
        <v>3.2180609676320269</v>
      </c>
      <c r="P515" s="376">
        <f t="shared" si="19"/>
        <v>11.974319064350249</v>
      </c>
      <c r="Q515" s="376">
        <f t="shared" si="19"/>
        <v>1.2221183182239268</v>
      </c>
      <c r="R515" s="376">
        <f t="shared" si="19"/>
        <v>-11.897513894878378</v>
      </c>
      <c r="S515" s="376">
        <f t="shared" si="19"/>
        <v>11.11988760697805</v>
      </c>
      <c r="T515" s="376">
        <f t="shared" si="19"/>
        <v>5.4236412545788451</v>
      </c>
      <c r="U515" s="376">
        <f t="shared" si="19"/>
        <v>-20.275820065793432</v>
      </c>
      <c r="V515" s="376">
        <f t="shared" si="19"/>
        <v>28.552990553246918</v>
      </c>
      <c r="W515" s="376">
        <f t="shared" si="19"/>
        <v>-24.339923116225236</v>
      </c>
      <c r="X515" s="376">
        <f t="shared" si="19"/>
        <v>6.8039140739472952</v>
      </c>
      <c r="Y515" s="376">
        <f t="shared" si="19"/>
        <v>16.28338971952002</v>
      </c>
      <c r="Z515" s="376">
        <f t="shared" si="19"/>
        <v>-10.940505919456594</v>
      </c>
      <c r="AA515" s="376">
        <f t="shared" si="19"/>
        <v>14.982051151838634</v>
      </c>
      <c r="AB515" s="376">
        <f t="shared" si="19"/>
        <v>-10.409465977466452</v>
      </c>
      <c r="AC515" s="376">
        <f t="shared" si="19"/>
        <v>23.025910952440466</v>
      </c>
      <c r="AD515" s="376">
        <f t="shared" si="19"/>
        <v>-30.937328846401627</v>
      </c>
      <c r="AE515" s="376">
        <f t="shared" si="19"/>
        <v>38.319240447827312</v>
      </c>
      <c r="AF515" s="376">
        <f t="shared" si="19"/>
        <v>-18.793763160578067</v>
      </c>
      <c r="AG515" s="376">
        <f t="shared" si="14"/>
        <v>17.342417676109786</v>
      </c>
      <c r="AH515" s="376">
        <f t="shared" si="14"/>
        <v>109.30703980631735</v>
      </c>
      <c r="AI515" s="376">
        <f t="shared" si="14"/>
        <v>-30.714625244583139</v>
      </c>
      <c r="AJ515" s="376">
        <f t="shared" si="14"/>
        <v>37.312390877782349</v>
      </c>
      <c r="AK515" s="376">
        <f t="shared" si="17"/>
        <v>9.6475547537387918</v>
      </c>
      <c r="AL515" s="376">
        <f t="shared" si="17"/>
        <v>-35.777383609228714</v>
      </c>
      <c r="AM515" s="376">
        <f t="shared" si="17"/>
        <v>91.02936702123408</v>
      </c>
      <c r="AN515" s="376">
        <f t="shared" si="13"/>
        <v>-23.101683568904249</v>
      </c>
      <c r="AO515" s="376">
        <f t="shared" si="13"/>
        <v>11.666290081959541</v>
      </c>
      <c r="AP515" s="376">
        <f t="shared" si="13"/>
        <v>30.323938209037873</v>
      </c>
    </row>
    <row r="516" spans="1:42" s="326" customFormat="1" ht="13.8" x14ac:dyDescent="0.3">
      <c r="A516" s="328"/>
      <c r="B516" s="328" t="s">
        <v>297</v>
      </c>
      <c r="C516" s="332"/>
      <c r="D516" s="332"/>
      <c r="E516" s="332"/>
      <c r="F516" s="332"/>
      <c r="G516" s="332"/>
      <c r="H516" s="332"/>
      <c r="I516" s="332"/>
      <c r="J516" s="332"/>
      <c r="K516" s="332"/>
      <c r="L516" s="332"/>
      <c r="M516" s="332"/>
      <c r="N516" s="332"/>
      <c r="O516" s="376">
        <f t="shared" si="12"/>
        <v>1.2671313611633794</v>
      </c>
      <c r="P516" s="376">
        <f t="shared" ref="P516:AF531" si="20">IFERROR(((P126-O126)*100/O126),"n.a.")</f>
        <v>-2.1712868575725848</v>
      </c>
      <c r="Q516" s="376">
        <f t="shared" si="20"/>
        <v>35.65873920400049</v>
      </c>
      <c r="R516" s="376">
        <f t="shared" si="20"/>
        <v>-38.772216364102768</v>
      </c>
      <c r="S516" s="376">
        <f t="shared" si="20"/>
        <v>47.446253275245638</v>
      </c>
      <c r="T516" s="376">
        <f t="shared" si="20"/>
        <v>-10.095255145334786</v>
      </c>
      <c r="U516" s="376">
        <f t="shared" si="20"/>
        <v>-3.780435729025386</v>
      </c>
      <c r="V516" s="376">
        <f t="shared" si="20"/>
        <v>11.635678798086031</v>
      </c>
      <c r="W516" s="376">
        <f t="shared" si="20"/>
        <v>-16.00053368708318</v>
      </c>
      <c r="X516" s="376">
        <f t="shared" si="20"/>
        <v>12.141378004989463</v>
      </c>
      <c r="Y516" s="376">
        <f t="shared" si="20"/>
        <v>-4.6480775646341197</v>
      </c>
      <c r="Z516" s="376">
        <f t="shared" si="20"/>
        <v>-10.451596582648754</v>
      </c>
      <c r="AA516" s="376">
        <f t="shared" si="20"/>
        <v>20.750419754283644</v>
      </c>
      <c r="AB516" s="376">
        <f t="shared" si="20"/>
        <v>-4.7078147308691385</v>
      </c>
      <c r="AC516" s="376">
        <f t="shared" si="20"/>
        <v>9.8272276594291288</v>
      </c>
      <c r="AD516" s="376">
        <f t="shared" si="20"/>
        <v>5.433765100623499</v>
      </c>
      <c r="AE516" s="376">
        <f t="shared" si="20"/>
        <v>-4.1522011953807016</v>
      </c>
      <c r="AF516" s="376">
        <f t="shared" si="20"/>
        <v>-0.55547015486512197</v>
      </c>
      <c r="AG516" s="376">
        <f t="shared" si="14"/>
        <v>14.112747510149056</v>
      </c>
      <c r="AH516" s="376">
        <f t="shared" si="14"/>
        <v>-14.10828523204138</v>
      </c>
      <c r="AI516" s="376">
        <f t="shared" si="14"/>
        <v>5.2335101431973321</v>
      </c>
      <c r="AJ516" s="376">
        <f t="shared" si="14"/>
        <v>6.1472775566235436</v>
      </c>
      <c r="AK516" s="376">
        <f t="shared" si="17"/>
        <v>-9.5402530074478697</v>
      </c>
      <c r="AL516" s="376">
        <f t="shared" si="17"/>
        <v>-11.916587361922474</v>
      </c>
      <c r="AM516" s="376">
        <f t="shared" si="17"/>
        <v>20.31917822378233</v>
      </c>
      <c r="AN516" s="376">
        <f t="shared" si="13"/>
        <v>-12.568040104209885</v>
      </c>
      <c r="AO516" s="376">
        <f t="shared" si="13"/>
        <v>18.073920355636393</v>
      </c>
      <c r="AP516" s="376">
        <f t="shared" si="13"/>
        <v>-6.2404597532403807</v>
      </c>
    </row>
    <row r="517" spans="1:42" s="326" customFormat="1" ht="19.8" x14ac:dyDescent="0.5">
      <c r="A517" s="330"/>
      <c r="B517" s="330" t="s">
        <v>298</v>
      </c>
      <c r="C517" s="334"/>
      <c r="D517" s="333"/>
      <c r="E517" s="334"/>
      <c r="F517" s="334"/>
      <c r="G517" s="333"/>
      <c r="H517" s="334"/>
      <c r="I517" s="333"/>
      <c r="J517" s="333"/>
      <c r="K517" s="333"/>
      <c r="L517" s="333"/>
      <c r="M517" s="333"/>
      <c r="N517" s="333"/>
      <c r="O517" s="376">
        <f t="shared" si="12"/>
        <v>395.0232645555555</v>
      </c>
      <c r="P517" s="376">
        <f t="shared" si="20"/>
        <v>-46.669174121583225</v>
      </c>
      <c r="Q517" s="376">
        <f t="shared" si="20"/>
        <v>50.000008049242574</v>
      </c>
      <c r="R517" s="376">
        <f t="shared" si="20"/>
        <v>-100.00000000000001</v>
      </c>
      <c r="S517" s="376" t="str">
        <f t="shared" si="20"/>
        <v>n.a.</v>
      </c>
      <c r="T517" s="376">
        <f t="shared" si="20"/>
        <v>416.72225923335344</v>
      </c>
      <c r="U517" s="376">
        <f t="shared" si="20"/>
        <v>-51.098404024583694</v>
      </c>
      <c r="V517" s="376">
        <f t="shared" si="20"/>
        <v>7.6925229674866911</v>
      </c>
      <c r="W517" s="376">
        <f t="shared" si="20"/>
        <v>-52.7525079121963</v>
      </c>
      <c r="X517" s="376">
        <f t="shared" si="20"/>
        <v>66.666664540466542</v>
      </c>
      <c r="Y517" s="376">
        <f t="shared" si="20"/>
        <v>-33.333337059483526</v>
      </c>
      <c r="Z517" s="376">
        <f t="shared" si="20"/>
        <v>40.002656952861955</v>
      </c>
      <c r="AA517" s="376">
        <f t="shared" si="20"/>
        <v>-100</v>
      </c>
      <c r="AB517" s="376" t="str">
        <f t="shared" si="20"/>
        <v>n.a.</v>
      </c>
      <c r="AC517" s="376" t="str">
        <f t="shared" si="20"/>
        <v>n.a.</v>
      </c>
      <c r="AD517" s="376">
        <f t="shared" si="20"/>
        <v>712435.76287634578</v>
      </c>
      <c r="AE517" s="376">
        <f t="shared" si="20"/>
        <v>39.839510137955635</v>
      </c>
      <c r="AF517" s="376">
        <f t="shared" si="20"/>
        <v>186.32384510812145</v>
      </c>
      <c r="AG517" s="376">
        <f t="shared" si="14"/>
        <v>-70.714121358244498</v>
      </c>
      <c r="AH517" s="376">
        <f t="shared" si="14"/>
        <v>-31.690447965937999</v>
      </c>
      <c r="AI517" s="376">
        <f t="shared" si="14"/>
        <v>43.888404504311261</v>
      </c>
      <c r="AJ517" s="376">
        <f t="shared" si="14"/>
        <v>-2.7604716748874782</v>
      </c>
      <c r="AK517" s="376">
        <f t="shared" si="17"/>
        <v>71.097313939189434</v>
      </c>
      <c r="AL517" s="376">
        <f t="shared" si="17"/>
        <v>-22.903325743046313</v>
      </c>
      <c r="AM517" s="376">
        <f t="shared" si="17"/>
        <v>-39.661302914750664</v>
      </c>
      <c r="AN517" s="376">
        <f t="shared" si="13"/>
        <v>-5.7800435706264723</v>
      </c>
      <c r="AO517" s="376">
        <f t="shared" si="13"/>
        <v>-66.138241833377037</v>
      </c>
      <c r="AP517" s="376">
        <f t="shared" si="13"/>
        <v>26.653360717476549</v>
      </c>
    </row>
    <row r="518" spans="1:42" s="326" customFormat="1" ht="13.8" x14ac:dyDescent="0.3">
      <c r="A518" s="328"/>
      <c r="B518" s="328" t="s">
        <v>299</v>
      </c>
      <c r="C518" s="332"/>
      <c r="D518" s="332"/>
      <c r="E518" s="332"/>
      <c r="F518" s="332"/>
      <c r="G518" s="332"/>
      <c r="H518" s="332"/>
      <c r="I518" s="332"/>
      <c r="J518" s="332"/>
      <c r="K518" s="332"/>
      <c r="L518" s="332"/>
      <c r="M518" s="332"/>
      <c r="N518" s="332"/>
      <c r="O518" s="376">
        <f t="shared" si="12"/>
        <v>10.584632449461054</v>
      </c>
      <c r="P518" s="376">
        <f t="shared" si="20"/>
        <v>-11.092668413640155</v>
      </c>
      <c r="Q518" s="376">
        <f t="shared" si="20"/>
        <v>39.305178192446924</v>
      </c>
      <c r="R518" s="376">
        <f t="shared" si="20"/>
        <v>11.85688661261729</v>
      </c>
      <c r="S518" s="376">
        <f t="shared" si="20"/>
        <v>2.9749706885817404</v>
      </c>
      <c r="T518" s="376">
        <f t="shared" si="20"/>
        <v>-14.253138839198678</v>
      </c>
      <c r="U518" s="376">
        <f t="shared" si="20"/>
        <v>-1.7038849955026856</v>
      </c>
      <c r="V518" s="376">
        <f t="shared" si="20"/>
        <v>37.383324842207699</v>
      </c>
      <c r="W518" s="376">
        <f t="shared" si="20"/>
        <v>-27.141222139895195</v>
      </c>
      <c r="X518" s="376">
        <f t="shared" si="20"/>
        <v>20.58541061835577</v>
      </c>
      <c r="Y518" s="376">
        <f t="shared" si="20"/>
        <v>-2.9443340210154432</v>
      </c>
      <c r="Z518" s="376">
        <f t="shared" si="20"/>
        <v>-21.328180139573295</v>
      </c>
      <c r="AA518" s="376">
        <f t="shared" si="20"/>
        <v>18.743930583837429</v>
      </c>
      <c r="AB518" s="376">
        <f t="shared" si="20"/>
        <v>-17.2868965672833</v>
      </c>
      <c r="AC518" s="376">
        <f t="shared" si="20"/>
        <v>4.8391050052282152</v>
      </c>
      <c r="AD518" s="376">
        <f t="shared" si="20"/>
        <v>39.232758460030233</v>
      </c>
      <c r="AE518" s="376">
        <f t="shared" si="20"/>
        <v>-5.8031189080481385</v>
      </c>
      <c r="AF518" s="376">
        <f t="shared" si="20"/>
        <v>-9.0133628288105285</v>
      </c>
      <c r="AG518" s="376">
        <f t="shared" si="14"/>
        <v>36.425372145337505</v>
      </c>
      <c r="AH518" s="376">
        <f t="shared" si="14"/>
        <v>-19.2505795809147</v>
      </c>
      <c r="AI518" s="376">
        <f t="shared" si="14"/>
        <v>2.1037065066582077</v>
      </c>
      <c r="AJ518" s="376">
        <f t="shared" si="14"/>
        <v>33.410404423137962</v>
      </c>
      <c r="AK518" s="376">
        <f t="shared" si="17"/>
        <v>-29.1542651205494</v>
      </c>
      <c r="AL518" s="376">
        <f t="shared" si="17"/>
        <v>41.145627524164958</v>
      </c>
      <c r="AM518" s="376">
        <f t="shared" si="17"/>
        <v>-12.438263463887749</v>
      </c>
      <c r="AN518" s="376">
        <f t="shared" si="13"/>
        <v>-8.4137434668999465</v>
      </c>
      <c r="AO518" s="376">
        <f t="shared" si="13"/>
        <v>-23.734489739478192</v>
      </c>
      <c r="AP518" s="376">
        <f t="shared" si="13"/>
        <v>-2.8513797349342509</v>
      </c>
    </row>
    <row r="519" spans="1:42" s="326" customFormat="1" ht="13.8" x14ac:dyDescent="0.3">
      <c r="A519" s="330"/>
      <c r="B519" s="330" t="s">
        <v>300</v>
      </c>
      <c r="C519" s="333"/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76">
        <f t="shared" si="12"/>
        <v>20.799684678994641</v>
      </c>
      <c r="P519" s="376">
        <f t="shared" si="20"/>
        <v>-20.500887535934879</v>
      </c>
      <c r="Q519" s="376">
        <f t="shared" si="20"/>
        <v>77.674618944438521</v>
      </c>
      <c r="R519" s="376">
        <f t="shared" si="20"/>
        <v>-38.452824735292268</v>
      </c>
      <c r="S519" s="376">
        <f t="shared" si="20"/>
        <v>47.879655006831335</v>
      </c>
      <c r="T519" s="376">
        <f t="shared" si="20"/>
        <v>1.9383166574079125E-2</v>
      </c>
      <c r="U519" s="376">
        <f t="shared" si="20"/>
        <v>11.686314136015961</v>
      </c>
      <c r="V519" s="376">
        <f t="shared" si="20"/>
        <v>-40.447578352607955</v>
      </c>
      <c r="W519" s="376">
        <f t="shared" si="20"/>
        <v>22.110979188509102</v>
      </c>
      <c r="X519" s="376">
        <f t="shared" si="20"/>
        <v>8.9118597114991474</v>
      </c>
      <c r="Y519" s="376">
        <f t="shared" si="20"/>
        <v>-34.531179471644897</v>
      </c>
      <c r="Z519" s="376">
        <f t="shared" si="20"/>
        <v>-13.019614335825013</v>
      </c>
      <c r="AA519" s="376">
        <f t="shared" si="20"/>
        <v>23.383813007413529</v>
      </c>
      <c r="AB519" s="376">
        <f t="shared" si="20"/>
        <v>-4.8402237054815016</v>
      </c>
      <c r="AC519" s="376">
        <f t="shared" si="20"/>
        <v>80.227762308379312</v>
      </c>
      <c r="AD519" s="376">
        <f t="shared" si="20"/>
        <v>-18.123942158000233</v>
      </c>
      <c r="AE519" s="376">
        <f t="shared" si="20"/>
        <v>-21.24493207345229</v>
      </c>
      <c r="AF519" s="376">
        <f t="shared" si="20"/>
        <v>99.870549848151484</v>
      </c>
      <c r="AG519" s="376">
        <f t="shared" si="14"/>
        <v>-16.257807206113977</v>
      </c>
      <c r="AH519" s="376">
        <f t="shared" si="14"/>
        <v>-33.406635388086158</v>
      </c>
      <c r="AI519" s="376">
        <f t="shared" si="14"/>
        <v>22.195131809408117</v>
      </c>
      <c r="AJ519" s="376">
        <f t="shared" si="14"/>
        <v>-19.876085018998165</v>
      </c>
      <c r="AK519" s="376">
        <f t="shared" si="17"/>
        <v>-15.574538424528297</v>
      </c>
      <c r="AL519" s="376">
        <f t="shared" si="17"/>
        <v>-17.085847494890363</v>
      </c>
      <c r="AM519" s="376">
        <f t="shared" si="17"/>
        <v>37.093777448323216</v>
      </c>
      <c r="AN519" s="376">
        <f t="shared" si="13"/>
        <v>-21.163257704381696</v>
      </c>
      <c r="AO519" s="376">
        <f t="shared" si="13"/>
        <v>30.689185614962877</v>
      </c>
      <c r="AP519" s="376">
        <f t="shared" si="13"/>
        <v>3.7477844446174573</v>
      </c>
    </row>
    <row r="520" spans="1:42" s="326" customFormat="1" ht="13.8" x14ac:dyDescent="0.3">
      <c r="A520" s="328"/>
      <c r="B520" s="328" t="s">
        <v>301</v>
      </c>
      <c r="C520" s="332"/>
      <c r="D520" s="332"/>
      <c r="E520" s="332"/>
      <c r="F520" s="332"/>
      <c r="G520" s="332"/>
      <c r="H520" s="332"/>
      <c r="I520" s="332"/>
      <c r="J520" s="332"/>
      <c r="K520" s="332"/>
      <c r="L520" s="332"/>
      <c r="M520" s="332"/>
      <c r="N520" s="332"/>
      <c r="O520" s="376">
        <f t="shared" si="12"/>
        <v>20.720949552845529</v>
      </c>
      <c r="P520" s="376">
        <f t="shared" si="20"/>
        <v>7.9252348693875661</v>
      </c>
      <c r="Q520" s="376">
        <f t="shared" si="20"/>
        <v>54.796228012568882</v>
      </c>
      <c r="R520" s="376">
        <f t="shared" si="20"/>
        <v>-50.116466774711604</v>
      </c>
      <c r="S520" s="376">
        <f t="shared" si="20"/>
        <v>82.194588089121893</v>
      </c>
      <c r="T520" s="376">
        <f t="shared" si="20"/>
        <v>-21.354238950045087</v>
      </c>
      <c r="U520" s="376">
        <f t="shared" si="20"/>
        <v>21.887203822118032</v>
      </c>
      <c r="V520" s="376">
        <f t="shared" si="20"/>
        <v>23.684062680624187</v>
      </c>
      <c r="W520" s="376">
        <f t="shared" si="20"/>
        <v>-40.959147245894535</v>
      </c>
      <c r="X520" s="376">
        <f t="shared" si="20"/>
        <v>36.213761373401468</v>
      </c>
      <c r="Y520" s="376">
        <f t="shared" si="20"/>
        <v>-14.736755183344266</v>
      </c>
      <c r="Z520" s="376">
        <f t="shared" si="20"/>
        <v>-19.754759106762997</v>
      </c>
      <c r="AA520" s="376">
        <f t="shared" si="20"/>
        <v>42.071028895962485</v>
      </c>
      <c r="AB520" s="376">
        <f t="shared" si="20"/>
        <v>-7.7559779538239209</v>
      </c>
      <c r="AC520" s="376">
        <f t="shared" si="20"/>
        <v>51.593692515835173</v>
      </c>
      <c r="AD520" s="376">
        <f t="shared" si="20"/>
        <v>-21.605238302079147</v>
      </c>
      <c r="AE520" s="376">
        <f t="shared" si="20"/>
        <v>-16.203192049311397</v>
      </c>
      <c r="AF520" s="376">
        <f t="shared" si="20"/>
        <v>11.725362866278223</v>
      </c>
      <c r="AG520" s="376">
        <f t="shared" si="14"/>
        <v>-19.069269624671399</v>
      </c>
      <c r="AH520" s="376">
        <f t="shared" si="14"/>
        <v>102.75457193166659</v>
      </c>
      <c r="AI520" s="376">
        <f t="shared" si="14"/>
        <v>-52.038727782641097</v>
      </c>
      <c r="AJ520" s="376">
        <f t="shared" si="14"/>
        <v>-15.742543143726918</v>
      </c>
      <c r="AK520" s="376">
        <f t="shared" si="17"/>
        <v>81.676426189632949</v>
      </c>
      <c r="AL520" s="376">
        <f t="shared" si="17"/>
        <v>-45.482693095361505</v>
      </c>
      <c r="AM520" s="376">
        <f t="shared" si="17"/>
        <v>55.533404468946081</v>
      </c>
      <c r="AN520" s="376">
        <f t="shared" si="13"/>
        <v>-32.171742711318217</v>
      </c>
      <c r="AO520" s="376">
        <f t="shared" si="13"/>
        <v>1.962147076997877</v>
      </c>
      <c r="AP520" s="376">
        <f t="shared" si="13"/>
        <v>51.711429496430213</v>
      </c>
    </row>
    <row r="521" spans="1:42" s="326" customFormat="1" ht="13.8" x14ac:dyDescent="0.3">
      <c r="A521" s="330"/>
      <c r="B521" s="330" t="s">
        <v>302</v>
      </c>
      <c r="C521" s="333"/>
      <c r="D521" s="333"/>
      <c r="E521" s="333"/>
      <c r="F521" s="333"/>
      <c r="G521" s="333"/>
      <c r="H521" s="333"/>
      <c r="I521" s="333"/>
      <c r="J521" s="333"/>
      <c r="K521" s="333"/>
      <c r="L521" s="333"/>
      <c r="M521" s="333"/>
      <c r="N521" s="333"/>
      <c r="O521" s="376">
        <f t="shared" si="12"/>
        <v>27.174870812957877</v>
      </c>
      <c r="P521" s="376">
        <f t="shared" si="20"/>
        <v>-23.672109655746578</v>
      </c>
      <c r="Q521" s="376">
        <f t="shared" si="20"/>
        <v>120.97459413543029</v>
      </c>
      <c r="R521" s="376">
        <f t="shared" si="20"/>
        <v>-49.886445768606194</v>
      </c>
      <c r="S521" s="376">
        <f t="shared" si="20"/>
        <v>69.939479176122902</v>
      </c>
      <c r="T521" s="376">
        <f t="shared" si="20"/>
        <v>6.8569064287704311</v>
      </c>
      <c r="U521" s="376">
        <f t="shared" si="20"/>
        <v>21.286670364352229</v>
      </c>
      <c r="V521" s="376">
        <f t="shared" si="20"/>
        <v>-53.133670252712051</v>
      </c>
      <c r="W521" s="376">
        <f t="shared" si="20"/>
        <v>51.406969873107947</v>
      </c>
      <c r="X521" s="376">
        <f t="shared" si="20"/>
        <v>7.218050215274916</v>
      </c>
      <c r="Y521" s="376">
        <f t="shared" si="20"/>
        <v>-49.016548959778184</v>
      </c>
      <c r="Z521" s="376">
        <f t="shared" si="20"/>
        <v>-3.8547895014718603</v>
      </c>
      <c r="AA521" s="376">
        <f t="shared" si="20"/>
        <v>26.556894664775943</v>
      </c>
      <c r="AB521" s="376">
        <f t="shared" si="20"/>
        <v>-16.921540635509654</v>
      </c>
      <c r="AC521" s="376">
        <f t="shared" si="20"/>
        <v>136.0098238951914</v>
      </c>
      <c r="AD521" s="376">
        <f t="shared" si="20"/>
        <v>-26.21883420880437</v>
      </c>
      <c r="AE521" s="376">
        <f t="shared" si="20"/>
        <v>-32.147334650866249</v>
      </c>
      <c r="AF521" s="376">
        <f t="shared" si="20"/>
        <v>174.83972334582501</v>
      </c>
      <c r="AG521" s="376">
        <f t="shared" si="14"/>
        <v>-27.654907159216279</v>
      </c>
      <c r="AH521" s="376">
        <f t="shared" si="14"/>
        <v>-48.497112570173044</v>
      </c>
      <c r="AI521" s="376">
        <f t="shared" si="14"/>
        <v>62.440109460843132</v>
      </c>
      <c r="AJ521" s="376">
        <f t="shared" si="14"/>
        <v>-21.695519741395184</v>
      </c>
      <c r="AK521" s="376">
        <f t="shared" si="17"/>
        <v>-16.794732539289353</v>
      </c>
      <c r="AL521" s="376">
        <f t="shared" si="17"/>
        <v>-27.811053347820994</v>
      </c>
      <c r="AM521" s="376">
        <f t="shared" si="17"/>
        <v>55.710100260582529</v>
      </c>
      <c r="AN521" s="376">
        <f t="shared" si="13"/>
        <v>-18.283445616399419</v>
      </c>
      <c r="AO521" s="376">
        <f t="shared" si="13"/>
        <v>27.69341131153395</v>
      </c>
      <c r="AP521" s="376">
        <f t="shared" si="13"/>
        <v>3.4437234607875848</v>
      </c>
    </row>
    <row r="522" spans="1:42" s="326" customFormat="1" ht="13.8" x14ac:dyDescent="0.3">
      <c r="A522" s="328"/>
      <c r="B522" s="328" t="s">
        <v>303</v>
      </c>
      <c r="C522" s="332"/>
      <c r="D522" s="332"/>
      <c r="E522" s="332"/>
      <c r="F522" s="332"/>
      <c r="G522" s="332"/>
      <c r="H522" s="332"/>
      <c r="I522" s="332"/>
      <c r="J522" s="332"/>
      <c r="K522" s="332"/>
      <c r="L522" s="332"/>
      <c r="M522" s="332"/>
      <c r="N522" s="332"/>
      <c r="O522" s="376">
        <f t="shared" si="12"/>
        <v>12.067837560853212</v>
      </c>
      <c r="P522" s="376">
        <f t="shared" si="20"/>
        <v>-16.751581504195943</v>
      </c>
      <c r="Q522" s="376">
        <f t="shared" si="20"/>
        <v>17.179707234493186</v>
      </c>
      <c r="R522" s="376">
        <f t="shared" si="20"/>
        <v>-6.8853408155893616</v>
      </c>
      <c r="S522" s="376">
        <f t="shared" si="20"/>
        <v>14.654255236145005</v>
      </c>
      <c r="T522" s="376">
        <f t="shared" si="20"/>
        <v>-13.348477360672092</v>
      </c>
      <c r="U522" s="376">
        <f t="shared" si="20"/>
        <v>-14.263176418806726</v>
      </c>
      <c r="V522" s="376">
        <f t="shared" si="20"/>
        <v>1.9978405032118838</v>
      </c>
      <c r="W522" s="376">
        <f t="shared" si="20"/>
        <v>-22.2680928151564</v>
      </c>
      <c r="X522" s="376">
        <f t="shared" si="20"/>
        <v>12.617062115277344</v>
      </c>
      <c r="Y522" s="376">
        <f t="shared" si="20"/>
        <v>9.9195506007339525</v>
      </c>
      <c r="Z522" s="376">
        <f t="shared" si="20"/>
        <v>-26.11503373113052</v>
      </c>
      <c r="AA522" s="376">
        <f t="shared" si="20"/>
        <v>15.907643366491447</v>
      </c>
      <c r="AB522" s="376">
        <f t="shared" si="20"/>
        <v>20.801882430087694</v>
      </c>
      <c r="AC522" s="376">
        <f t="shared" si="20"/>
        <v>1.6037179043910856</v>
      </c>
      <c r="AD522" s="376">
        <f t="shared" si="20"/>
        <v>9.3985034680475099</v>
      </c>
      <c r="AE522" s="376">
        <f t="shared" si="20"/>
        <v>3.0603927160419002</v>
      </c>
      <c r="AF522" s="376">
        <f t="shared" si="20"/>
        <v>-6.5794563478274801</v>
      </c>
      <c r="AG522" s="376">
        <f t="shared" si="14"/>
        <v>33.906214665555915</v>
      </c>
      <c r="AH522" s="376">
        <f t="shared" si="14"/>
        <v>-3.5414740202370152</v>
      </c>
      <c r="AI522" s="376">
        <f t="shared" si="14"/>
        <v>-21.96525137100619</v>
      </c>
      <c r="AJ522" s="376">
        <f t="shared" si="14"/>
        <v>-15.316954418465414</v>
      </c>
      <c r="AK522" s="376">
        <f t="shared" si="17"/>
        <v>-17.999012161391757</v>
      </c>
      <c r="AL522" s="376">
        <f t="shared" si="17"/>
        <v>12.89449761390021</v>
      </c>
      <c r="AM522" s="376">
        <f t="shared" si="17"/>
        <v>6.5975537825783581</v>
      </c>
      <c r="AN522" s="376">
        <f t="shared" si="13"/>
        <v>-26.853763673957442</v>
      </c>
      <c r="AO522" s="376">
        <f t="shared" si="13"/>
        <v>40.716980022732933</v>
      </c>
      <c r="AP522" s="376">
        <f t="shared" si="13"/>
        <v>1.6682440901060778</v>
      </c>
    </row>
    <row r="523" spans="1:42" s="326" customFormat="1" ht="13.8" x14ac:dyDescent="0.3">
      <c r="A523" s="330"/>
      <c r="B523" s="330" t="s">
        <v>304</v>
      </c>
      <c r="C523" s="333"/>
      <c r="D523" s="333"/>
      <c r="E523" s="333"/>
      <c r="F523" s="333"/>
      <c r="G523" s="333"/>
      <c r="H523" s="333"/>
      <c r="I523" s="333"/>
      <c r="J523" s="333"/>
      <c r="K523" s="333"/>
      <c r="L523" s="333"/>
      <c r="M523" s="333"/>
      <c r="N523" s="333"/>
      <c r="O523" s="376">
        <f t="shared" si="12"/>
        <v>6.0796953999581111</v>
      </c>
      <c r="P523" s="376">
        <f t="shared" si="20"/>
        <v>-17.2192155944288</v>
      </c>
      <c r="Q523" s="376">
        <f t="shared" si="20"/>
        <v>39.601231270108833</v>
      </c>
      <c r="R523" s="376">
        <f t="shared" si="20"/>
        <v>3.0014479484784169</v>
      </c>
      <c r="S523" s="376">
        <f t="shared" si="20"/>
        <v>5.531801388758292</v>
      </c>
      <c r="T523" s="376">
        <f t="shared" si="20"/>
        <v>-33.76636184273147</v>
      </c>
      <c r="U523" s="376">
        <f t="shared" si="20"/>
        <v>7.7763477864573485</v>
      </c>
      <c r="V523" s="376">
        <f t="shared" si="20"/>
        <v>4.2911160062923708</v>
      </c>
      <c r="W523" s="376">
        <f t="shared" si="20"/>
        <v>3.2561360955314158</v>
      </c>
      <c r="X523" s="376">
        <f t="shared" si="20"/>
        <v>-0.82572092000514874</v>
      </c>
      <c r="Y523" s="376">
        <f t="shared" si="20"/>
        <v>3.4927927138677126</v>
      </c>
      <c r="Z523" s="376">
        <f t="shared" si="20"/>
        <v>-6.9586238696201095</v>
      </c>
      <c r="AA523" s="376">
        <f t="shared" si="20"/>
        <v>12.378478833654048</v>
      </c>
      <c r="AB523" s="376">
        <f t="shared" si="20"/>
        <v>10.306747707977248</v>
      </c>
      <c r="AC523" s="376">
        <f t="shared" si="20"/>
        <v>-11.96496589718438</v>
      </c>
      <c r="AD523" s="376">
        <f t="shared" si="20"/>
        <v>16.9597077206449</v>
      </c>
      <c r="AE523" s="376">
        <f t="shared" si="20"/>
        <v>-14.117637540184035</v>
      </c>
      <c r="AF523" s="376">
        <f t="shared" si="20"/>
        <v>-6.4059674443647534</v>
      </c>
      <c r="AG523" s="376">
        <f t="shared" si="14"/>
        <v>7.1324882351197072</v>
      </c>
      <c r="AH523" s="376">
        <f t="shared" si="14"/>
        <v>10.532107308403923</v>
      </c>
      <c r="AI523" s="376">
        <f t="shared" si="14"/>
        <v>-11.284825294515739</v>
      </c>
      <c r="AJ523" s="376">
        <f t="shared" si="14"/>
        <v>3.5417647374084851</v>
      </c>
      <c r="AK523" s="376">
        <f t="shared" si="17"/>
        <v>-21.4178226967386</v>
      </c>
      <c r="AL523" s="376">
        <f t="shared" si="17"/>
        <v>-4.3810329348488368</v>
      </c>
      <c r="AM523" s="376">
        <f t="shared" si="17"/>
        <v>26.067708549197182</v>
      </c>
      <c r="AN523" s="376">
        <f t="shared" si="13"/>
        <v>-10.773402713275802</v>
      </c>
      <c r="AO523" s="376">
        <f t="shared" si="13"/>
        <v>28.796672515318662</v>
      </c>
      <c r="AP523" s="376">
        <f t="shared" si="13"/>
        <v>-3.9721680588396566</v>
      </c>
    </row>
    <row r="524" spans="1:42" s="326" customFormat="1" ht="13.8" x14ac:dyDescent="0.3">
      <c r="A524" s="328"/>
      <c r="B524" s="328" t="s">
        <v>305</v>
      </c>
      <c r="C524" s="332"/>
      <c r="D524" s="332"/>
      <c r="E524" s="332"/>
      <c r="F524" s="332"/>
      <c r="G524" s="332"/>
      <c r="H524" s="332"/>
      <c r="I524" s="332"/>
      <c r="J524" s="332"/>
      <c r="K524" s="332"/>
      <c r="L524" s="332"/>
      <c r="M524" s="332"/>
      <c r="N524" s="332"/>
      <c r="O524" s="376">
        <f t="shared" ref="O524:AD587" si="21">IFERROR(((O134-N134)*100/N134),"n.a.")</f>
        <v>6.2471570682048174</v>
      </c>
      <c r="P524" s="376">
        <f t="shared" si="21"/>
        <v>-43.998552995403237</v>
      </c>
      <c r="Q524" s="376">
        <f t="shared" si="21"/>
        <v>57.628315525673536</v>
      </c>
      <c r="R524" s="376">
        <f t="shared" si="21"/>
        <v>16.590987931062894</v>
      </c>
      <c r="S524" s="376">
        <f t="shared" si="21"/>
        <v>17.318486332376569</v>
      </c>
      <c r="T524" s="376">
        <f t="shared" si="21"/>
        <v>-17.596331532082822</v>
      </c>
      <c r="U524" s="376">
        <f t="shared" si="21"/>
        <v>5.2088189662661497</v>
      </c>
      <c r="V524" s="376">
        <f t="shared" si="21"/>
        <v>-17.395034635896476</v>
      </c>
      <c r="W524" s="376">
        <f t="shared" si="21"/>
        <v>13.796606499890213</v>
      </c>
      <c r="X524" s="376">
        <f t="shared" si="21"/>
        <v>-11.441931624093606</v>
      </c>
      <c r="Y524" s="376">
        <f t="shared" si="21"/>
        <v>-12.38840121611203</v>
      </c>
      <c r="Z524" s="376">
        <f t="shared" si="21"/>
        <v>-3.4366777189045199</v>
      </c>
      <c r="AA524" s="376">
        <f t="shared" si="21"/>
        <v>10.496308583797024</v>
      </c>
      <c r="AB524" s="376">
        <f t="shared" si="21"/>
        <v>28.971948799141348</v>
      </c>
      <c r="AC524" s="376">
        <f t="shared" si="21"/>
        <v>-7.3888578258065563</v>
      </c>
      <c r="AD524" s="376">
        <f t="shared" si="21"/>
        <v>9.4831298541112634</v>
      </c>
      <c r="AE524" s="376">
        <f t="shared" si="20"/>
        <v>-13.798174372459789</v>
      </c>
      <c r="AF524" s="376">
        <f t="shared" si="20"/>
        <v>8.1077968072852222</v>
      </c>
      <c r="AG524" s="376">
        <f t="shared" si="14"/>
        <v>12.482331942449839</v>
      </c>
      <c r="AH524" s="376">
        <f t="shared" si="14"/>
        <v>4.80691695737017</v>
      </c>
      <c r="AI524" s="376">
        <f t="shared" si="14"/>
        <v>-11.61891731145124</v>
      </c>
      <c r="AJ524" s="376">
        <f t="shared" si="14"/>
        <v>14.762911763554392</v>
      </c>
      <c r="AK524" s="376">
        <f t="shared" si="17"/>
        <v>-20.512336668298083</v>
      </c>
      <c r="AL524" s="376">
        <f t="shared" si="17"/>
        <v>-11.792479744452521</v>
      </c>
      <c r="AM524" s="376">
        <f t="shared" si="17"/>
        <v>20.890765681187467</v>
      </c>
      <c r="AN524" s="376">
        <f t="shared" ref="AN524:AP587" si="22">IFERROR(((AN134-AM134)*100/AM134),"n.a.")</f>
        <v>-12.95523429773421</v>
      </c>
      <c r="AO524" s="376">
        <f t="shared" si="22"/>
        <v>8.8339062153699306</v>
      </c>
      <c r="AP524" s="376">
        <f t="shared" si="22"/>
        <v>26.2425299217531</v>
      </c>
    </row>
    <row r="525" spans="1:42" s="326" customFormat="1" ht="13.8" x14ac:dyDescent="0.3">
      <c r="A525" s="330"/>
      <c r="B525" s="330" t="s">
        <v>306</v>
      </c>
      <c r="C525" s="333"/>
      <c r="D525" s="333"/>
      <c r="E525" s="333"/>
      <c r="F525" s="333"/>
      <c r="G525" s="333"/>
      <c r="H525" s="333"/>
      <c r="I525" s="333"/>
      <c r="J525" s="333"/>
      <c r="K525" s="333"/>
      <c r="L525" s="333"/>
      <c r="M525" s="333"/>
      <c r="N525" s="333"/>
      <c r="O525" s="376">
        <f t="shared" si="21"/>
        <v>5.9002099112798252</v>
      </c>
      <c r="P525" s="376">
        <f t="shared" si="20"/>
        <v>11.576922844610412</v>
      </c>
      <c r="Q525" s="376">
        <f t="shared" si="20"/>
        <v>29.871859847285815</v>
      </c>
      <c r="R525" s="376">
        <f t="shared" si="20"/>
        <v>-5.9004625783530233</v>
      </c>
      <c r="S525" s="376">
        <f t="shared" si="20"/>
        <v>-4.0345788283649995</v>
      </c>
      <c r="T525" s="376">
        <f t="shared" si="20"/>
        <v>-49.810576884325286</v>
      </c>
      <c r="U525" s="376">
        <f t="shared" si="20"/>
        <v>11.959053501200639</v>
      </c>
      <c r="V525" s="376">
        <f t="shared" si="20"/>
        <v>37.489533324526803</v>
      </c>
      <c r="W525" s="376">
        <f t="shared" si="20"/>
        <v>-6.4384979161689495</v>
      </c>
      <c r="X525" s="376">
        <f t="shared" si="20"/>
        <v>11.050358150789767</v>
      </c>
      <c r="Y525" s="376">
        <f t="shared" si="20"/>
        <v>17.660346549835754</v>
      </c>
      <c r="Z525" s="376">
        <f t="shared" si="20"/>
        <v>-9.2981393135274182</v>
      </c>
      <c r="AA525" s="376">
        <f t="shared" si="20"/>
        <v>13.709540304540733</v>
      </c>
      <c r="AB525" s="376">
        <f t="shared" si="20"/>
        <v>-2.5201829462091974</v>
      </c>
      <c r="AC525" s="376">
        <f t="shared" si="20"/>
        <v>-16.125670686354503</v>
      </c>
      <c r="AD525" s="376">
        <f t="shared" si="20"/>
        <v>24.46569235575117</v>
      </c>
      <c r="AE525" s="376">
        <f t="shared" si="20"/>
        <v>-14.399750572560633</v>
      </c>
      <c r="AF525" s="376">
        <f t="shared" si="20"/>
        <v>-19.312924153413242</v>
      </c>
      <c r="AG525" s="376">
        <f t="shared" si="14"/>
        <v>0.75810862118084188</v>
      </c>
      <c r="AH525" s="376">
        <f t="shared" si="14"/>
        <v>18.14747828452257</v>
      </c>
      <c r="AI525" s="376">
        <f t="shared" si="14"/>
        <v>-10.890610679300934</v>
      </c>
      <c r="AJ525" s="376">
        <f t="shared" si="14"/>
        <v>-9.5905029223982972</v>
      </c>
      <c r="AK525" s="376">
        <f t="shared" si="17"/>
        <v>-22.762975843403161</v>
      </c>
      <c r="AL525" s="376">
        <f t="shared" si="17"/>
        <v>6.9499392173008072</v>
      </c>
      <c r="AM525" s="376">
        <f t="shared" si="17"/>
        <v>32.595445109426826</v>
      </c>
      <c r="AN525" s="376">
        <f t="shared" si="22"/>
        <v>-8.2651286106583974</v>
      </c>
      <c r="AO525" s="376">
        <f t="shared" si="22"/>
        <v>50.572902602437011</v>
      </c>
      <c r="AP525" s="376">
        <f t="shared" si="22"/>
        <v>-27.795232530800405</v>
      </c>
    </row>
    <row r="526" spans="1:42" s="326" customFormat="1" ht="13.8" x14ac:dyDescent="0.3">
      <c r="A526" s="328"/>
      <c r="B526" s="328" t="s">
        <v>307</v>
      </c>
      <c r="C526" s="332"/>
      <c r="D526" s="332"/>
      <c r="E526" s="332"/>
      <c r="F526" s="332"/>
      <c r="G526" s="332"/>
      <c r="H526" s="332"/>
      <c r="I526" s="332"/>
      <c r="J526" s="332"/>
      <c r="K526" s="332"/>
      <c r="L526" s="332"/>
      <c r="M526" s="332"/>
      <c r="N526" s="332"/>
      <c r="O526" s="376">
        <f t="shared" si="21"/>
        <v>12.960887755241796</v>
      </c>
      <c r="P526" s="376">
        <f t="shared" si="20"/>
        <v>-8.9931053507942185</v>
      </c>
      <c r="Q526" s="376">
        <f t="shared" si="20"/>
        <v>15.376172489859679</v>
      </c>
      <c r="R526" s="376">
        <f t="shared" si="20"/>
        <v>-14.871904581481035</v>
      </c>
      <c r="S526" s="376">
        <f t="shared" si="20"/>
        <v>14.334491086821211</v>
      </c>
      <c r="T526" s="376">
        <f t="shared" si="20"/>
        <v>-7.4490504713258225</v>
      </c>
      <c r="U526" s="376">
        <f t="shared" si="20"/>
        <v>-7.0642889588115292</v>
      </c>
      <c r="V526" s="376">
        <f t="shared" si="20"/>
        <v>4.2450369782281472</v>
      </c>
      <c r="W526" s="376">
        <f t="shared" si="20"/>
        <v>-3.0078706591138045</v>
      </c>
      <c r="X526" s="376">
        <f t="shared" si="20"/>
        <v>0.30879930159605079</v>
      </c>
      <c r="Y526" s="376">
        <f t="shared" si="20"/>
        <v>5.3117624594768174</v>
      </c>
      <c r="Z526" s="376">
        <f t="shared" si="20"/>
        <v>-19.995214854599631</v>
      </c>
      <c r="AA526" s="376">
        <f t="shared" si="20"/>
        <v>23.406673649192982</v>
      </c>
      <c r="AB526" s="376">
        <f t="shared" si="20"/>
        <v>-3.4442157776002511</v>
      </c>
      <c r="AC526" s="376">
        <f t="shared" si="20"/>
        <v>54.044373173294431</v>
      </c>
      <c r="AD526" s="376">
        <f t="shared" si="20"/>
        <v>-31.947898362007965</v>
      </c>
      <c r="AE526" s="376">
        <f t="shared" si="20"/>
        <v>16.494970633224661</v>
      </c>
      <c r="AF526" s="376">
        <f t="shared" si="20"/>
        <v>-8.7242525771377188</v>
      </c>
      <c r="AG526" s="376">
        <f t="shared" si="14"/>
        <v>26.43518528230722</v>
      </c>
      <c r="AH526" s="376">
        <f t="shared" si="14"/>
        <v>-9.124634499540182</v>
      </c>
      <c r="AI526" s="376">
        <f t="shared" si="14"/>
        <v>-14.381500629743961</v>
      </c>
      <c r="AJ526" s="376">
        <f t="shared" si="14"/>
        <v>9.1728176151933134</v>
      </c>
      <c r="AK526" s="376">
        <f t="shared" si="17"/>
        <v>-10.436729162740201</v>
      </c>
      <c r="AL526" s="376">
        <f t="shared" si="17"/>
        <v>-5.2337201294368354</v>
      </c>
      <c r="AM526" s="376">
        <f t="shared" si="17"/>
        <v>13.741042729158009</v>
      </c>
      <c r="AN526" s="376">
        <f t="shared" si="22"/>
        <v>-7.4452205301242307</v>
      </c>
      <c r="AO526" s="376">
        <f t="shared" si="22"/>
        <v>15.545807078209782</v>
      </c>
      <c r="AP526" s="376">
        <f t="shared" si="22"/>
        <v>-4.9346343473442449</v>
      </c>
    </row>
    <row r="527" spans="1:42" s="326" customFormat="1" ht="13.8" x14ac:dyDescent="0.3">
      <c r="A527" s="330"/>
      <c r="B527" s="330" t="s">
        <v>308</v>
      </c>
      <c r="C527" s="333"/>
      <c r="D527" s="333"/>
      <c r="E527" s="333"/>
      <c r="F527" s="333"/>
      <c r="G527" s="333"/>
      <c r="H527" s="333"/>
      <c r="I527" s="333"/>
      <c r="J527" s="333"/>
      <c r="K527" s="333"/>
      <c r="L527" s="333"/>
      <c r="M527" s="333"/>
      <c r="N527" s="333"/>
      <c r="O527" s="376">
        <f t="shared" si="21"/>
        <v>22.202251928143713</v>
      </c>
      <c r="P527" s="376">
        <f t="shared" si="20"/>
        <v>-39.643100911422039</v>
      </c>
      <c r="Q527" s="376">
        <f t="shared" si="20"/>
        <v>-10.013946002736239</v>
      </c>
      <c r="R527" s="376">
        <f t="shared" si="20"/>
        <v>112.53515546890385</v>
      </c>
      <c r="S527" s="376">
        <f t="shared" si="20"/>
        <v>13.4679830483402</v>
      </c>
      <c r="T527" s="376">
        <f t="shared" si="20"/>
        <v>-28.559317587242681</v>
      </c>
      <c r="U527" s="376">
        <f t="shared" si="20"/>
        <v>-4.0426783845101397</v>
      </c>
      <c r="V527" s="376">
        <f t="shared" si="20"/>
        <v>-22.907313398762113</v>
      </c>
      <c r="W527" s="376">
        <f t="shared" si="20"/>
        <v>-23.074176259689644</v>
      </c>
      <c r="X527" s="376">
        <f t="shared" si="20"/>
        <v>106.83244120729667</v>
      </c>
      <c r="Y527" s="376">
        <f t="shared" si="20"/>
        <v>-44.780016900495951</v>
      </c>
      <c r="Z527" s="376">
        <f t="shared" si="20"/>
        <v>-11.949442665995321</v>
      </c>
      <c r="AA527" s="376">
        <f t="shared" si="20"/>
        <v>22.852160830068467</v>
      </c>
      <c r="AB527" s="376">
        <f t="shared" si="20"/>
        <v>9.285925650678724</v>
      </c>
      <c r="AC527" s="376">
        <f t="shared" si="20"/>
        <v>45.954791234609765</v>
      </c>
      <c r="AD527" s="376">
        <f t="shared" si="20"/>
        <v>-78.231891612152779</v>
      </c>
      <c r="AE527" s="376">
        <f t="shared" si="20"/>
        <v>209.21040384063775</v>
      </c>
      <c r="AF527" s="376">
        <f t="shared" si="20"/>
        <v>-10.625142060405807</v>
      </c>
      <c r="AG527" s="376">
        <f t="shared" si="14"/>
        <v>75.529494213020328</v>
      </c>
      <c r="AH527" s="376">
        <f t="shared" si="14"/>
        <v>16.86424296160925</v>
      </c>
      <c r="AI527" s="376">
        <f t="shared" si="14"/>
        <v>12.178883875225536</v>
      </c>
      <c r="AJ527" s="376">
        <f t="shared" si="14"/>
        <v>9.6376648656862933</v>
      </c>
      <c r="AK527" s="376">
        <f t="shared" si="17"/>
        <v>-42.843108703594325</v>
      </c>
      <c r="AL527" s="376">
        <f t="shared" si="17"/>
        <v>-12.17895272647187</v>
      </c>
      <c r="AM527" s="376">
        <f t="shared" si="17"/>
        <v>62.726308185191073</v>
      </c>
      <c r="AN527" s="376">
        <f t="shared" si="22"/>
        <v>-71.855684787789343</v>
      </c>
      <c r="AO527" s="376">
        <f t="shared" si="22"/>
        <v>53.073995108139584</v>
      </c>
      <c r="AP527" s="376">
        <f t="shared" si="22"/>
        <v>59.481758137053696</v>
      </c>
    </row>
    <row r="528" spans="1:42" s="326" customFormat="1" ht="13.8" x14ac:dyDescent="0.3">
      <c r="A528" s="328"/>
      <c r="B528" s="328" t="s">
        <v>309</v>
      </c>
      <c r="C528" s="332"/>
      <c r="D528" s="332"/>
      <c r="E528" s="332"/>
      <c r="F528" s="332"/>
      <c r="G528" s="332"/>
      <c r="H528" s="332"/>
      <c r="I528" s="332"/>
      <c r="J528" s="332"/>
      <c r="K528" s="332"/>
      <c r="L528" s="332"/>
      <c r="M528" s="332"/>
      <c r="N528" s="332"/>
      <c r="O528" s="376">
        <f t="shared" si="21"/>
        <v>13.9454595641593</v>
      </c>
      <c r="P528" s="376">
        <f t="shared" si="20"/>
        <v>-4.7597742867795239</v>
      </c>
      <c r="Q528" s="376">
        <f t="shared" si="20"/>
        <v>-4.6565211221390328</v>
      </c>
      <c r="R528" s="376">
        <f t="shared" si="20"/>
        <v>0.33487910637844737</v>
      </c>
      <c r="S528" s="376">
        <f t="shared" si="20"/>
        <v>12.838945342240871</v>
      </c>
      <c r="T528" s="376">
        <f t="shared" si="20"/>
        <v>-11.661979670440552</v>
      </c>
      <c r="U528" s="376">
        <f t="shared" si="20"/>
        <v>-3.2999911221277478</v>
      </c>
      <c r="V528" s="376">
        <f t="shared" si="20"/>
        <v>-5.4969977218662196</v>
      </c>
      <c r="W528" s="376">
        <f t="shared" si="20"/>
        <v>-2.4539394748208925</v>
      </c>
      <c r="X528" s="376">
        <f t="shared" si="20"/>
        <v>0.49184936237827603</v>
      </c>
      <c r="Y528" s="376">
        <f t="shared" si="20"/>
        <v>19.389929988709902</v>
      </c>
      <c r="Z528" s="376">
        <f t="shared" si="20"/>
        <v>-25.806479894680841</v>
      </c>
      <c r="AA528" s="376">
        <f t="shared" si="20"/>
        <v>46.938832092990069</v>
      </c>
      <c r="AB528" s="376">
        <f t="shared" si="20"/>
        <v>-4.4151922877463807</v>
      </c>
      <c r="AC528" s="376">
        <f t="shared" si="20"/>
        <v>289.61758506440384</v>
      </c>
      <c r="AD528" s="376">
        <f t="shared" si="20"/>
        <v>-79.434981061661617</v>
      </c>
      <c r="AE528" s="376">
        <f t="shared" si="20"/>
        <v>40.004663110815656</v>
      </c>
      <c r="AF528" s="376">
        <f t="shared" si="20"/>
        <v>-33.248636696356328</v>
      </c>
      <c r="AG528" s="376">
        <f t="shared" si="14"/>
        <v>29.778273841602047</v>
      </c>
      <c r="AH528" s="376">
        <f t="shared" si="14"/>
        <v>-0.72411214484302611</v>
      </c>
      <c r="AI528" s="376">
        <f t="shared" si="14"/>
        <v>-8.3778394873979032</v>
      </c>
      <c r="AJ528" s="376">
        <f t="shared" si="14"/>
        <v>-7.4945583119227415</v>
      </c>
      <c r="AK528" s="376">
        <f t="shared" si="17"/>
        <v>-9.9588530572985494</v>
      </c>
      <c r="AL528" s="376">
        <f t="shared" si="17"/>
        <v>-4.1491769693953344</v>
      </c>
      <c r="AM528" s="376">
        <f t="shared" si="17"/>
        <v>30.752585467845989</v>
      </c>
      <c r="AN528" s="376">
        <f t="shared" si="22"/>
        <v>1.5656114908597429</v>
      </c>
      <c r="AO528" s="376">
        <f t="shared" si="22"/>
        <v>5.0234839076644677</v>
      </c>
      <c r="AP528" s="376">
        <f t="shared" si="22"/>
        <v>-11.761628373027266</v>
      </c>
    </row>
    <row r="529" spans="1:42" s="326" customFormat="1" ht="13.8" x14ac:dyDescent="0.3">
      <c r="A529" s="330"/>
      <c r="B529" s="330" t="s">
        <v>310</v>
      </c>
      <c r="C529" s="333"/>
      <c r="D529" s="333"/>
      <c r="E529" s="333"/>
      <c r="F529" s="333"/>
      <c r="G529" s="333"/>
      <c r="H529" s="333"/>
      <c r="I529" s="333"/>
      <c r="J529" s="333"/>
      <c r="K529" s="333"/>
      <c r="L529" s="333"/>
      <c r="M529" s="333"/>
      <c r="N529" s="333"/>
      <c r="O529" s="376">
        <f t="shared" si="21"/>
        <v>-6.754331902670101</v>
      </c>
      <c r="P529" s="376">
        <f t="shared" si="20"/>
        <v>-11.739919194495476</v>
      </c>
      <c r="Q529" s="376">
        <f t="shared" si="20"/>
        <v>10.315114048058003</v>
      </c>
      <c r="R529" s="376">
        <f t="shared" si="20"/>
        <v>-12.514456897510113</v>
      </c>
      <c r="S529" s="376">
        <f t="shared" si="20"/>
        <v>11.277104824326912</v>
      </c>
      <c r="T529" s="376">
        <f t="shared" si="20"/>
        <v>-3.5423482020420649</v>
      </c>
      <c r="U529" s="376">
        <f t="shared" si="20"/>
        <v>-22.625441158724172</v>
      </c>
      <c r="V529" s="376">
        <f t="shared" si="20"/>
        <v>33.403309116959932</v>
      </c>
      <c r="W529" s="376">
        <f t="shared" si="20"/>
        <v>-34.564905696691788</v>
      </c>
      <c r="X529" s="376">
        <f t="shared" si="20"/>
        <v>10.995899778966326</v>
      </c>
      <c r="Y529" s="376">
        <f t="shared" si="20"/>
        <v>10.738913721039179</v>
      </c>
      <c r="Z529" s="376">
        <f t="shared" si="20"/>
        <v>-20.273688674330376</v>
      </c>
      <c r="AA529" s="376">
        <f t="shared" si="20"/>
        <v>23.326645492489995</v>
      </c>
      <c r="AB529" s="376">
        <f t="shared" si="20"/>
        <v>20.926350505601725</v>
      </c>
      <c r="AC529" s="376">
        <f t="shared" si="20"/>
        <v>10.026878984344931</v>
      </c>
      <c r="AD529" s="376">
        <f t="shared" si="20"/>
        <v>-6.0360423182199741</v>
      </c>
      <c r="AE529" s="376">
        <f t="shared" si="20"/>
        <v>26.113740540233628</v>
      </c>
      <c r="AF529" s="376">
        <f t="shared" si="20"/>
        <v>3.7913168695368658</v>
      </c>
      <c r="AG529" s="376">
        <f t="shared" si="14"/>
        <v>21.331296104165958</v>
      </c>
      <c r="AH529" s="376">
        <f t="shared" si="14"/>
        <v>-30.22871098112056</v>
      </c>
      <c r="AI529" s="376">
        <f t="shared" si="14"/>
        <v>19.085277073367987</v>
      </c>
      <c r="AJ529" s="376">
        <f t="shared" si="14"/>
        <v>-2.7515638602774968</v>
      </c>
      <c r="AK529" s="376">
        <f t="shared" si="17"/>
        <v>-15.733112886868852</v>
      </c>
      <c r="AL529" s="376">
        <f t="shared" si="17"/>
        <v>-13.517421446702064</v>
      </c>
      <c r="AM529" s="376">
        <f t="shared" si="17"/>
        <v>18.414335123420056</v>
      </c>
      <c r="AN529" s="376">
        <f t="shared" si="22"/>
        <v>0.93379722973827062</v>
      </c>
      <c r="AO529" s="376">
        <f t="shared" si="22"/>
        <v>-10.891334394303216</v>
      </c>
      <c r="AP529" s="376">
        <f t="shared" si="22"/>
        <v>10.37232689770687</v>
      </c>
    </row>
    <row r="530" spans="1:42" s="326" customFormat="1" ht="13.8" x14ac:dyDescent="0.3">
      <c r="A530" s="328"/>
      <c r="B530" s="328" t="s">
        <v>311</v>
      </c>
      <c r="C530" s="332"/>
      <c r="D530" s="332"/>
      <c r="E530" s="332"/>
      <c r="F530" s="332"/>
      <c r="G530" s="332"/>
      <c r="H530" s="332"/>
      <c r="I530" s="332"/>
      <c r="J530" s="332"/>
      <c r="K530" s="332"/>
      <c r="L530" s="332"/>
      <c r="M530" s="332"/>
      <c r="N530" s="332"/>
      <c r="O530" s="376">
        <f t="shared" si="21"/>
        <v>19.810222537007117</v>
      </c>
      <c r="P530" s="376">
        <f t="shared" si="20"/>
        <v>-8.5587401406863748</v>
      </c>
      <c r="Q530" s="376">
        <f t="shared" si="20"/>
        <v>21.52636281172407</v>
      </c>
      <c r="R530" s="376">
        <f t="shared" si="20"/>
        <v>-19.191573858004695</v>
      </c>
      <c r="S530" s="376">
        <f t="shared" si="20"/>
        <v>16.593344612224087</v>
      </c>
      <c r="T530" s="376">
        <f t="shared" si="20"/>
        <v>-6.4375469315204175</v>
      </c>
      <c r="U530" s="376">
        <f t="shared" si="20"/>
        <v>-3.8880372212534118</v>
      </c>
      <c r="V530" s="376">
        <f t="shared" si="20"/>
        <v>1.7307735946390719</v>
      </c>
      <c r="W530" s="376">
        <f t="shared" si="20"/>
        <v>1.3781670190588302</v>
      </c>
      <c r="X530" s="376">
        <f t="shared" si="20"/>
        <v>-4.0196213057136649</v>
      </c>
      <c r="Y530" s="376">
        <f t="shared" si="20"/>
        <v>-0.89358306130998988</v>
      </c>
      <c r="Z530" s="376">
        <f t="shared" si="20"/>
        <v>-19.016797885863433</v>
      </c>
      <c r="AA530" s="376">
        <f t="shared" si="20"/>
        <v>20.638263064542873</v>
      </c>
      <c r="AB530" s="376">
        <f t="shared" si="20"/>
        <v>-4.0999340010760541</v>
      </c>
      <c r="AC530" s="376">
        <f t="shared" si="20"/>
        <v>-0.76398823978627362</v>
      </c>
      <c r="AD530" s="376">
        <f t="shared" si="20"/>
        <v>11.116245411889846</v>
      </c>
      <c r="AE530" s="376">
        <f t="shared" si="20"/>
        <v>17.036789617992472</v>
      </c>
      <c r="AF530" s="376">
        <f t="shared" si="20"/>
        <v>-6.9651081638585017</v>
      </c>
      <c r="AG530" s="376">
        <f t="shared" si="14"/>
        <v>30.816682426339845</v>
      </c>
      <c r="AH530" s="376">
        <f t="shared" si="14"/>
        <v>-11.222778720378964</v>
      </c>
      <c r="AI530" s="376">
        <f t="shared" si="14"/>
        <v>-19.57255348153458</v>
      </c>
      <c r="AJ530" s="376">
        <f t="shared" si="14"/>
        <v>13.731445761466114</v>
      </c>
      <c r="AK530" s="376">
        <f t="shared" si="17"/>
        <v>-11.236145785395282</v>
      </c>
      <c r="AL530" s="376">
        <f t="shared" si="17"/>
        <v>-1.1312695721325599</v>
      </c>
      <c r="AM530" s="376">
        <f t="shared" si="17"/>
        <v>5.0716009017576695</v>
      </c>
      <c r="AN530" s="376">
        <f t="shared" si="22"/>
        <v>-1.5943577499751092</v>
      </c>
      <c r="AO530" s="376">
        <f t="shared" si="22"/>
        <v>15.994150266113468</v>
      </c>
      <c r="AP530" s="376">
        <f t="shared" si="22"/>
        <v>-6.1452806608275763</v>
      </c>
    </row>
    <row r="531" spans="1:42" s="326" customFormat="1" ht="12.75" customHeight="1" x14ac:dyDescent="0.3">
      <c r="A531" s="330"/>
      <c r="B531" s="330" t="s">
        <v>312</v>
      </c>
      <c r="C531" s="333"/>
      <c r="D531" s="333"/>
      <c r="E531" s="333"/>
      <c r="F531" s="333"/>
      <c r="G531" s="333"/>
      <c r="H531" s="333"/>
      <c r="I531" s="333"/>
      <c r="J531" s="333"/>
      <c r="K531" s="333"/>
      <c r="L531" s="333"/>
      <c r="M531" s="333"/>
      <c r="N531" s="333"/>
      <c r="O531" s="376">
        <f t="shared" si="21"/>
        <v>3.8483768710063924</v>
      </c>
      <c r="P531" s="376">
        <f t="shared" si="20"/>
        <v>-10.036388775149724</v>
      </c>
      <c r="Q531" s="376">
        <f t="shared" si="20"/>
        <v>17.759173778870775</v>
      </c>
      <c r="R531" s="376">
        <f t="shared" si="20"/>
        <v>-18.308007965799835</v>
      </c>
      <c r="S531" s="376">
        <f t="shared" si="20"/>
        <v>10.242994280440307</v>
      </c>
      <c r="T531" s="376">
        <f t="shared" si="20"/>
        <v>-6.3586384741652751</v>
      </c>
      <c r="U531" s="376">
        <f t="shared" si="20"/>
        <v>-13.643648667390433</v>
      </c>
      <c r="V531" s="376">
        <f t="shared" si="20"/>
        <v>13.127434788860931</v>
      </c>
      <c r="W531" s="376">
        <f t="shared" si="20"/>
        <v>-1.6936621292917238</v>
      </c>
      <c r="X531" s="376">
        <f t="shared" si="20"/>
        <v>5.7470747777988489</v>
      </c>
      <c r="Y531" s="376">
        <f t="shared" si="20"/>
        <v>16.548527154447871</v>
      </c>
      <c r="Z531" s="376">
        <f t="shared" si="20"/>
        <v>-18.482933180355815</v>
      </c>
      <c r="AA531" s="376">
        <f t="shared" si="20"/>
        <v>14.720652022413816</v>
      </c>
      <c r="AB531" s="376">
        <f t="shared" si="20"/>
        <v>-9.2360316037822319</v>
      </c>
      <c r="AC531" s="376">
        <f t="shared" si="20"/>
        <v>13.181670441394264</v>
      </c>
      <c r="AD531" s="376">
        <f t="shared" si="20"/>
        <v>3.5096785971641684</v>
      </c>
      <c r="AE531" s="376">
        <f t="shared" ref="P531:AF546" si="23">IFERROR(((AE141-AD141)*100/AD141),"n.a.")</f>
        <v>-6.1093828527583609</v>
      </c>
      <c r="AF531" s="376">
        <f t="shared" si="23"/>
        <v>1.8429763188517931</v>
      </c>
      <c r="AG531" s="376">
        <f t="shared" si="14"/>
        <v>11.69285313278783</v>
      </c>
      <c r="AH531" s="376">
        <f t="shared" si="14"/>
        <v>1.8662891497592367</v>
      </c>
      <c r="AI531" s="376">
        <f t="shared" si="14"/>
        <v>-17.781811752964277</v>
      </c>
      <c r="AJ531" s="376">
        <f t="shared" si="14"/>
        <v>14.764355194218346</v>
      </c>
      <c r="AK531" s="376">
        <f t="shared" si="17"/>
        <v>-2.1987118323166239</v>
      </c>
      <c r="AL531" s="376">
        <f t="shared" si="17"/>
        <v>-12.928429406091771</v>
      </c>
      <c r="AM531" s="376">
        <f t="shared" si="17"/>
        <v>24.123856411584669</v>
      </c>
      <c r="AN531" s="376">
        <f t="shared" si="22"/>
        <v>-25.563012855973163</v>
      </c>
      <c r="AO531" s="376">
        <f t="shared" si="22"/>
        <v>35.593087905766353</v>
      </c>
      <c r="AP531" s="376">
        <f t="shared" si="22"/>
        <v>-4.3766940800444543</v>
      </c>
    </row>
    <row r="532" spans="1:42" s="326" customFormat="1" ht="13.8" x14ac:dyDescent="0.3">
      <c r="A532" s="328"/>
      <c r="B532" s="328" t="s">
        <v>313</v>
      </c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76">
        <f t="shared" si="21"/>
        <v>4.6790259655942803</v>
      </c>
      <c r="P532" s="376">
        <f t="shared" si="23"/>
        <v>-43.271670422051237</v>
      </c>
      <c r="Q532" s="376">
        <f t="shared" si="23"/>
        <v>35.605533790002085</v>
      </c>
      <c r="R532" s="376">
        <f t="shared" si="23"/>
        <v>-3.6855243369243507</v>
      </c>
      <c r="S532" s="376">
        <f t="shared" si="23"/>
        <v>27.440826237177781</v>
      </c>
      <c r="T532" s="376">
        <f t="shared" si="23"/>
        <v>-6.2565695237374443</v>
      </c>
      <c r="U532" s="376">
        <f t="shared" si="23"/>
        <v>-15.785511064863073</v>
      </c>
      <c r="V532" s="376">
        <f t="shared" si="23"/>
        <v>28.659636853280254</v>
      </c>
      <c r="W532" s="376">
        <f t="shared" si="23"/>
        <v>-15.148362778121673</v>
      </c>
      <c r="X532" s="376">
        <f t="shared" si="23"/>
        <v>8.2521368955928143</v>
      </c>
      <c r="Y532" s="376">
        <f t="shared" si="23"/>
        <v>7.7952640808642553</v>
      </c>
      <c r="Z532" s="376">
        <f t="shared" si="23"/>
        <v>-2.8693653082409964</v>
      </c>
      <c r="AA532" s="376">
        <f t="shared" si="23"/>
        <v>18.240242781032993</v>
      </c>
      <c r="AB532" s="376">
        <f t="shared" si="23"/>
        <v>-33.110164888863409</v>
      </c>
      <c r="AC532" s="376">
        <f t="shared" si="23"/>
        <v>-10.185055320840819</v>
      </c>
      <c r="AD532" s="376">
        <f t="shared" si="23"/>
        <v>33.153072811690535</v>
      </c>
      <c r="AE532" s="376">
        <f t="shared" si="23"/>
        <v>5.8785690328889117</v>
      </c>
      <c r="AF532" s="376">
        <f t="shared" si="23"/>
        <v>-4.9085623892884884</v>
      </c>
      <c r="AG532" s="376">
        <f t="shared" ref="AG532:AL575" si="24">IFERROR(((AG142-AF142)*100/AF142),"n.a.")</f>
        <v>13.046609220581495</v>
      </c>
      <c r="AH532" s="376">
        <f t="shared" si="24"/>
        <v>7.1721020585783304</v>
      </c>
      <c r="AI532" s="376">
        <f t="shared" si="24"/>
        <v>-18.350006838177475</v>
      </c>
      <c r="AJ532" s="376">
        <f t="shared" si="24"/>
        <v>11.738974961437524</v>
      </c>
      <c r="AK532" s="376">
        <f t="shared" si="24"/>
        <v>6.1366012154954364</v>
      </c>
      <c r="AL532" s="376">
        <f t="shared" si="24"/>
        <v>-9.6232085254798889</v>
      </c>
      <c r="AM532" s="376">
        <f t="shared" ref="AM532:AM566" si="25">IFERROR(((AM142-AL142)*100/AL142),"n.a.")</f>
        <v>22.53708851718585</v>
      </c>
      <c r="AN532" s="376">
        <f t="shared" si="22"/>
        <v>-30.032416796813255</v>
      </c>
      <c r="AO532" s="376">
        <f t="shared" si="22"/>
        <v>14.579325487476792</v>
      </c>
      <c r="AP532" s="376">
        <f t="shared" si="22"/>
        <v>5.3645552717965757</v>
      </c>
    </row>
    <row r="533" spans="1:42" s="326" customFormat="1" ht="13.8" x14ac:dyDescent="0.3">
      <c r="A533" s="330"/>
      <c r="B533" s="330" t="s">
        <v>314</v>
      </c>
      <c r="C533" s="333"/>
      <c r="D533" s="333"/>
      <c r="E533" s="333"/>
      <c r="F533" s="333"/>
      <c r="G533" s="333"/>
      <c r="H533" s="333"/>
      <c r="I533" s="333"/>
      <c r="J533" s="333"/>
      <c r="K533" s="333"/>
      <c r="L533" s="333"/>
      <c r="M533" s="331"/>
      <c r="N533" s="333"/>
      <c r="O533" s="376">
        <f t="shared" si="21"/>
        <v>-28.688555147058821</v>
      </c>
      <c r="P533" s="376">
        <f t="shared" si="23"/>
        <v>-11.348471630219006</v>
      </c>
      <c r="Q533" s="376">
        <f t="shared" si="23"/>
        <v>20.851012527050148</v>
      </c>
      <c r="R533" s="376">
        <f t="shared" si="23"/>
        <v>-22.607007679276585</v>
      </c>
      <c r="S533" s="376">
        <f t="shared" si="23"/>
        <v>12.062871749797999</v>
      </c>
      <c r="T533" s="376">
        <f t="shared" si="23"/>
        <v>213.98205434200577</v>
      </c>
      <c r="U533" s="376">
        <f t="shared" si="23"/>
        <v>-52.317176273890006</v>
      </c>
      <c r="V533" s="376">
        <f t="shared" si="23"/>
        <v>54.047140829612204</v>
      </c>
      <c r="W533" s="376">
        <f t="shared" si="23"/>
        <v>-6.9338579532267701</v>
      </c>
      <c r="X533" s="376">
        <f t="shared" si="23"/>
        <v>10.585697918641845</v>
      </c>
      <c r="Y533" s="376">
        <f t="shared" si="23"/>
        <v>-46.412885272920825</v>
      </c>
      <c r="Z533" s="376">
        <f t="shared" si="23"/>
        <v>62.52856210674932</v>
      </c>
      <c r="AA533" s="376">
        <f t="shared" si="23"/>
        <v>-30.000318296622034</v>
      </c>
      <c r="AB533" s="376">
        <f t="shared" si="23"/>
        <v>119.74537378326949</v>
      </c>
      <c r="AC533" s="376">
        <f t="shared" si="23"/>
        <v>-23.179171681424855</v>
      </c>
      <c r="AD533" s="376">
        <f t="shared" si="23"/>
        <v>-18.110707163224745</v>
      </c>
      <c r="AE533" s="376">
        <f t="shared" si="23"/>
        <v>56.457061239070001</v>
      </c>
      <c r="AF533" s="376">
        <f t="shared" si="23"/>
        <v>26.302675296250985</v>
      </c>
      <c r="AG533" s="376">
        <f t="shared" si="24"/>
        <v>-31.529552049748798</v>
      </c>
      <c r="AH533" s="376">
        <f t="shared" si="24"/>
        <v>28.955015241700124</v>
      </c>
      <c r="AI533" s="376">
        <f t="shared" si="24"/>
        <v>-57.24252463862387</v>
      </c>
      <c r="AJ533" s="376">
        <f t="shared" si="24"/>
        <v>-35.004022972427705</v>
      </c>
      <c r="AK533" s="376">
        <f t="shared" si="24"/>
        <v>86.443849123843208</v>
      </c>
      <c r="AL533" s="376">
        <f t="shared" si="24"/>
        <v>-43.43559149065139</v>
      </c>
      <c r="AM533" s="376">
        <f t="shared" si="25"/>
        <v>-25.706109976554227</v>
      </c>
      <c r="AN533" s="376">
        <f t="shared" si="22"/>
        <v>-68.000110207076403</v>
      </c>
      <c r="AO533" s="376">
        <f t="shared" si="22"/>
        <v>600.7819501927155</v>
      </c>
      <c r="AP533" s="376">
        <f t="shared" si="22"/>
        <v>-51.337823569678264</v>
      </c>
    </row>
    <row r="534" spans="1:42" s="326" customFormat="1" ht="13.8" x14ac:dyDescent="0.3">
      <c r="A534" s="328"/>
      <c r="B534" s="328" t="s">
        <v>315</v>
      </c>
      <c r="C534" s="332"/>
      <c r="D534" s="332"/>
      <c r="E534" s="332"/>
      <c r="F534" s="332"/>
      <c r="G534" s="332"/>
      <c r="H534" s="332"/>
      <c r="I534" s="332"/>
      <c r="J534" s="332"/>
      <c r="K534" s="332"/>
      <c r="L534" s="332"/>
      <c r="M534" s="332"/>
      <c r="N534" s="332"/>
      <c r="O534" s="376">
        <f t="shared" si="21"/>
        <v>-1.6710486450839359</v>
      </c>
      <c r="P534" s="376">
        <f t="shared" si="23"/>
        <v>-44.181599442115264</v>
      </c>
      <c r="Q534" s="376">
        <f t="shared" si="23"/>
        <v>25.735447805896118</v>
      </c>
      <c r="R534" s="376">
        <f t="shared" si="23"/>
        <v>-6.6832836599563228</v>
      </c>
      <c r="S534" s="376">
        <f t="shared" si="23"/>
        <v>33.004150804198666</v>
      </c>
      <c r="T534" s="376">
        <f t="shared" si="23"/>
        <v>-17.660615858498421</v>
      </c>
      <c r="U534" s="376">
        <f t="shared" si="23"/>
        <v>-10.390208325764478</v>
      </c>
      <c r="V534" s="376">
        <f t="shared" si="23"/>
        <v>30.482586663118287</v>
      </c>
      <c r="W534" s="376">
        <f t="shared" si="23"/>
        <v>-22.0322272104912</v>
      </c>
      <c r="X534" s="376">
        <f t="shared" si="23"/>
        <v>5.445613383297558</v>
      </c>
      <c r="Y534" s="376">
        <f t="shared" si="23"/>
        <v>-9.3108981442222429</v>
      </c>
      <c r="Z534" s="376">
        <f t="shared" si="23"/>
        <v>-11.179343589016819</v>
      </c>
      <c r="AA534" s="376">
        <f t="shared" si="23"/>
        <v>31.58196325249871</v>
      </c>
      <c r="AB534" s="376">
        <f t="shared" si="23"/>
        <v>-27.911914873808868</v>
      </c>
      <c r="AC534" s="376">
        <f t="shared" si="23"/>
        <v>10.003096473354027</v>
      </c>
      <c r="AD534" s="376">
        <f t="shared" si="23"/>
        <v>25.067430096787017</v>
      </c>
      <c r="AE534" s="376">
        <f t="shared" si="23"/>
        <v>-14.516498326925319</v>
      </c>
      <c r="AF534" s="376">
        <f t="shared" si="23"/>
        <v>8.3503059000911861</v>
      </c>
      <c r="AG534" s="376">
        <f t="shared" si="24"/>
        <v>34.198287398620842</v>
      </c>
      <c r="AH534" s="376">
        <f t="shared" si="24"/>
        <v>3.6975818778464826</v>
      </c>
      <c r="AI534" s="376">
        <f t="shared" si="24"/>
        <v>-21.183521091282977</v>
      </c>
      <c r="AJ534" s="376">
        <f t="shared" si="24"/>
        <v>9.2531278991929096</v>
      </c>
      <c r="AK534" s="376">
        <f t="shared" si="24"/>
        <v>-6.9168653618410811</v>
      </c>
      <c r="AL534" s="376">
        <f t="shared" si="24"/>
        <v>-3.1852361986093878</v>
      </c>
      <c r="AM534" s="376">
        <f t="shared" si="25"/>
        <v>7.7683063455642021</v>
      </c>
      <c r="AN534" s="376">
        <f t="shared" si="22"/>
        <v>-28.763483807825679</v>
      </c>
      <c r="AO534" s="376">
        <f t="shared" si="22"/>
        <v>23.133681972989258</v>
      </c>
      <c r="AP534" s="376">
        <f t="shared" si="22"/>
        <v>6.4691090096481032</v>
      </c>
    </row>
    <row r="535" spans="1:42" s="326" customFormat="1" ht="13.8" x14ac:dyDescent="0.3">
      <c r="A535" s="330"/>
      <c r="B535" s="330" t="s">
        <v>316</v>
      </c>
      <c r="C535" s="333"/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76">
        <f t="shared" si="21"/>
        <v>9.6316220373236359</v>
      </c>
      <c r="P535" s="376">
        <f t="shared" si="23"/>
        <v>-46.867732150816821</v>
      </c>
      <c r="Q535" s="376">
        <f t="shared" si="23"/>
        <v>46.530299812873643</v>
      </c>
      <c r="R535" s="376">
        <f t="shared" si="23"/>
        <v>0.54753425157854785</v>
      </c>
      <c r="S535" s="376">
        <f t="shared" si="23"/>
        <v>26.180822189527998</v>
      </c>
      <c r="T535" s="376">
        <f t="shared" si="23"/>
        <v>-2.9577521578024517</v>
      </c>
      <c r="U535" s="376">
        <f t="shared" si="23"/>
        <v>-18.570925826949047</v>
      </c>
      <c r="V535" s="376">
        <f t="shared" si="23"/>
        <v>30.405770805201062</v>
      </c>
      <c r="W535" s="376">
        <f t="shared" si="23"/>
        <v>-15.464298631508077</v>
      </c>
      <c r="X535" s="376">
        <f t="shared" si="23"/>
        <v>12.683412105097009</v>
      </c>
      <c r="Y535" s="376">
        <f t="shared" si="23"/>
        <v>19.601359682255655</v>
      </c>
      <c r="Z535" s="376">
        <f t="shared" si="23"/>
        <v>1.0201081927816182</v>
      </c>
      <c r="AA535" s="376">
        <f t="shared" si="23"/>
        <v>17.053499496439223</v>
      </c>
      <c r="AB535" s="376">
        <f t="shared" si="23"/>
        <v>-38.475281093881613</v>
      </c>
      <c r="AC535" s="376">
        <f t="shared" si="23"/>
        <v>-17.27489131395026</v>
      </c>
      <c r="AD535" s="376">
        <f t="shared" si="23"/>
        <v>31.759821906306605</v>
      </c>
      <c r="AE535" s="376">
        <f t="shared" si="23"/>
        <v>20.191534183875532</v>
      </c>
      <c r="AF535" s="376">
        <f t="shared" si="23"/>
        <v>-8.4516007162591968</v>
      </c>
      <c r="AG535" s="376">
        <f t="shared" si="24"/>
        <v>4.1959051024152361</v>
      </c>
      <c r="AH535" s="376">
        <f t="shared" si="24"/>
        <v>8.4120190133551453</v>
      </c>
      <c r="AI535" s="376">
        <f t="shared" si="24"/>
        <v>-16.285294212779633</v>
      </c>
      <c r="AJ535" s="376">
        <f t="shared" si="24"/>
        <v>16.906825855566087</v>
      </c>
      <c r="AK535" s="376">
        <f t="shared" si="24"/>
        <v>10.142954244398876</v>
      </c>
      <c r="AL535" s="376">
        <f t="shared" si="24"/>
        <v>-15.001311362172192</v>
      </c>
      <c r="AM535" s="376">
        <f t="shared" si="25"/>
        <v>33.953487809850721</v>
      </c>
      <c r="AN535" s="376">
        <f t="shared" si="22"/>
        <v>-30.875673092495102</v>
      </c>
      <c r="AO535" s="376">
        <f t="shared" si="22"/>
        <v>8.123408555648437</v>
      </c>
      <c r="AP535" s="376">
        <f t="shared" si="22"/>
        <v>9.5846048278256575</v>
      </c>
    </row>
    <row r="536" spans="1:42" s="326" customFormat="1" ht="13.8" x14ac:dyDescent="0.3">
      <c r="A536" s="328"/>
      <c r="B536" s="328" t="s">
        <v>317</v>
      </c>
      <c r="C536" s="332"/>
      <c r="D536" s="332"/>
      <c r="E536" s="332"/>
      <c r="F536" s="332"/>
      <c r="G536" s="332"/>
      <c r="H536" s="332"/>
      <c r="I536" s="332"/>
      <c r="J536" s="332"/>
      <c r="K536" s="332"/>
      <c r="L536" s="332"/>
      <c r="M536" s="332"/>
      <c r="N536" s="332"/>
      <c r="O536" s="376">
        <f t="shared" si="21"/>
        <v>6.1444828786828438</v>
      </c>
      <c r="P536" s="376">
        <f t="shared" si="23"/>
        <v>-27.956403838603453</v>
      </c>
      <c r="Q536" s="376">
        <f t="shared" si="23"/>
        <v>25.117187944467606</v>
      </c>
      <c r="R536" s="376">
        <f t="shared" si="23"/>
        <v>-10.923303695777836</v>
      </c>
      <c r="S536" s="376">
        <f t="shared" si="23"/>
        <v>20.748341550301564</v>
      </c>
      <c r="T536" s="376">
        <f t="shared" si="23"/>
        <v>-0.39113376633269853</v>
      </c>
      <c r="U536" s="376">
        <f t="shared" si="23"/>
        <v>-11.274565844313566</v>
      </c>
      <c r="V536" s="376">
        <f t="shared" si="23"/>
        <v>17.11064712924048</v>
      </c>
      <c r="W536" s="376">
        <f t="shared" si="23"/>
        <v>0.82423805209032441</v>
      </c>
      <c r="X536" s="376">
        <f t="shared" si="23"/>
        <v>-1.8938612590622241</v>
      </c>
      <c r="Y536" s="376">
        <f t="shared" si="23"/>
        <v>-0.97024860119742296</v>
      </c>
      <c r="Z536" s="376">
        <f t="shared" si="23"/>
        <v>-9.8719550440242081</v>
      </c>
      <c r="AA536" s="376">
        <f t="shared" si="23"/>
        <v>6.1542486722848952</v>
      </c>
      <c r="AB536" s="376">
        <f t="shared" si="23"/>
        <v>-21.814099104207639</v>
      </c>
      <c r="AC536" s="376">
        <f t="shared" si="23"/>
        <v>-14.860171844811642</v>
      </c>
      <c r="AD536" s="376">
        <f t="shared" si="23"/>
        <v>66.664167897712417</v>
      </c>
      <c r="AE536" s="376">
        <f t="shared" si="23"/>
        <v>-9.359810887702162</v>
      </c>
      <c r="AF536" s="376">
        <f t="shared" si="23"/>
        <v>-15.685223543481456</v>
      </c>
      <c r="AG536" s="376">
        <f t="shared" si="24"/>
        <v>17.658248336113441</v>
      </c>
      <c r="AH536" s="376">
        <f t="shared" si="24"/>
        <v>8.3151827597891881</v>
      </c>
      <c r="AI536" s="376">
        <f t="shared" si="24"/>
        <v>-15.593502923858804</v>
      </c>
      <c r="AJ536" s="376">
        <f t="shared" si="24"/>
        <v>-2.227447594553007</v>
      </c>
      <c r="AK536" s="376">
        <f t="shared" si="24"/>
        <v>15.234158197155324</v>
      </c>
      <c r="AL536" s="376">
        <f t="shared" si="24"/>
        <v>6.3120953987765542</v>
      </c>
      <c r="AM536" s="376">
        <f t="shared" si="25"/>
        <v>6.4445445615661603</v>
      </c>
      <c r="AN536" s="376">
        <f t="shared" si="22"/>
        <v>-27.235263807831405</v>
      </c>
      <c r="AO536" s="376">
        <f t="shared" si="22"/>
        <v>22.907199393244632</v>
      </c>
      <c r="AP536" s="376">
        <f t="shared" si="22"/>
        <v>-10.865180336594079</v>
      </c>
    </row>
    <row r="537" spans="1:42" s="326" customFormat="1" ht="13.8" x14ac:dyDescent="0.3">
      <c r="A537" s="330"/>
      <c r="B537" s="330" t="s">
        <v>318</v>
      </c>
      <c r="C537" s="333"/>
      <c r="D537" s="333"/>
      <c r="E537" s="333"/>
      <c r="F537" s="333"/>
      <c r="G537" s="333"/>
      <c r="H537" s="333"/>
      <c r="I537" s="333"/>
      <c r="J537" s="333"/>
      <c r="K537" s="333"/>
      <c r="L537" s="333"/>
      <c r="M537" s="333"/>
      <c r="N537" s="333"/>
      <c r="O537" s="376">
        <f t="shared" si="21"/>
        <v>9.4753775731755319</v>
      </c>
      <c r="P537" s="376">
        <f t="shared" si="23"/>
        <v>-17.053421496524674</v>
      </c>
      <c r="Q537" s="376">
        <f t="shared" si="23"/>
        <v>28.612533896054625</v>
      </c>
      <c r="R537" s="376">
        <f t="shared" si="23"/>
        <v>-15.686176589011495</v>
      </c>
      <c r="S537" s="376">
        <f t="shared" si="23"/>
        <v>11.762345430277616</v>
      </c>
      <c r="T537" s="376">
        <f t="shared" si="23"/>
        <v>-16.039645906801482</v>
      </c>
      <c r="U537" s="376">
        <f t="shared" si="23"/>
        <v>-4.0073234200613967</v>
      </c>
      <c r="V537" s="376">
        <f t="shared" si="23"/>
        <v>11.103005515829423</v>
      </c>
      <c r="W537" s="376">
        <f t="shared" si="23"/>
        <v>-14.253814501939178</v>
      </c>
      <c r="X537" s="376">
        <f t="shared" si="23"/>
        <v>10.044181506951665</v>
      </c>
      <c r="Y537" s="376">
        <f t="shared" si="23"/>
        <v>-1.1050025154392988</v>
      </c>
      <c r="Z537" s="376">
        <f t="shared" si="23"/>
        <v>-17.785609573646568</v>
      </c>
      <c r="AA537" s="376">
        <f t="shared" si="23"/>
        <v>18.640363466591403</v>
      </c>
      <c r="AB537" s="376">
        <f t="shared" si="23"/>
        <v>-7.9079215849327138</v>
      </c>
      <c r="AC537" s="376">
        <f t="shared" si="23"/>
        <v>12.219380008339431</v>
      </c>
      <c r="AD537" s="376">
        <f t="shared" si="23"/>
        <v>9.6583438844817664</v>
      </c>
      <c r="AE537" s="376">
        <f t="shared" si="23"/>
        <v>-5.6989696971215675</v>
      </c>
      <c r="AF537" s="376">
        <f t="shared" si="23"/>
        <v>-10.403007730106307</v>
      </c>
      <c r="AG537" s="376">
        <f t="shared" si="24"/>
        <v>12.190814930071655</v>
      </c>
      <c r="AH537" s="376">
        <f t="shared" si="24"/>
        <v>2.2044581342268335</v>
      </c>
      <c r="AI537" s="376">
        <f t="shared" si="24"/>
        <v>-10.385983783671636</v>
      </c>
      <c r="AJ537" s="376">
        <f t="shared" si="24"/>
        <v>13.354110990919033</v>
      </c>
      <c r="AK537" s="376">
        <f t="shared" si="24"/>
        <v>-16.918537694779182</v>
      </c>
      <c r="AL537" s="376">
        <f t="shared" si="24"/>
        <v>-3.5562886080271503</v>
      </c>
      <c r="AM537" s="376">
        <f t="shared" si="25"/>
        <v>37.272621470082917</v>
      </c>
      <c r="AN537" s="376">
        <f t="shared" si="22"/>
        <v>-26.198245177149829</v>
      </c>
      <c r="AO537" s="376">
        <f t="shared" si="22"/>
        <v>14.648640362857558</v>
      </c>
      <c r="AP537" s="376">
        <f t="shared" si="22"/>
        <v>3.9621170293625414</v>
      </c>
    </row>
    <row r="538" spans="1:42" s="326" customFormat="1" ht="13.8" x14ac:dyDescent="0.3">
      <c r="A538" s="328"/>
      <c r="B538" s="328" t="s">
        <v>319</v>
      </c>
      <c r="C538" s="332"/>
      <c r="D538" s="332"/>
      <c r="E538" s="332"/>
      <c r="F538" s="332"/>
      <c r="G538" s="332"/>
      <c r="H538" s="332"/>
      <c r="I538" s="332"/>
      <c r="J538" s="332"/>
      <c r="K538" s="332"/>
      <c r="L538" s="332"/>
      <c r="M538" s="332"/>
      <c r="N538" s="332"/>
      <c r="O538" s="376">
        <f t="shared" si="21"/>
        <v>12.631826869532254</v>
      </c>
      <c r="P538" s="376">
        <f t="shared" si="23"/>
        <v>-23.865905560822132</v>
      </c>
      <c r="Q538" s="376">
        <f t="shared" si="23"/>
        <v>17.935505415013573</v>
      </c>
      <c r="R538" s="376">
        <f t="shared" si="23"/>
        <v>-1.8276704268114772</v>
      </c>
      <c r="S538" s="376">
        <f t="shared" si="23"/>
        <v>19.883132995881986</v>
      </c>
      <c r="T538" s="376">
        <f t="shared" si="23"/>
        <v>-34.783045373512472</v>
      </c>
      <c r="U538" s="376">
        <f t="shared" si="23"/>
        <v>-1.4895663900477372</v>
      </c>
      <c r="V538" s="376">
        <f t="shared" si="23"/>
        <v>24.069845534731666</v>
      </c>
      <c r="W538" s="376">
        <f t="shared" si="23"/>
        <v>-19.795356448216115</v>
      </c>
      <c r="X538" s="376">
        <f t="shared" si="23"/>
        <v>-1.9190161046624454</v>
      </c>
      <c r="Y538" s="376">
        <f t="shared" si="23"/>
        <v>-1.2026477718348187</v>
      </c>
      <c r="Z538" s="376">
        <f t="shared" si="23"/>
        <v>-18.633559192104929</v>
      </c>
      <c r="AA538" s="376">
        <f t="shared" si="23"/>
        <v>5.8835041422502163</v>
      </c>
      <c r="AB538" s="376">
        <f t="shared" si="23"/>
        <v>-6.9519797893383188</v>
      </c>
      <c r="AC538" s="376">
        <f t="shared" si="23"/>
        <v>33.207675524227945</v>
      </c>
      <c r="AD538" s="376">
        <f t="shared" si="23"/>
        <v>-2.9194814080510465</v>
      </c>
      <c r="AE538" s="376">
        <f t="shared" si="23"/>
        <v>-2.4638791447861057</v>
      </c>
      <c r="AF538" s="376">
        <f t="shared" si="23"/>
        <v>6.4612684228938679</v>
      </c>
      <c r="AG538" s="376">
        <f t="shared" si="24"/>
        <v>-8.7292009334048384</v>
      </c>
      <c r="AH538" s="376">
        <f t="shared" si="24"/>
        <v>8.320700066104612</v>
      </c>
      <c r="AI538" s="376">
        <f t="shared" si="24"/>
        <v>-6.6424160288785377</v>
      </c>
      <c r="AJ538" s="376">
        <f t="shared" si="24"/>
        <v>8.7168881625121841</v>
      </c>
      <c r="AK538" s="376">
        <f t="shared" si="24"/>
        <v>-30.128174948549795</v>
      </c>
      <c r="AL538" s="376">
        <f t="shared" si="24"/>
        <v>7.6624638207898448</v>
      </c>
      <c r="AM538" s="376">
        <f t="shared" si="25"/>
        <v>33.970933709922782</v>
      </c>
      <c r="AN538" s="376">
        <f t="shared" si="22"/>
        <v>-25.472477501040004</v>
      </c>
      <c r="AO538" s="376">
        <f t="shared" si="22"/>
        <v>33.419241940745124</v>
      </c>
      <c r="AP538" s="376">
        <f t="shared" si="22"/>
        <v>-0.88587336313834064</v>
      </c>
    </row>
    <row r="539" spans="1:42" s="326" customFormat="1" ht="13.8" x14ac:dyDescent="0.3">
      <c r="A539" s="330"/>
      <c r="B539" s="330" t="s">
        <v>320</v>
      </c>
      <c r="C539" s="333"/>
      <c r="D539" s="333"/>
      <c r="E539" s="333"/>
      <c r="F539" s="333"/>
      <c r="G539" s="333"/>
      <c r="H539" s="333"/>
      <c r="I539" s="333"/>
      <c r="J539" s="333"/>
      <c r="K539" s="333"/>
      <c r="L539" s="333"/>
      <c r="M539" s="333"/>
      <c r="N539" s="333"/>
      <c r="O539" s="376">
        <f t="shared" si="21"/>
        <v>11.156826938863967</v>
      </c>
      <c r="P539" s="376">
        <f t="shared" si="23"/>
        <v>-14.783530815846856</v>
      </c>
      <c r="Q539" s="376">
        <f t="shared" si="23"/>
        <v>30.676292258921816</v>
      </c>
      <c r="R539" s="376">
        <f t="shared" si="23"/>
        <v>-20.558881754771615</v>
      </c>
      <c r="S539" s="376">
        <f t="shared" si="23"/>
        <v>6.9487868040756666</v>
      </c>
      <c r="T539" s="376">
        <f t="shared" si="23"/>
        <v>-5.6321705607243642</v>
      </c>
      <c r="U539" s="376">
        <f t="shared" si="23"/>
        <v>-8.3732817571002816</v>
      </c>
      <c r="V539" s="376">
        <f t="shared" si="23"/>
        <v>6.7941991777394826</v>
      </c>
      <c r="W539" s="376">
        <f t="shared" si="23"/>
        <v>-10.944925977742638</v>
      </c>
      <c r="X539" s="376">
        <f t="shared" si="23"/>
        <v>19.244048583427986</v>
      </c>
      <c r="Y539" s="376">
        <f t="shared" si="23"/>
        <v>-1.8931326611755643</v>
      </c>
      <c r="Z539" s="376">
        <f t="shared" si="23"/>
        <v>-20.170214047291488</v>
      </c>
      <c r="AA539" s="376">
        <f t="shared" si="23"/>
        <v>28.331144752788042</v>
      </c>
      <c r="AB539" s="376">
        <f t="shared" si="23"/>
        <v>-9.443128254649368</v>
      </c>
      <c r="AC539" s="376">
        <f t="shared" si="23"/>
        <v>6.2674220846698354</v>
      </c>
      <c r="AD539" s="376">
        <f t="shared" si="23"/>
        <v>12.139572477909169</v>
      </c>
      <c r="AE539" s="376">
        <f t="shared" si="23"/>
        <v>-6.8811354536290992</v>
      </c>
      <c r="AF539" s="376">
        <f t="shared" si="23"/>
        <v>-16.021428026026289</v>
      </c>
      <c r="AG539" s="376">
        <f t="shared" si="24"/>
        <v>19.228082569014742</v>
      </c>
      <c r="AH539" s="376">
        <f t="shared" si="24"/>
        <v>1.4532225022828049</v>
      </c>
      <c r="AI539" s="376">
        <f t="shared" si="24"/>
        <v>-13.128467800458557</v>
      </c>
      <c r="AJ539" s="376">
        <f t="shared" si="24"/>
        <v>17.985359722959807</v>
      </c>
      <c r="AK539" s="376">
        <f t="shared" si="24"/>
        <v>-14.602174173548731</v>
      </c>
      <c r="AL539" s="376">
        <f t="shared" si="24"/>
        <v>-10.434792291751942</v>
      </c>
      <c r="AM539" s="376">
        <f t="shared" si="25"/>
        <v>48.340195335449842</v>
      </c>
      <c r="AN539" s="376">
        <f t="shared" si="22"/>
        <v>-26.136181236078468</v>
      </c>
      <c r="AO539" s="376">
        <f t="shared" si="22"/>
        <v>8.1966050171709419</v>
      </c>
      <c r="AP539" s="376">
        <f t="shared" si="22"/>
        <v>3.9576103085571228</v>
      </c>
    </row>
    <row r="540" spans="1:42" s="326" customFormat="1" ht="13.8" x14ac:dyDescent="0.3">
      <c r="A540" s="328"/>
      <c r="B540" s="328" t="s">
        <v>321</v>
      </c>
      <c r="C540" s="332"/>
      <c r="D540" s="332"/>
      <c r="E540" s="332"/>
      <c r="F540" s="332"/>
      <c r="G540" s="332"/>
      <c r="H540" s="332"/>
      <c r="I540" s="332"/>
      <c r="J540" s="332"/>
      <c r="K540" s="332"/>
      <c r="L540" s="332"/>
      <c r="M540" s="332"/>
      <c r="N540" s="332"/>
      <c r="O540" s="376">
        <f t="shared" si="21"/>
        <v>-2.2155846059113289</v>
      </c>
      <c r="P540" s="376">
        <f t="shared" si="23"/>
        <v>-10.26911001423557</v>
      </c>
      <c r="Q540" s="376">
        <f t="shared" si="23"/>
        <v>41.59978514921179</v>
      </c>
      <c r="R540" s="376">
        <f t="shared" si="23"/>
        <v>-21.665020411844839</v>
      </c>
      <c r="S540" s="376">
        <f t="shared" si="23"/>
        <v>11.650340400889485</v>
      </c>
      <c r="T540" s="376">
        <f t="shared" si="23"/>
        <v>-9.2356792089662232</v>
      </c>
      <c r="U540" s="376">
        <f t="shared" si="23"/>
        <v>6.610023973589354</v>
      </c>
      <c r="V540" s="376">
        <f t="shared" si="23"/>
        <v>5.0112771919963395</v>
      </c>
      <c r="W540" s="376">
        <f t="shared" si="23"/>
        <v>-14.567911659849281</v>
      </c>
      <c r="X540" s="376">
        <f t="shared" si="23"/>
        <v>1.0491051532486442</v>
      </c>
      <c r="Y540" s="376">
        <f t="shared" si="23"/>
        <v>1.8539188202854653</v>
      </c>
      <c r="Z540" s="376">
        <f t="shared" si="23"/>
        <v>-8.3417492878749968</v>
      </c>
      <c r="AA540" s="376">
        <f t="shared" si="23"/>
        <v>6.4109611257641781</v>
      </c>
      <c r="AB540" s="376">
        <f t="shared" si="23"/>
        <v>-3.6195797462592836</v>
      </c>
      <c r="AC540" s="376">
        <f t="shared" si="23"/>
        <v>5.909095739536018</v>
      </c>
      <c r="AD540" s="376">
        <f t="shared" si="23"/>
        <v>21.181688602079188</v>
      </c>
      <c r="AE540" s="376">
        <f t="shared" si="23"/>
        <v>-6.0918163973480004</v>
      </c>
      <c r="AF540" s="376">
        <f t="shared" si="23"/>
        <v>-15.140120024160183</v>
      </c>
      <c r="AG540" s="376">
        <f t="shared" si="24"/>
        <v>25.116113208264089</v>
      </c>
      <c r="AH540" s="376">
        <f t="shared" si="24"/>
        <v>-2.9763124459782153</v>
      </c>
      <c r="AI540" s="376">
        <f t="shared" si="24"/>
        <v>-6.9979726688530057</v>
      </c>
      <c r="AJ540" s="376">
        <f t="shared" si="24"/>
        <v>6.3232296709574429</v>
      </c>
      <c r="AK540" s="376">
        <f t="shared" si="24"/>
        <v>-6.0131419863046611</v>
      </c>
      <c r="AL540" s="376">
        <f t="shared" si="24"/>
        <v>4.827831373557073</v>
      </c>
      <c r="AM540" s="376">
        <f t="shared" si="25"/>
        <v>13.359355871460021</v>
      </c>
      <c r="AN540" s="376">
        <f t="shared" si="22"/>
        <v>-27.306284287813362</v>
      </c>
      <c r="AO540" s="376">
        <f t="shared" si="22"/>
        <v>11.842876852155143</v>
      </c>
      <c r="AP540" s="376">
        <f t="shared" si="22"/>
        <v>11.385700174127015</v>
      </c>
    </row>
    <row r="541" spans="1:42" s="326" customFormat="1" ht="13.8" x14ac:dyDescent="0.3">
      <c r="A541" s="330"/>
      <c r="B541" s="330" t="s">
        <v>322</v>
      </c>
      <c r="C541" s="333"/>
      <c r="D541" s="333"/>
      <c r="E541" s="333"/>
      <c r="F541" s="333"/>
      <c r="G541" s="333"/>
      <c r="H541" s="333"/>
      <c r="I541" s="333"/>
      <c r="J541" s="333"/>
      <c r="K541" s="333"/>
      <c r="L541" s="333"/>
      <c r="M541" s="333"/>
      <c r="N541" s="333"/>
      <c r="O541" s="376">
        <f t="shared" si="21"/>
        <v>19.141774117829893</v>
      </c>
      <c r="P541" s="376">
        <f t="shared" si="23"/>
        <v>-27.236777541929872</v>
      </c>
      <c r="Q541" s="376">
        <f t="shared" si="23"/>
        <v>31.812558014749982</v>
      </c>
      <c r="R541" s="376">
        <f t="shared" si="23"/>
        <v>-19.263298225549928</v>
      </c>
      <c r="S541" s="376">
        <f t="shared" si="23"/>
        <v>29.161098163772468</v>
      </c>
      <c r="T541" s="376">
        <f t="shared" si="23"/>
        <v>-18.106348994485614</v>
      </c>
      <c r="U541" s="376">
        <f t="shared" si="23"/>
        <v>-1.9402948537683882</v>
      </c>
      <c r="V541" s="376">
        <f t="shared" si="23"/>
        <v>16.950026579056864</v>
      </c>
      <c r="W541" s="376">
        <f t="shared" si="23"/>
        <v>-10.801767536316213</v>
      </c>
      <c r="X541" s="376">
        <f t="shared" si="23"/>
        <v>2.3854887322931488</v>
      </c>
      <c r="Y541" s="376">
        <f t="shared" si="23"/>
        <v>4.0264069119821393</v>
      </c>
      <c r="Z541" s="376">
        <f t="shared" si="23"/>
        <v>-13.737220839396356</v>
      </c>
      <c r="AA541" s="376">
        <f t="shared" si="23"/>
        <v>22.511312306949765</v>
      </c>
      <c r="AB541" s="376">
        <f t="shared" si="23"/>
        <v>-8.6496125080100228</v>
      </c>
      <c r="AC541" s="376">
        <f t="shared" si="23"/>
        <v>-6.6599583488303473</v>
      </c>
      <c r="AD541" s="376">
        <f t="shared" si="23"/>
        <v>9.5316281684286519</v>
      </c>
      <c r="AE541" s="376">
        <f t="shared" si="23"/>
        <v>9.7481094515008877</v>
      </c>
      <c r="AF541" s="376">
        <f t="shared" si="23"/>
        <v>-13.599498226577692</v>
      </c>
      <c r="AG541" s="376">
        <f t="shared" si="24"/>
        <v>11.559390106167291</v>
      </c>
      <c r="AH541" s="376">
        <f t="shared" si="24"/>
        <v>-0.41627679759557962</v>
      </c>
      <c r="AI541" s="376">
        <f t="shared" si="24"/>
        <v>-2.166353498133847</v>
      </c>
      <c r="AJ541" s="376">
        <f t="shared" si="24"/>
        <v>6.8898391289729428</v>
      </c>
      <c r="AK541" s="376">
        <f t="shared" si="24"/>
        <v>-2.377589076536061</v>
      </c>
      <c r="AL541" s="376">
        <f t="shared" si="24"/>
        <v>-3.903704034787459</v>
      </c>
      <c r="AM541" s="376">
        <f t="shared" si="25"/>
        <v>27.483763821911602</v>
      </c>
      <c r="AN541" s="376">
        <f t="shared" si="22"/>
        <v>-31.423446286102031</v>
      </c>
      <c r="AO541" s="376">
        <f t="shared" si="22"/>
        <v>19.483421281146015</v>
      </c>
      <c r="AP541" s="376">
        <f t="shared" si="22"/>
        <v>3.8596465411165628</v>
      </c>
    </row>
    <row r="542" spans="1:42" s="326" customFormat="1" ht="13.8" x14ac:dyDescent="0.3">
      <c r="A542" s="328"/>
      <c r="B542" s="328" t="s">
        <v>323</v>
      </c>
      <c r="C542" s="332"/>
      <c r="D542" s="332"/>
      <c r="E542" s="332"/>
      <c r="F542" s="332"/>
      <c r="G542" s="332"/>
      <c r="H542" s="332"/>
      <c r="I542" s="332"/>
      <c r="J542" s="329"/>
      <c r="K542" s="332"/>
      <c r="L542" s="332"/>
      <c r="M542" s="332"/>
      <c r="N542" s="332"/>
      <c r="O542" s="376">
        <f t="shared" si="21"/>
        <v>-43.446122499999994</v>
      </c>
      <c r="P542" s="376">
        <f t="shared" si="23"/>
        <v>-84.829603095175599</v>
      </c>
      <c r="Q542" s="376">
        <f t="shared" si="23"/>
        <v>1145.485219410368</v>
      </c>
      <c r="R542" s="376">
        <f t="shared" si="23"/>
        <v>-63.164395216397637</v>
      </c>
      <c r="S542" s="376">
        <f t="shared" si="23"/>
        <v>166.7963167446369</v>
      </c>
      <c r="T542" s="376">
        <f t="shared" si="23"/>
        <v>46.988965819878864</v>
      </c>
      <c r="U542" s="376">
        <f t="shared" si="23"/>
        <v>-71.911132973055018</v>
      </c>
      <c r="V542" s="376">
        <f t="shared" si="23"/>
        <v>-12.240190427941739</v>
      </c>
      <c r="W542" s="376">
        <f t="shared" si="23"/>
        <v>-28.032394486854919</v>
      </c>
      <c r="X542" s="376">
        <f t="shared" si="23"/>
        <v>24.077257251658299</v>
      </c>
      <c r="Y542" s="376">
        <f t="shared" si="23"/>
        <v>-25.720197348570803</v>
      </c>
      <c r="Z542" s="376">
        <f t="shared" si="23"/>
        <v>-53.813513581993433</v>
      </c>
      <c r="AA542" s="376">
        <f t="shared" si="23"/>
        <v>295.26311927232274</v>
      </c>
      <c r="AB542" s="376">
        <f t="shared" si="23"/>
        <v>-63.010061766976293</v>
      </c>
      <c r="AC542" s="376">
        <f t="shared" si="23"/>
        <v>49.422678145056246</v>
      </c>
      <c r="AD542" s="376">
        <f t="shared" si="23"/>
        <v>-27.814199732158134</v>
      </c>
      <c r="AE542" s="376">
        <f t="shared" si="23"/>
        <v>-28.144456911167111</v>
      </c>
      <c r="AF542" s="376">
        <f t="shared" si="23"/>
        <v>85.172881762693777</v>
      </c>
      <c r="AG542" s="376">
        <f t="shared" si="24"/>
        <v>105.61121298920857</v>
      </c>
      <c r="AH542" s="376">
        <f t="shared" si="24"/>
        <v>-70.328665478464174</v>
      </c>
      <c r="AI542" s="376">
        <f t="shared" si="24"/>
        <v>-79.640791492069539</v>
      </c>
      <c r="AJ542" s="376">
        <f t="shared" si="24"/>
        <v>347.40554288019121</v>
      </c>
      <c r="AK542" s="376">
        <f t="shared" si="24"/>
        <v>-50.123748248313504</v>
      </c>
      <c r="AL542" s="376">
        <f t="shared" si="24"/>
        <v>266.308077407464</v>
      </c>
      <c r="AM542" s="376">
        <f t="shared" si="25"/>
        <v>8.6239833462715243</v>
      </c>
      <c r="AN542" s="376">
        <f t="shared" si="22"/>
        <v>-31.050774211772854</v>
      </c>
      <c r="AO542" s="376">
        <f t="shared" si="22"/>
        <v>-18.810034632979932</v>
      </c>
      <c r="AP542" s="376">
        <f t="shared" si="22"/>
        <v>209.06997543246868</v>
      </c>
    </row>
    <row r="543" spans="1:42" s="326" customFormat="1" ht="13.8" x14ac:dyDescent="0.3">
      <c r="A543" s="330"/>
      <c r="B543" s="330" t="s">
        <v>324</v>
      </c>
      <c r="C543" s="333"/>
      <c r="D543" s="333"/>
      <c r="E543" s="333"/>
      <c r="F543" s="333"/>
      <c r="G543" s="333"/>
      <c r="H543" s="333"/>
      <c r="I543" s="333"/>
      <c r="J543" s="333"/>
      <c r="K543" s="333"/>
      <c r="L543" s="333"/>
      <c r="M543" s="333"/>
      <c r="N543" s="333"/>
      <c r="O543" s="376">
        <f t="shared" si="21"/>
        <v>1.3274509370078702</v>
      </c>
      <c r="P543" s="376">
        <f t="shared" si="23"/>
        <v>-0.86665408824792134</v>
      </c>
      <c r="Q543" s="376">
        <f t="shared" si="23"/>
        <v>58.265020823206697</v>
      </c>
      <c r="R543" s="376">
        <f t="shared" si="23"/>
        <v>-49.987638692600108</v>
      </c>
      <c r="S543" s="376">
        <f t="shared" si="23"/>
        <v>243.93165815767154</v>
      </c>
      <c r="T543" s="376">
        <f t="shared" si="23"/>
        <v>-60.375840784653398</v>
      </c>
      <c r="U543" s="376">
        <f t="shared" si="23"/>
        <v>2.5140966264678815</v>
      </c>
      <c r="V543" s="376">
        <f t="shared" si="23"/>
        <v>57.65359650962715</v>
      </c>
      <c r="W543" s="376">
        <f t="shared" si="23"/>
        <v>-39.387968681936094</v>
      </c>
      <c r="X543" s="376">
        <f t="shared" si="23"/>
        <v>-30.403113733333562</v>
      </c>
      <c r="Y543" s="376">
        <f t="shared" si="23"/>
        <v>32.759020374501659</v>
      </c>
      <c r="Z543" s="376">
        <f t="shared" si="23"/>
        <v>0.10527862224427398</v>
      </c>
      <c r="AA543" s="376">
        <f t="shared" si="23"/>
        <v>55.212994762633549</v>
      </c>
      <c r="AB543" s="376">
        <f t="shared" si="23"/>
        <v>-55.778097574306415</v>
      </c>
      <c r="AC543" s="376">
        <f t="shared" si="23"/>
        <v>29.027052052413758</v>
      </c>
      <c r="AD543" s="376">
        <f t="shared" si="23"/>
        <v>83.775147551584823</v>
      </c>
      <c r="AE543" s="376">
        <f t="shared" si="23"/>
        <v>-14.634752211690097</v>
      </c>
      <c r="AF543" s="376">
        <f t="shared" si="23"/>
        <v>-2.8898066852443369E-2</v>
      </c>
      <c r="AG543" s="376">
        <f t="shared" si="24"/>
        <v>10.214174945052784</v>
      </c>
      <c r="AH543" s="376">
        <f t="shared" si="24"/>
        <v>-11.385840679191681</v>
      </c>
      <c r="AI543" s="376">
        <f t="shared" si="24"/>
        <v>-28.752133959129054</v>
      </c>
      <c r="AJ543" s="376">
        <f t="shared" si="24"/>
        <v>17.360864097897235</v>
      </c>
      <c r="AK543" s="376">
        <f t="shared" si="24"/>
        <v>48.123987384713963</v>
      </c>
      <c r="AL543" s="376">
        <f t="shared" si="24"/>
        <v>-7.0902515108843005</v>
      </c>
      <c r="AM543" s="376">
        <f t="shared" si="25"/>
        <v>3.9971524731995984</v>
      </c>
      <c r="AN543" s="376">
        <f t="shared" si="22"/>
        <v>-38.534462545066887</v>
      </c>
      <c r="AO543" s="376">
        <f t="shared" si="22"/>
        <v>26.359886842284574</v>
      </c>
      <c r="AP543" s="376">
        <f t="shared" si="22"/>
        <v>6.7168482976444661</v>
      </c>
    </row>
    <row r="544" spans="1:42" s="326" customFormat="1" ht="13.8" x14ac:dyDescent="0.3">
      <c r="A544" s="328"/>
      <c r="B544" s="328" t="s">
        <v>325</v>
      </c>
      <c r="C544" s="332"/>
      <c r="D544" s="332"/>
      <c r="E544" s="332"/>
      <c r="F544" s="332"/>
      <c r="G544" s="332"/>
      <c r="H544" s="332"/>
      <c r="I544" s="332"/>
      <c r="J544" s="332"/>
      <c r="K544" s="332"/>
      <c r="L544" s="332"/>
      <c r="M544" s="332"/>
      <c r="N544" s="332"/>
      <c r="O544" s="376">
        <f t="shared" si="21"/>
        <v>8.809197427647069</v>
      </c>
      <c r="P544" s="376">
        <f t="shared" si="23"/>
        <v>-18.418354008362744</v>
      </c>
      <c r="Q544" s="376">
        <f t="shared" si="23"/>
        <v>30.714804544616271</v>
      </c>
      <c r="R544" s="376">
        <f t="shared" si="23"/>
        <v>-12.231305679867589</v>
      </c>
      <c r="S544" s="376">
        <f t="shared" si="23"/>
        <v>5.5141002407335016</v>
      </c>
      <c r="T544" s="376">
        <f t="shared" si="23"/>
        <v>-8.8925994302044504</v>
      </c>
      <c r="U544" s="376">
        <f t="shared" si="23"/>
        <v>-15.763030467835272</v>
      </c>
      <c r="V544" s="376">
        <f t="shared" si="23"/>
        <v>29.36359110379874</v>
      </c>
      <c r="W544" s="376">
        <f t="shared" si="23"/>
        <v>-18.003143045598456</v>
      </c>
      <c r="X544" s="376">
        <f t="shared" si="23"/>
        <v>-2.4805200937537624</v>
      </c>
      <c r="Y544" s="376">
        <f t="shared" si="23"/>
        <v>1.1755309572215213</v>
      </c>
      <c r="Z544" s="376">
        <f t="shared" si="23"/>
        <v>-8.4341540146915186</v>
      </c>
      <c r="AA544" s="376">
        <f t="shared" si="23"/>
        <v>19.260334674362035</v>
      </c>
      <c r="AB544" s="376">
        <f t="shared" si="23"/>
        <v>-8.0856768674492407</v>
      </c>
      <c r="AC544" s="376">
        <f t="shared" si="23"/>
        <v>-23.418937483415558</v>
      </c>
      <c r="AD544" s="376">
        <f t="shared" si="23"/>
        <v>36.810905171104004</v>
      </c>
      <c r="AE544" s="376">
        <f t="shared" si="23"/>
        <v>1.286780441150696</v>
      </c>
      <c r="AF544" s="376">
        <f t="shared" si="23"/>
        <v>-9.2596513849461441</v>
      </c>
      <c r="AG544" s="376">
        <f t="shared" si="24"/>
        <v>-1.4706166658203415</v>
      </c>
      <c r="AH544" s="376">
        <f t="shared" si="24"/>
        <v>10.726517267299299</v>
      </c>
      <c r="AI544" s="376">
        <f t="shared" si="24"/>
        <v>1.2059528403310726</v>
      </c>
      <c r="AJ544" s="376">
        <f t="shared" si="24"/>
        <v>4.4563001313649675</v>
      </c>
      <c r="AK544" s="376">
        <f t="shared" si="24"/>
        <v>-10.656572266994845</v>
      </c>
      <c r="AL544" s="376">
        <f t="shared" si="24"/>
        <v>13.989839076783099</v>
      </c>
      <c r="AM544" s="376">
        <f t="shared" si="25"/>
        <v>-1.8058690702938516</v>
      </c>
      <c r="AN544" s="376">
        <f t="shared" si="22"/>
        <v>-27.387935986037039</v>
      </c>
      <c r="AO544" s="376">
        <f t="shared" si="22"/>
        <v>13.360600048723866</v>
      </c>
      <c r="AP544" s="376">
        <f t="shared" si="22"/>
        <v>-3.6493874929896353</v>
      </c>
    </row>
    <row r="545" spans="1:42" s="326" customFormat="1" ht="13.8" x14ac:dyDescent="0.3">
      <c r="A545" s="330"/>
      <c r="B545" s="330" t="s">
        <v>326</v>
      </c>
      <c r="C545" s="333"/>
      <c r="D545" s="333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76">
        <f t="shared" si="21"/>
        <v>10.536571877920112</v>
      </c>
      <c r="P545" s="376">
        <f t="shared" si="23"/>
        <v>-37.150418894757109</v>
      </c>
      <c r="Q545" s="376">
        <f t="shared" si="23"/>
        <v>60.53790344798557</v>
      </c>
      <c r="R545" s="376">
        <f t="shared" si="23"/>
        <v>-24.21721123398083</v>
      </c>
      <c r="S545" s="376">
        <f t="shared" si="23"/>
        <v>20.366181810605251</v>
      </c>
      <c r="T545" s="376">
        <f t="shared" si="23"/>
        <v>-11.383034262544363</v>
      </c>
      <c r="U545" s="376">
        <f t="shared" si="23"/>
        <v>2.4303317735762051</v>
      </c>
      <c r="V545" s="376">
        <f t="shared" si="23"/>
        <v>12.027291639342458</v>
      </c>
      <c r="W545" s="376">
        <f t="shared" si="23"/>
        <v>-12.539310292104155</v>
      </c>
      <c r="X545" s="376">
        <f t="shared" si="23"/>
        <v>3.45715945768608</v>
      </c>
      <c r="Y545" s="376">
        <f t="shared" si="23"/>
        <v>3.6577218256007407</v>
      </c>
      <c r="Z545" s="376">
        <f t="shared" si="23"/>
        <v>-15.222990219997497</v>
      </c>
      <c r="AA545" s="376">
        <f t="shared" si="23"/>
        <v>13.759639403751844</v>
      </c>
      <c r="AB545" s="376">
        <f t="shared" si="23"/>
        <v>0.79461710069615821</v>
      </c>
      <c r="AC545" s="376">
        <f t="shared" si="23"/>
        <v>-18.79301392987264</v>
      </c>
      <c r="AD545" s="376">
        <f t="shared" si="23"/>
        <v>19.66382498784883</v>
      </c>
      <c r="AE545" s="376">
        <f t="shared" si="23"/>
        <v>10.24355334495683</v>
      </c>
      <c r="AF545" s="376">
        <f t="shared" si="23"/>
        <v>-16.759052352628473</v>
      </c>
      <c r="AG545" s="376">
        <f t="shared" si="24"/>
        <v>7.2069190730271053</v>
      </c>
      <c r="AH545" s="376">
        <f t="shared" si="24"/>
        <v>8.9122108234706889</v>
      </c>
      <c r="AI545" s="376">
        <f t="shared" si="24"/>
        <v>-10.882961739284477</v>
      </c>
      <c r="AJ545" s="376">
        <f t="shared" si="24"/>
        <v>7.5760100544376776</v>
      </c>
      <c r="AK545" s="376">
        <f t="shared" si="24"/>
        <v>14.866752931821697</v>
      </c>
      <c r="AL545" s="376">
        <f t="shared" si="24"/>
        <v>-10.815305857495867</v>
      </c>
      <c r="AM545" s="376">
        <f t="shared" si="25"/>
        <v>23.692489109130847</v>
      </c>
      <c r="AN545" s="376">
        <f t="shared" si="22"/>
        <v>-34.114330866835402</v>
      </c>
      <c r="AO545" s="376">
        <f t="shared" si="22"/>
        <v>16.629373352827201</v>
      </c>
      <c r="AP545" s="376">
        <f t="shared" si="22"/>
        <v>9.495877661686805</v>
      </c>
    </row>
    <row r="546" spans="1:42" s="326" customFormat="1" ht="13.8" x14ac:dyDescent="0.3">
      <c r="A546" s="328"/>
      <c r="B546" s="328" t="s">
        <v>327</v>
      </c>
      <c r="C546" s="332"/>
      <c r="D546" s="332"/>
      <c r="E546" s="332"/>
      <c r="F546" s="332"/>
      <c r="G546" s="332"/>
      <c r="H546" s="332"/>
      <c r="I546" s="332"/>
      <c r="J546" s="332"/>
      <c r="K546" s="332"/>
      <c r="L546" s="332"/>
      <c r="M546" s="332"/>
      <c r="N546" s="332"/>
      <c r="O546" s="376">
        <f t="shared" si="21"/>
        <v>26.371703432618961</v>
      </c>
      <c r="P546" s="376">
        <f t="shared" si="23"/>
        <v>-24.670394464660941</v>
      </c>
      <c r="Q546" s="376">
        <f t="shared" si="23"/>
        <v>20.41992002673836</v>
      </c>
      <c r="R546" s="376">
        <f t="shared" si="23"/>
        <v>-17.313978478566945</v>
      </c>
      <c r="S546" s="376">
        <f t="shared" si="23"/>
        <v>34.791695149316411</v>
      </c>
      <c r="T546" s="376">
        <f t="shared" si="23"/>
        <v>-21.460836237607857</v>
      </c>
      <c r="U546" s="376">
        <f t="shared" si="23"/>
        <v>1.5772921975792376E-2</v>
      </c>
      <c r="V546" s="376">
        <f t="shared" si="23"/>
        <v>16.47532284536592</v>
      </c>
      <c r="W546" s="376">
        <f t="shared" si="23"/>
        <v>-7.98947714215877</v>
      </c>
      <c r="X546" s="376">
        <f t="shared" si="23"/>
        <v>3.2042910868196306</v>
      </c>
      <c r="Y546" s="376">
        <f t="shared" si="23"/>
        <v>4.4302325855871061</v>
      </c>
      <c r="Z546" s="376">
        <f t="shared" si="23"/>
        <v>-14.037616861098568</v>
      </c>
      <c r="AA546" s="376">
        <f t="shared" si="23"/>
        <v>25.688991167129377</v>
      </c>
      <c r="AB546" s="376">
        <f t="shared" si="23"/>
        <v>-11.043434740514563</v>
      </c>
      <c r="AC546" s="376">
        <f t="shared" si="23"/>
        <v>0.55010612660164315</v>
      </c>
      <c r="AD546" s="376">
        <f t="shared" si="23"/>
        <v>2.071538273177663</v>
      </c>
      <c r="AE546" s="376">
        <f t="shared" ref="P546:AF561" si="26">IFERROR(((AE156-AD156)*100/AD156),"n.a.")</f>
        <v>11.527962753885532</v>
      </c>
      <c r="AF546" s="376">
        <f t="shared" si="26"/>
        <v>-13.368959791707439</v>
      </c>
      <c r="AG546" s="376">
        <f t="shared" si="24"/>
        <v>14.985418734511404</v>
      </c>
      <c r="AH546" s="376">
        <f t="shared" si="24"/>
        <v>-4.5975048148564559</v>
      </c>
      <c r="AI546" s="376">
        <f t="shared" si="24"/>
        <v>1.267942667055443</v>
      </c>
      <c r="AJ546" s="376">
        <f t="shared" si="24"/>
        <v>6.8156092263754227</v>
      </c>
      <c r="AK546" s="376">
        <f t="shared" si="24"/>
        <v>-7.7034475605573789</v>
      </c>
      <c r="AL546" s="376">
        <f t="shared" si="24"/>
        <v>-3.6370342005708638</v>
      </c>
      <c r="AM546" s="376">
        <f t="shared" si="25"/>
        <v>34.579431146675638</v>
      </c>
      <c r="AN546" s="376">
        <f t="shared" si="22"/>
        <v>-30.836229916003795</v>
      </c>
      <c r="AO546" s="376">
        <f t="shared" si="22"/>
        <v>21.265576247225727</v>
      </c>
      <c r="AP546" s="376">
        <f t="shared" si="22"/>
        <v>2.6051070917548027</v>
      </c>
    </row>
    <row r="547" spans="1:42" s="326" customFormat="1" ht="13.8" x14ac:dyDescent="0.3">
      <c r="A547" s="330"/>
      <c r="B547" s="330" t="s">
        <v>328</v>
      </c>
      <c r="C547" s="333"/>
      <c r="D547" s="333"/>
      <c r="E547" s="333"/>
      <c r="F547" s="333"/>
      <c r="G547" s="333"/>
      <c r="H547" s="333"/>
      <c r="I547" s="333"/>
      <c r="J547" s="333"/>
      <c r="K547" s="333"/>
      <c r="L547" s="333"/>
      <c r="M547" s="333"/>
      <c r="N547" s="333"/>
      <c r="O547" s="376">
        <f t="shared" si="21"/>
        <v>17.647341972850512</v>
      </c>
      <c r="P547" s="376">
        <f t="shared" si="26"/>
        <v>-14.268830567175817</v>
      </c>
      <c r="Q547" s="376">
        <f t="shared" si="26"/>
        <v>14.706919582960058</v>
      </c>
      <c r="R547" s="376">
        <f t="shared" si="26"/>
        <v>-12.91792873479017</v>
      </c>
      <c r="S547" s="376">
        <f t="shared" si="26"/>
        <v>7.8482673990121361</v>
      </c>
      <c r="T547" s="376">
        <f t="shared" si="26"/>
        <v>-4.5737902363851095</v>
      </c>
      <c r="U547" s="376">
        <f t="shared" si="26"/>
        <v>-14.558516980752092</v>
      </c>
      <c r="V547" s="376">
        <f t="shared" si="26"/>
        <v>10.142885839744153</v>
      </c>
      <c r="W547" s="376">
        <f t="shared" si="26"/>
        <v>-6.9411735639662693</v>
      </c>
      <c r="X547" s="376">
        <f t="shared" si="26"/>
        <v>7.4774774542390947</v>
      </c>
      <c r="Y547" s="376">
        <f t="shared" si="26"/>
        <v>1.6751782949944753</v>
      </c>
      <c r="Z547" s="376">
        <f t="shared" si="26"/>
        <v>-13.836304434538132</v>
      </c>
      <c r="AA547" s="376">
        <f t="shared" si="26"/>
        <v>15.689826174495604</v>
      </c>
      <c r="AB547" s="376">
        <f t="shared" si="26"/>
        <v>0.27092065092701934</v>
      </c>
      <c r="AC547" s="376">
        <f t="shared" si="26"/>
        <v>6.4426775809504244</v>
      </c>
      <c r="AD547" s="376">
        <f t="shared" si="26"/>
        <v>-1.449503062005242</v>
      </c>
      <c r="AE547" s="376">
        <f t="shared" si="26"/>
        <v>-1.3563231224227872</v>
      </c>
      <c r="AF547" s="376">
        <f t="shared" si="26"/>
        <v>-3.5880320275614803</v>
      </c>
      <c r="AG547" s="376">
        <f t="shared" si="24"/>
        <v>10.483243300140408</v>
      </c>
      <c r="AH547" s="376">
        <f t="shared" si="24"/>
        <v>-0.97913015687254257</v>
      </c>
      <c r="AI547" s="376">
        <f t="shared" si="24"/>
        <v>-13.94369326543657</v>
      </c>
      <c r="AJ547" s="376">
        <f t="shared" si="24"/>
        <v>11.16120348744931</v>
      </c>
      <c r="AK547" s="376">
        <f t="shared" si="24"/>
        <v>-10.212285353105393</v>
      </c>
      <c r="AL547" s="376">
        <f t="shared" si="24"/>
        <v>-9.2404857642265288</v>
      </c>
      <c r="AM547" s="376">
        <f t="shared" si="25"/>
        <v>23.717176212161814</v>
      </c>
      <c r="AN547" s="376">
        <f t="shared" si="22"/>
        <v>-17.368616720337059</v>
      </c>
      <c r="AO547" s="376">
        <f t="shared" si="22"/>
        <v>11.51845880512537</v>
      </c>
      <c r="AP547" s="376">
        <f t="shared" si="22"/>
        <v>-1.222699628279706</v>
      </c>
    </row>
    <row r="548" spans="1:42" s="326" customFormat="1" ht="13.8" x14ac:dyDescent="0.3">
      <c r="A548" s="328"/>
      <c r="B548" s="328" t="s">
        <v>329</v>
      </c>
      <c r="C548" s="332"/>
      <c r="D548" s="332"/>
      <c r="E548" s="332"/>
      <c r="F548" s="332"/>
      <c r="G548" s="332"/>
      <c r="H548" s="332"/>
      <c r="I548" s="332"/>
      <c r="J548" s="332"/>
      <c r="K548" s="332"/>
      <c r="L548" s="332"/>
      <c r="M548" s="332"/>
      <c r="N548" s="332"/>
      <c r="O548" s="376">
        <f t="shared" si="21"/>
        <v>24.942413460073944</v>
      </c>
      <c r="P548" s="376">
        <f t="shared" si="26"/>
        <v>-25.507296673471654</v>
      </c>
      <c r="Q548" s="376">
        <f t="shared" si="26"/>
        <v>16.827708815046105</v>
      </c>
      <c r="R548" s="376">
        <f t="shared" si="26"/>
        <v>-15.451843004995863</v>
      </c>
      <c r="S548" s="376">
        <f t="shared" si="26"/>
        <v>17.992325787379336</v>
      </c>
      <c r="T548" s="376">
        <f t="shared" si="26"/>
        <v>-11.829268352924506</v>
      </c>
      <c r="U548" s="376">
        <f t="shared" si="26"/>
        <v>-13.367196367072909</v>
      </c>
      <c r="V548" s="376">
        <f t="shared" si="26"/>
        <v>-0.62585179977831229</v>
      </c>
      <c r="W548" s="376">
        <f t="shared" si="26"/>
        <v>-8.1800066267090497</v>
      </c>
      <c r="X548" s="376">
        <f t="shared" si="26"/>
        <v>18.075833793009433</v>
      </c>
      <c r="Y548" s="376">
        <f t="shared" si="26"/>
        <v>5.6260182782883614</v>
      </c>
      <c r="Z548" s="376">
        <f t="shared" si="26"/>
        <v>-4.4995862958031507</v>
      </c>
      <c r="AA548" s="376">
        <f t="shared" si="26"/>
        <v>15.907144849634616</v>
      </c>
      <c r="AB548" s="376">
        <f t="shared" si="26"/>
        <v>-9.7819456731101422</v>
      </c>
      <c r="AC548" s="376">
        <f t="shared" si="26"/>
        <v>-4.9521029616757186</v>
      </c>
      <c r="AD548" s="376">
        <f t="shared" si="26"/>
        <v>13.175701932325254</v>
      </c>
      <c r="AE548" s="376">
        <f t="shared" si="26"/>
        <v>5.9047819261777068</v>
      </c>
      <c r="AF548" s="376">
        <f t="shared" si="26"/>
        <v>-8.0775226530896767</v>
      </c>
      <c r="AG548" s="376">
        <f t="shared" si="24"/>
        <v>19.018758716827502</v>
      </c>
      <c r="AH548" s="376">
        <f t="shared" si="24"/>
        <v>1.692831438786419</v>
      </c>
      <c r="AI548" s="376">
        <f t="shared" si="24"/>
        <v>-19.078132132099814</v>
      </c>
      <c r="AJ548" s="376">
        <f t="shared" si="24"/>
        <v>5.8766208109938072</v>
      </c>
      <c r="AK548" s="376">
        <f t="shared" si="24"/>
        <v>2.9590790583790856</v>
      </c>
      <c r="AL548" s="376">
        <f t="shared" si="24"/>
        <v>-21.027919424629278</v>
      </c>
      <c r="AM548" s="376">
        <f t="shared" si="25"/>
        <v>9.7658262720565538</v>
      </c>
      <c r="AN548" s="376">
        <f t="shared" si="22"/>
        <v>0.3518025308271589</v>
      </c>
      <c r="AO548" s="376">
        <f t="shared" si="22"/>
        <v>0.35055450658537229</v>
      </c>
      <c r="AP548" s="376">
        <f t="shared" si="22"/>
        <v>-4.1698228393788188</v>
      </c>
    </row>
    <row r="549" spans="1:42" s="326" customFormat="1" ht="13.8" x14ac:dyDescent="0.3">
      <c r="A549" s="330"/>
      <c r="B549" s="330" t="s">
        <v>330</v>
      </c>
      <c r="C549" s="333"/>
      <c r="D549" s="333"/>
      <c r="E549" s="333"/>
      <c r="F549" s="333"/>
      <c r="G549" s="333"/>
      <c r="H549" s="333"/>
      <c r="I549" s="333"/>
      <c r="J549" s="333"/>
      <c r="K549" s="333"/>
      <c r="L549" s="333"/>
      <c r="M549" s="333"/>
      <c r="N549" s="333"/>
      <c r="O549" s="376">
        <f t="shared" si="21"/>
        <v>26.26191384985351</v>
      </c>
      <c r="P549" s="376">
        <f t="shared" si="26"/>
        <v>-16.478732083121702</v>
      </c>
      <c r="Q549" s="376">
        <f t="shared" si="26"/>
        <v>4.5173012837657787</v>
      </c>
      <c r="R549" s="376">
        <f t="shared" si="26"/>
        <v>-7.1448821830720082</v>
      </c>
      <c r="S549" s="376">
        <f t="shared" si="26"/>
        <v>1.4603579717404671</v>
      </c>
      <c r="T549" s="376">
        <f t="shared" si="26"/>
        <v>-0.13599505771913134</v>
      </c>
      <c r="U549" s="376">
        <f t="shared" si="26"/>
        <v>-18.60152176357024</v>
      </c>
      <c r="V549" s="376">
        <f t="shared" si="26"/>
        <v>15.852788365204516</v>
      </c>
      <c r="W549" s="376">
        <f t="shared" si="26"/>
        <v>-4.4524266866184625</v>
      </c>
      <c r="X549" s="376">
        <f t="shared" si="26"/>
        <v>5.2755180473132377</v>
      </c>
      <c r="Y549" s="376">
        <f t="shared" si="26"/>
        <v>-12.202016845474406</v>
      </c>
      <c r="Z549" s="376">
        <f t="shared" si="26"/>
        <v>-5.0962614961091708</v>
      </c>
      <c r="AA549" s="376">
        <f t="shared" si="26"/>
        <v>14.757428682803436</v>
      </c>
      <c r="AB549" s="376">
        <f t="shared" si="26"/>
        <v>3.7325562649138604</v>
      </c>
      <c r="AC549" s="376">
        <f t="shared" si="26"/>
        <v>21.941856463460944</v>
      </c>
      <c r="AD549" s="376">
        <f t="shared" si="26"/>
        <v>-11.222492690037214</v>
      </c>
      <c r="AE549" s="376">
        <f t="shared" si="26"/>
        <v>-4.4275811878713158</v>
      </c>
      <c r="AF549" s="376">
        <f t="shared" si="26"/>
        <v>5.9566584573384667</v>
      </c>
      <c r="AG549" s="376">
        <f t="shared" si="24"/>
        <v>4.6322412177589731</v>
      </c>
      <c r="AH549" s="376">
        <f t="shared" si="24"/>
        <v>-0.57900193275655765</v>
      </c>
      <c r="AI549" s="376">
        <f t="shared" si="24"/>
        <v>-18.260134665467266</v>
      </c>
      <c r="AJ549" s="376">
        <f t="shared" si="24"/>
        <v>24.137578689463165</v>
      </c>
      <c r="AK549" s="376">
        <f t="shared" si="24"/>
        <v>-23.188682154901763</v>
      </c>
      <c r="AL549" s="376">
        <f t="shared" si="24"/>
        <v>1.860448601227179</v>
      </c>
      <c r="AM549" s="376">
        <f t="shared" si="25"/>
        <v>22.417740768400655</v>
      </c>
      <c r="AN549" s="376">
        <f t="shared" si="22"/>
        <v>-17.903490232206909</v>
      </c>
      <c r="AO549" s="376">
        <f t="shared" si="22"/>
        <v>13.178468750476071</v>
      </c>
      <c r="AP549" s="376">
        <f t="shared" si="22"/>
        <v>7.3147509532264374</v>
      </c>
    </row>
    <row r="550" spans="1:42" s="326" customFormat="1" ht="13.8" x14ac:dyDescent="0.3">
      <c r="A550" s="328"/>
      <c r="B550" s="328" t="s">
        <v>331</v>
      </c>
      <c r="C550" s="332"/>
      <c r="D550" s="332"/>
      <c r="E550" s="332"/>
      <c r="F550" s="332"/>
      <c r="G550" s="332"/>
      <c r="H550" s="332"/>
      <c r="I550" s="332"/>
      <c r="J550" s="332"/>
      <c r="K550" s="332"/>
      <c r="L550" s="332"/>
      <c r="M550" s="332"/>
      <c r="N550" s="332"/>
      <c r="O550" s="376">
        <f t="shared" si="21"/>
        <v>10.030490385484836</v>
      </c>
      <c r="P550" s="376">
        <f t="shared" si="26"/>
        <v>-15.058135321305452</v>
      </c>
      <c r="Q550" s="376">
        <f t="shared" si="26"/>
        <v>27.023611329954484</v>
      </c>
      <c r="R550" s="376">
        <f t="shared" si="26"/>
        <v>-17.598781137327215</v>
      </c>
      <c r="S550" s="376">
        <f t="shared" si="26"/>
        <v>20.522220958996527</v>
      </c>
      <c r="T550" s="376">
        <f t="shared" si="26"/>
        <v>-6.5575041317380407</v>
      </c>
      <c r="U550" s="376">
        <f t="shared" si="26"/>
        <v>-9.3614650894528868</v>
      </c>
      <c r="V550" s="376">
        <f t="shared" si="26"/>
        <v>12.296533149260362</v>
      </c>
      <c r="W550" s="376">
        <f t="shared" si="26"/>
        <v>-14.962387242359402</v>
      </c>
      <c r="X550" s="376">
        <f t="shared" si="26"/>
        <v>5.9170869770471537</v>
      </c>
      <c r="Y550" s="376">
        <f t="shared" si="26"/>
        <v>4.1012341162843926</v>
      </c>
      <c r="Z550" s="376">
        <f t="shared" si="26"/>
        <v>-14.820243624347615</v>
      </c>
      <c r="AA550" s="376">
        <f t="shared" si="26"/>
        <v>26.608151849357554</v>
      </c>
      <c r="AB550" s="376">
        <f t="shared" si="26"/>
        <v>-3.3401080335529674</v>
      </c>
      <c r="AC550" s="376">
        <f t="shared" si="26"/>
        <v>3.5154157540350832</v>
      </c>
      <c r="AD550" s="376">
        <f t="shared" si="26"/>
        <v>11.136137305021098</v>
      </c>
      <c r="AE550" s="376">
        <f t="shared" si="26"/>
        <v>-8.472509677729569</v>
      </c>
      <c r="AF550" s="376">
        <f t="shared" si="26"/>
        <v>-11.315741528177085</v>
      </c>
      <c r="AG550" s="376">
        <f t="shared" si="24"/>
        <v>21.835643547631573</v>
      </c>
      <c r="AH550" s="376">
        <f t="shared" si="24"/>
        <v>-1.9147501921834382</v>
      </c>
      <c r="AI550" s="376">
        <f t="shared" si="24"/>
        <v>-12.976594967600363</v>
      </c>
      <c r="AJ550" s="376">
        <f t="shared" si="24"/>
        <v>5.4876814577006883</v>
      </c>
      <c r="AK550" s="376">
        <f t="shared" si="24"/>
        <v>-5.5479463888165608</v>
      </c>
      <c r="AL550" s="376">
        <f t="shared" si="24"/>
        <v>-10.106481311479774</v>
      </c>
      <c r="AM550" s="376">
        <f t="shared" si="25"/>
        <v>30.40889749713557</v>
      </c>
      <c r="AN550" s="376">
        <f t="shared" si="22"/>
        <v>-18.937277289930886</v>
      </c>
      <c r="AO550" s="376">
        <f t="shared" si="22"/>
        <v>18.840907497821874</v>
      </c>
      <c r="AP550" s="376">
        <f t="shared" si="22"/>
        <v>-8.3526779417114216</v>
      </c>
    </row>
    <row r="551" spans="1:42" s="326" customFormat="1" ht="13.8" x14ac:dyDescent="0.3">
      <c r="A551" s="330"/>
      <c r="B551" s="330" t="s">
        <v>332</v>
      </c>
      <c r="C551" s="333"/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76">
        <f t="shared" si="21"/>
        <v>-5.9731695740853601</v>
      </c>
      <c r="P551" s="376">
        <f t="shared" si="26"/>
        <v>-12.74547398026457</v>
      </c>
      <c r="Q551" s="376">
        <f t="shared" si="26"/>
        <v>4.829202014047028</v>
      </c>
      <c r="R551" s="376">
        <f t="shared" si="26"/>
        <v>-7.9209206315695102</v>
      </c>
      <c r="S551" s="376">
        <f t="shared" si="26"/>
        <v>18.00905235523641</v>
      </c>
      <c r="T551" s="376">
        <f t="shared" si="26"/>
        <v>-1.9684204539841132</v>
      </c>
      <c r="U551" s="376">
        <f t="shared" si="26"/>
        <v>-5.5441577554202537</v>
      </c>
      <c r="V551" s="376">
        <f t="shared" si="26"/>
        <v>13.798324332147301</v>
      </c>
      <c r="W551" s="376">
        <f t="shared" si="26"/>
        <v>-20.604438661649677</v>
      </c>
      <c r="X551" s="376">
        <f t="shared" si="26"/>
        <v>7.7849307962725502</v>
      </c>
      <c r="Y551" s="376">
        <f t="shared" si="26"/>
        <v>7.0783379115443408</v>
      </c>
      <c r="Z551" s="376">
        <f t="shared" si="26"/>
        <v>-9.6731994702132305</v>
      </c>
      <c r="AA551" s="376">
        <f t="shared" si="26"/>
        <v>14.547468648113028</v>
      </c>
      <c r="AB551" s="376">
        <f t="shared" si="26"/>
        <v>-4.995961005465519</v>
      </c>
      <c r="AC551" s="376">
        <f t="shared" si="26"/>
        <v>4.3457821666837813</v>
      </c>
      <c r="AD551" s="376">
        <f t="shared" si="26"/>
        <v>3.94891251954208</v>
      </c>
      <c r="AE551" s="376">
        <f t="shared" si="26"/>
        <v>-9.6518643920895268</v>
      </c>
      <c r="AF551" s="376">
        <f t="shared" si="26"/>
        <v>2.7638935639187667</v>
      </c>
      <c r="AG551" s="376">
        <f t="shared" si="24"/>
        <v>13.60293752364295</v>
      </c>
      <c r="AH551" s="376">
        <f t="shared" si="24"/>
        <v>0.9944195778246101</v>
      </c>
      <c r="AI551" s="376">
        <f t="shared" si="24"/>
        <v>-9.1817745836996316</v>
      </c>
      <c r="AJ551" s="376">
        <f t="shared" si="24"/>
        <v>5.8358933702984706</v>
      </c>
      <c r="AK551" s="376">
        <f t="shared" si="24"/>
        <v>-0.75751638176650393</v>
      </c>
      <c r="AL551" s="376">
        <f t="shared" si="24"/>
        <v>-10.122994428136336</v>
      </c>
      <c r="AM551" s="376">
        <f t="shared" si="25"/>
        <v>6.1298270788797682</v>
      </c>
      <c r="AN551" s="376">
        <f t="shared" si="22"/>
        <v>-11.02100095424683</v>
      </c>
      <c r="AO551" s="376">
        <f t="shared" si="22"/>
        <v>20.767082055733201</v>
      </c>
      <c r="AP551" s="376">
        <f t="shared" si="22"/>
        <v>-10.569645815690249</v>
      </c>
    </row>
    <row r="552" spans="1:42" s="326" customFormat="1" ht="13.8" x14ac:dyDescent="0.3">
      <c r="A552" s="328"/>
      <c r="B552" s="328" t="s">
        <v>333</v>
      </c>
      <c r="C552" s="332"/>
      <c r="D552" s="332"/>
      <c r="E552" s="332"/>
      <c r="F552" s="332"/>
      <c r="G552" s="332"/>
      <c r="H552" s="332"/>
      <c r="I552" s="332"/>
      <c r="J552" s="332"/>
      <c r="K552" s="332"/>
      <c r="L552" s="332"/>
      <c r="M552" s="332"/>
      <c r="N552" s="332"/>
      <c r="O552" s="376">
        <f t="shared" si="21"/>
        <v>20.296305209406714</v>
      </c>
      <c r="P552" s="376">
        <f t="shared" si="26"/>
        <v>-16.215249649492904</v>
      </c>
      <c r="Q552" s="376">
        <f t="shared" si="26"/>
        <v>38.588216382055379</v>
      </c>
      <c r="R552" s="376">
        <f t="shared" si="26"/>
        <v>-21.413148755312889</v>
      </c>
      <c r="S552" s="376">
        <f t="shared" si="26"/>
        <v>21.682803130167233</v>
      </c>
      <c r="T552" s="376">
        <f t="shared" si="26"/>
        <v>-8.6127622056305988</v>
      </c>
      <c r="U552" s="376">
        <f t="shared" si="26"/>
        <v>-11.195374851960485</v>
      </c>
      <c r="V552" s="376">
        <f t="shared" si="26"/>
        <v>11.529129914666793</v>
      </c>
      <c r="W552" s="376">
        <f t="shared" si="26"/>
        <v>-12.020685294511718</v>
      </c>
      <c r="X552" s="376">
        <f t="shared" si="26"/>
        <v>5.0382307450722079</v>
      </c>
      <c r="Y552" s="376">
        <f t="shared" si="26"/>
        <v>2.6638200095781719</v>
      </c>
      <c r="Z552" s="376">
        <f t="shared" si="26"/>
        <v>-17.412213929310035</v>
      </c>
      <c r="AA552" s="376">
        <f t="shared" si="26"/>
        <v>33.250854937090004</v>
      </c>
      <c r="AB552" s="376">
        <f t="shared" si="26"/>
        <v>-2.5561186259207282</v>
      </c>
      <c r="AC552" s="376">
        <f t="shared" si="26"/>
        <v>3.1321096880907913</v>
      </c>
      <c r="AD552" s="376">
        <f t="shared" si="26"/>
        <v>14.492880699222463</v>
      </c>
      <c r="AE552" s="376">
        <f t="shared" si="26"/>
        <v>-7.9724258269412305</v>
      </c>
      <c r="AF552" s="376">
        <f t="shared" si="26"/>
        <v>-17.17700174260607</v>
      </c>
      <c r="AG552" s="376">
        <f t="shared" si="24"/>
        <v>26.088021067568</v>
      </c>
      <c r="AH552" s="376">
        <f t="shared" si="24"/>
        <v>-3.2686109639913772</v>
      </c>
      <c r="AI552" s="376">
        <f t="shared" si="24"/>
        <v>-14.820447214390013</v>
      </c>
      <c r="AJ552" s="376">
        <f t="shared" si="24"/>
        <v>5.3072899149946329</v>
      </c>
      <c r="AK552" s="376">
        <f t="shared" si="24"/>
        <v>-8.042090773168681</v>
      </c>
      <c r="AL552" s="376">
        <f t="shared" si="24"/>
        <v>-10.097202663967471</v>
      </c>
      <c r="AM552" s="376">
        <f t="shared" si="25"/>
        <v>44.047286448585453</v>
      </c>
      <c r="AN552" s="376">
        <f t="shared" si="22"/>
        <v>-22.213582391837502</v>
      </c>
      <c r="AO552" s="376">
        <f t="shared" si="22"/>
        <v>17.929016812672032</v>
      </c>
      <c r="AP552" s="376">
        <f t="shared" si="22"/>
        <v>-7.2778611754303579</v>
      </c>
    </row>
    <row r="553" spans="1:42" s="326" customFormat="1" ht="13.8" x14ac:dyDescent="0.3">
      <c r="A553" s="330"/>
      <c r="B553" s="330" t="s">
        <v>334</v>
      </c>
      <c r="C553" s="333"/>
      <c r="D553" s="333"/>
      <c r="E553" s="333"/>
      <c r="F553" s="333"/>
      <c r="G553" s="333"/>
      <c r="H553" s="333"/>
      <c r="I553" s="333"/>
      <c r="J553" s="333"/>
      <c r="K553" s="333"/>
      <c r="L553" s="333"/>
      <c r="M553" s="333"/>
      <c r="N553" s="333"/>
      <c r="O553" s="376">
        <f t="shared" si="21"/>
        <v>13.577549116747083</v>
      </c>
      <c r="P553" s="376">
        <f t="shared" si="26"/>
        <v>-10.738847505243085</v>
      </c>
      <c r="Q553" s="376">
        <f t="shared" si="26"/>
        <v>20.162108137972286</v>
      </c>
      <c r="R553" s="376">
        <f t="shared" si="26"/>
        <v>-22.434376382659149</v>
      </c>
      <c r="S553" s="376">
        <f t="shared" si="26"/>
        <v>18.176969608891778</v>
      </c>
      <c r="T553" s="376">
        <f t="shared" si="26"/>
        <v>-8.281609862924908</v>
      </c>
      <c r="U553" s="376">
        <f t="shared" si="26"/>
        <v>-8.2810172298687146</v>
      </c>
      <c r="V553" s="376">
        <f t="shared" si="26"/>
        <v>4.7868761557158743</v>
      </c>
      <c r="W553" s="376">
        <f t="shared" si="26"/>
        <v>-2.5570823653610355</v>
      </c>
      <c r="X553" s="376">
        <f t="shared" si="26"/>
        <v>0.87348806543362845</v>
      </c>
      <c r="Y553" s="376">
        <f t="shared" si="26"/>
        <v>7.1969995375143458</v>
      </c>
      <c r="Z553" s="376">
        <f t="shared" si="26"/>
        <v>-13.796953043661203</v>
      </c>
      <c r="AA553" s="376">
        <f t="shared" si="26"/>
        <v>17.957166307381435</v>
      </c>
      <c r="AB553" s="376">
        <f t="shared" si="26"/>
        <v>1.0045545574720298</v>
      </c>
      <c r="AC553" s="376">
        <f t="shared" si="26"/>
        <v>8.119851434047785</v>
      </c>
      <c r="AD553" s="376">
        <f t="shared" si="26"/>
        <v>-6.8122114634752382</v>
      </c>
      <c r="AE553" s="376">
        <f t="shared" si="26"/>
        <v>2.825547866894738</v>
      </c>
      <c r="AF553" s="376">
        <f t="shared" si="26"/>
        <v>-4.5833502677415119</v>
      </c>
      <c r="AG553" s="376">
        <f t="shared" si="24"/>
        <v>14.537541592810001</v>
      </c>
      <c r="AH553" s="376">
        <f t="shared" si="24"/>
        <v>-3.3821146710121961</v>
      </c>
      <c r="AI553" s="376">
        <f t="shared" si="24"/>
        <v>-8.567904750253879</v>
      </c>
      <c r="AJ553" s="376">
        <f t="shared" si="24"/>
        <v>6.3511877067826497</v>
      </c>
      <c r="AK553" s="376">
        <f t="shared" si="24"/>
        <v>-3.6669013237946584</v>
      </c>
      <c r="AL553" s="376">
        <f t="shared" si="24"/>
        <v>-10.825986296037097</v>
      </c>
      <c r="AM553" s="376">
        <f t="shared" si="25"/>
        <v>20.587079845993852</v>
      </c>
      <c r="AN553" s="376">
        <f t="shared" si="22"/>
        <v>-18.836666179790601</v>
      </c>
      <c r="AO553" s="376">
        <f t="shared" si="22"/>
        <v>13.273755060880521</v>
      </c>
      <c r="AP553" s="376">
        <f t="shared" si="22"/>
        <v>-3.4308911612437543</v>
      </c>
    </row>
    <row r="554" spans="1:42" s="326" customFormat="1" ht="13.8" x14ac:dyDescent="0.3">
      <c r="A554" s="328"/>
      <c r="B554" s="328" t="s">
        <v>335</v>
      </c>
      <c r="C554" s="332"/>
      <c r="D554" s="332"/>
      <c r="E554" s="332"/>
      <c r="F554" s="332"/>
      <c r="G554" s="332"/>
      <c r="H554" s="332"/>
      <c r="I554" s="332"/>
      <c r="J554" s="332"/>
      <c r="K554" s="332"/>
      <c r="L554" s="332"/>
      <c r="M554" s="332"/>
      <c r="N554" s="332"/>
      <c r="O554" s="376">
        <f t="shared" si="21"/>
        <v>-9.2807342656650711</v>
      </c>
      <c r="P554" s="376">
        <f t="shared" si="26"/>
        <v>5.935605923074422</v>
      </c>
      <c r="Q554" s="376">
        <f t="shared" si="26"/>
        <v>23.622341890986679</v>
      </c>
      <c r="R554" s="376">
        <f t="shared" si="26"/>
        <v>-30.15688496216476</v>
      </c>
      <c r="S554" s="376">
        <f t="shared" si="26"/>
        <v>51.224610343330298</v>
      </c>
      <c r="T554" s="376">
        <f t="shared" si="26"/>
        <v>-25.59488530852385</v>
      </c>
      <c r="U554" s="376">
        <f t="shared" si="26"/>
        <v>-13.413883633447901</v>
      </c>
      <c r="V554" s="376">
        <f t="shared" si="26"/>
        <v>21.755021670585148</v>
      </c>
      <c r="W554" s="376">
        <f t="shared" si="26"/>
        <v>-18.226284446577747</v>
      </c>
      <c r="X554" s="376">
        <f t="shared" si="26"/>
        <v>5.1138298240783104</v>
      </c>
      <c r="Y554" s="376">
        <f t="shared" si="26"/>
        <v>7.8916565019367484</v>
      </c>
      <c r="Z554" s="376">
        <f t="shared" si="26"/>
        <v>-5.8514543091731532</v>
      </c>
      <c r="AA554" s="376">
        <f t="shared" si="26"/>
        <v>5.512184471246238</v>
      </c>
      <c r="AB554" s="376">
        <f t="shared" si="26"/>
        <v>1.1884950445395865</v>
      </c>
      <c r="AC554" s="376">
        <f t="shared" si="26"/>
        <v>12.813176652253789</v>
      </c>
      <c r="AD554" s="376">
        <f t="shared" si="26"/>
        <v>2.4855555772923066</v>
      </c>
      <c r="AE554" s="376">
        <f t="shared" si="26"/>
        <v>-0.98481187539954518</v>
      </c>
      <c r="AF554" s="376">
        <f t="shared" si="26"/>
        <v>6.1020128307197687</v>
      </c>
      <c r="AG554" s="376">
        <f t="shared" si="24"/>
        <v>-9.8760224311141993</v>
      </c>
      <c r="AH554" s="376">
        <f t="shared" si="24"/>
        <v>-2.8792377163346266</v>
      </c>
      <c r="AI554" s="376">
        <f t="shared" si="24"/>
        <v>-5.2079163439028591</v>
      </c>
      <c r="AJ554" s="376">
        <f t="shared" si="24"/>
        <v>17.437847384605181</v>
      </c>
      <c r="AK554" s="376">
        <f t="shared" si="24"/>
        <v>-12.854617123386683</v>
      </c>
      <c r="AL554" s="376">
        <f t="shared" si="24"/>
        <v>-29.321381197154125</v>
      </c>
      <c r="AM554" s="376">
        <f t="shared" si="25"/>
        <v>50.222654370374407</v>
      </c>
      <c r="AN554" s="376">
        <f t="shared" si="22"/>
        <v>4.4754856743877669</v>
      </c>
      <c r="AO554" s="376">
        <f t="shared" si="22"/>
        <v>0.79157243120858911</v>
      </c>
      <c r="AP554" s="376">
        <f t="shared" si="22"/>
        <v>-20.775077853732007</v>
      </c>
    </row>
    <row r="555" spans="1:42" s="326" customFormat="1" ht="13.8" x14ac:dyDescent="0.3">
      <c r="A555" s="330"/>
      <c r="B555" s="330" t="s">
        <v>336</v>
      </c>
      <c r="C555" s="333"/>
      <c r="D555" s="333"/>
      <c r="E555" s="333"/>
      <c r="F555" s="333"/>
      <c r="G555" s="333"/>
      <c r="H555" s="333"/>
      <c r="I555" s="333"/>
      <c r="J555" s="333"/>
      <c r="K555" s="333"/>
      <c r="L555" s="333"/>
      <c r="M555" s="333"/>
      <c r="N555" s="333"/>
      <c r="O555" s="376">
        <f t="shared" si="21"/>
        <v>9.1657073215693718E-2</v>
      </c>
      <c r="P555" s="376">
        <f t="shared" si="26"/>
        <v>7.8817068802768269</v>
      </c>
      <c r="Q555" s="376">
        <f t="shared" si="26"/>
        <v>3.357932545774116</v>
      </c>
      <c r="R555" s="376">
        <f t="shared" si="26"/>
        <v>-21.23145695913508</v>
      </c>
      <c r="S555" s="376">
        <f t="shared" si="26"/>
        <v>11.282525126282108</v>
      </c>
      <c r="T555" s="376">
        <f t="shared" si="26"/>
        <v>10.545528623558399</v>
      </c>
      <c r="U555" s="376">
        <f t="shared" si="26"/>
        <v>-25.814403260442329</v>
      </c>
      <c r="V555" s="376">
        <f t="shared" si="26"/>
        <v>37.781018116174849</v>
      </c>
      <c r="W555" s="376">
        <f t="shared" si="26"/>
        <v>-34.629272057018511</v>
      </c>
      <c r="X555" s="376">
        <f t="shared" si="26"/>
        <v>20.494679423496414</v>
      </c>
      <c r="Y555" s="376">
        <f t="shared" si="26"/>
        <v>4.3098879341643483</v>
      </c>
      <c r="Z555" s="376">
        <f t="shared" si="26"/>
        <v>-18.784620802763673</v>
      </c>
      <c r="AA555" s="376">
        <f t="shared" si="26"/>
        <v>12.007524931846838</v>
      </c>
      <c r="AB555" s="376">
        <f t="shared" si="26"/>
        <v>11.288433978612471</v>
      </c>
      <c r="AC555" s="376">
        <f t="shared" si="26"/>
        <v>-4.2729383431976151</v>
      </c>
      <c r="AD555" s="376">
        <f t="shared" si="26"/>
        <v>15.366169137799428</v>
      </c>
      <c r="AE555" s="376">
        <f t="shared" si="26"/>
        <v>-5.1209955733820953</v>
      </c>
      <c r="AF555" s="376">
        <f t="shared" si="26"/>
        <v>3.4479622399313992</v>
      </c>
      <c r="AG555" s="376">
        <f t="shared" si="24"/>
        <v>6.3952249212412609</v>
      </c>
      <c r="AH555" s="376">
        <f t="shared" si="24"/>
        <v>-5.1032187535975924</v>
      </c>
      <c r="AI555" s="376">
        <f t="shared" si="24"/>
        <v>-10.632097852202479</v>
      </c>
      <c r="AJ555" s="376">
        <f t="shared" si="24"/>
        <v>13.093477084163046</v>
      </c>
      <c r="AK555" s="376">
        <f t="shared" si="24"/>
        <v>-4.2399169094316536</v>
      </c>
      <c r="AL555" s="376">
        <f t="shared" si="24"/>
        <v>-11.918044304590834</v>
      </c>
      <c r="AM555" s="376">
        <f t="shared" si="25"/>
        <v>29.310145788168782</v>
      </c>
      <c r="AN555" s="376">
        <f t="shared" si="22"/>
        <v>-27.938166059737469</v>
      </c>
      <c r="AO555" s="376">
        <f t="shared" si="22"/>
        <v>29.842377875324395</v>
      </c>
      <c r="AP555" s="376">
        <f t="shared" si="22"/>
        <v>-8.0831437659810863</v>
      </c>
    </row>
    <row r="556" spans="1:42" s="326" customFormat="1" ht="27.6" x14ac:dyDescent="0.3">
      <c r="A556" s="328"/>
      <c r="B556" s="328" t="s">
        <v>337</v>
      </c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76">
        <f t="shared" si="21"/>
        <v>41.215590630094653</v>
      </c>
      <c r="P556" s="376">
        <f t="shared" si="26"/>
        <v>-19.451488026477183</v>
      </c>
      <c r="Q556" s="376">
        <f t="shared" si="26"/>
        <v>-5.9538001430191265</v>
      </c>
      <c r="R556" s="376">
        <f t="shared" si="26"/>
        <v>1.4847475781710069</v>
      </c>
      <c r="S556" s="376">
        <f t="shared" si="26"/>
        <v>-6.183932675860353</v>
      </c>
      <c r="T556" s="376">
        <f t="shared" si="26"/>
        <v>3.8716660761198538</v>
      </c>
      <c r="U556" s="376">
        <f t="shared" si="26"/>
        <v>-16.015330513839466</v>
      </c>
      <c r="V556" s="376">
        <f t="shared" si="26"/>
        <v>17.084462029346081</v>
      </c>
      <c r="W556" s="376">
        <f t="shared" si="26"/>
        <v>-29.782407118887374</v>
      </c>
      <c r="X556" s="376">
        <f t="shared" si="26"/>
        <v>24.727972889543128</v>
      </c>
      <c r="Y556" s="376">
        <f t="shared" si="26"/>
        <v>-9.0161205870144663</v>
      </c>
      <c r="Z556" s="376">
        <f t="shared" si="26"/>
        <v>-13.412642759257539</v>
      </c>
      <c r="AA556" s="376">
        <f t="shared" si="26"/>
        <v>4.1637172777703126</v>
      </c>
      <c r="AB556" s="376">
        <f t="shared" si="26"/>
        <v>21.866357031649684</v>
      </c>
      <c r="AC556" s="376">
        <f t="shared" si="26"/>
        <v>-15.393836119565858</v>
      </c>
      <c r="AD556" s="376">
        <f t="shared" si="26"/>
        <v>8.3627801280873513</v>
      </c>
      <c r="AE556" s="376">
        <f t="shared" si="26"/>
        <v>1.1625273225808657</v>
      </c>
      <c r="AF556" s="376">
        <f t="shared" si="26"/>
        <v>4.3253505753478194</v>
      </c>
      <c r="AG556" s="376">
        <f t="shared" si="24"/>
        <v>-2.0078292918157907</v>
      </c>
      <c r="AH556" s="376">
        <f t="shared" si="24"/>
        <v>11.476228012295298</v>
      </c>
      <c r="AI556" s="376">
        <f t="shared" si="24"/>
        <v>-10.627489092394859</v>
      </c>
      <c r="AJ556" s="376">
        <f t="shared" si="24"/>
        <v>13.714998790462859</v>
      </c>
      <c r="AK556" s="376">
        <f t="shared" si="24"/>
        <v>-19.334870042080677</v>
      </c>
      <c r="AL556" s="376">
        <f t="shared" si="24"/>
        <v>-6.5559318456985451</v>
      </c>
      <c r="AM556" s="376">
        <f t="shared" si="25"/>
        <v>44.606566042800736</v>
      </c>
      <c r="AN556" s="376">
        <f t="shared" si="22"/>
        <v>-35.310289240364632</v>
      </c>
      <c r="AO556" s="376">
        <f t="shared" si="22"/>
        <v>18.683047088846429</v>
      </c>
      <c r="AP556" s="376">
        <f t="shared" si="22"/>
        <v>-10.802695353229268</v>
      </c>
    </row>
    <row r="557" spans="1:42" s="326" customFormat="1" ht="13.8" x14ac:dyDescent="0.3">
      <c r="A557" s="330"/>
      <c r="B557" s="330" t="s">
        <v>338</v>
      </c>
      <c r="C557" s="333"/>
      <c r="D557" s="333"/>
      <c r="E557" s="333"/>
      <c r="F557" s="333"/>
      <c r="G557" s="333"/>
      <c r="H557" s="333"/>
      <c r="I557" s="333"/>
      <c r="J557" s="333"/>
      <c r="K557" s="333"/>
      <c r="L557" s="333"/>
      <c r="M557" s="333"/>
      <c r="N557" s="333"/>
      <c r="O557" s="376">
        <f t="shared" si="21"/>
        <v>18.767630712536025</v>
      </c>
      <c r="P557" s="376">
        <f t="shared" si="26"/>
        <v>-15.622530104436521</v>
      </c>
      <c r="Q557" s="376">
        <f t="shared" si="26"/>
        <v>35.902167311136253</v>
      </c>
      <c r="R557" s="376">
        <f t="shared" si="26"/>
        <v>-26.729950864472205</v>
      </c>
      <c r="S557" s="376">
        <f t="shared" si="26"/>
        <v>26.279278086546473</v>
      </c>
      <c r="T557" s="376">
        <f t="shared" si="26"/>
        <v>-13.164774457245748</v>
      </c>
      <c r="U557" s="376">
        <f t="shared" si="26"/>
        <v>-6.15179529740616</v>
      </c>
      <c r="V557" s="376">
        <f t="shared" si="26"/>
        <v>25.490371299551718</v>
      </c>
      <c r="W557" s="376">
        <f t="shared" si="26"/>
        <v>-23.325684901726685</v>
      </c>
      <c r="X557" s="376">
        <f t="shared" si="26"/>
        <v>1.9443814687384757</v>
      </c>
      <c r="Y557" s="376">
        <f t="shared" si="26"/>
        <v>14.835197884028769</v>
      </c>
      <c r="Z557" s="376">
        <f t="shared" si="26"/>
        <v>-17.507133391873257</v>
      </c>
      <c r="AA557" s="376">
        <f t="shared" si="26"/>
        <v>10.879994236447279</v>
      </c>
      <c r="AB557" s="376">
        <f t="shared" si="26"/>
        <v>12.367878981812485</v>
      </c>
      <c r="AC557" s="376">
        <f t="shared" si="26"/>
        <v>3.5403577561913848</v>
      </c>
      <c r="AD557" s="376">
        <f t="shared" si="26"/>
        <v>8.2879196015481558</v>
      </c>
      <c r="AE557" s="376">
        <f t="shared" si="26"/>
        <v>-2.0661698967268647</v>
      </c>
      <c r="AF557" s="376">
        <f t="shared" si="26"/>
        <v>-4.0922153653128914</v>
      </c>
      <c r="AG557" s="376">
        <f t="shared" si="24"/>
        <v>9.8732381313324247</v>
      </c>
      <c r="AH557" s="376">
        <f t="shared" si="24"/>
        <v>11.979528143833681</v>
      </c>
      <c r="AI557" s="376">
        <f t="shared" si="24"/>
        <v>-17.338193403984231</v>
      </c>
      <c r="AJ557" s="376">
        <f t="shared" si="24"/>
        <v>10.606477429900572</v>
      </c>
      <c r="AK557" s="376">
        <f t="shared" si="24"/>
        <v>-3.6374630983590075</v>
      </c>
      <c r="AL557" s="376">
        <f t="shared" si="24"/>
        <v>-23.685550066839905</v>
      </c>
      <c r="AM557" s="376">
        <f t="shared" si="25"/>
        <v>34.774980870335668</v>
      </c>
      <c r="AN557" s="376">
        <f t="shared" si="22"/>
        <v>-18.758998824665802</v>
      </c>
      <c r="AO557" s="376">
        <f t="shared" si="22"/>
        <v>9.6555805556210181</v>
      </c>
      <c r="AP557" s="376">
        <f t="shared" si="22"/>
        <v>5.8257952272581308</v>
      </c>
    </row>
    <row r="558" spans="1:42" s="326" customFormat="1" ht="13.8" x14ac:dyDescent="0.3">
      <c r="A558" s="328"/>
      <c r="B558" s="328" t="s">
        <v>339</v>
      </c>
      <c r="C558" s="332"/>
      <c r="D558" s="332"/>
      <c r="E558" s="332"/>
      <c r="F558" s="332"/>
      <c r="G558" s="332"/>
      <c r="H558" s="332"/>
      <c r="I558" s="332"/>
      <c r="J558" s="332"/>
      <c r="K558" s="332"/>
      <c r="L558" s="332"/>
      <c r="M558" s="332"/>
      <c r="N558" s="332"/>
      <c r="O558" s="376">
        <f t="shared" si="21"/>
        <v>-7.6983110076096102</v>
      </c>
      <c r="P558" s="376">
        <f t="shared" si="26"/>
        <v>-1.5920333756884573</v>
      </c>
      <c r="Q558" s="376">
        <f t="shared" si="26"/>
        <v>39.019496387282892</v>
      </c>
      <c r="R558" s="376">
        <f t="shared" si="26"/>
        <v>-4.9690846898634504</v>
      </c>
      <c r="S558" s="376">
        <f t="shared" si="26"/>
        <v>-6.3617671792250476</v>
      </c>
      <c r="T558" s="376">
        <f t="shared" si="26"/>
        <v>-1.736763392003104</v>
      </c>
      <c r="U558" s="376">
        <f t="shared" si="26"/>
        <v>-19.592014771347504</v>
      </c>
      <c r="V558" s="376">
        <f t="shared" si="26"/>
        <v>6.7922529486842738</v>
      </c>
      <c r="W558" s="376">
        <f t="shared" si="26"/>
        <v>13.947613276699114</v>
      </c>
      <c r="X558" s="376">
        <f t="shared" si="26"/>
        <v>5.6254273404953929</v>
      </c>
      <c r="Y558" s="376">
        <f t="shared" si="26"/>
        <v>17.294275030629855</v>
      </c>
      <c r="Z558" s="376">
        <f t="shared" si="26"/>
        <v>-32.222523963240683</v>
      </c>
      <c r="AA558" s="376">
        <f t="shared" si="26"/>
        <v>17.520061054049265</v>
      </c>
      <c r="AB558" s="376">
        <f t="shared" si="26"/>
        <v>-10.279860701183987</v>
      </c>
      <c r="AC558" s="376">
        <f t="shared" si="26"/>
        <v>1.8869248310437794</v>
      </c>
      <c r="AD558" s="376">
        <f t="shared" si="26"/>
        <v>4.3854742884399824</v>
      </c>
      <c r="AE558" s="376">
        <f t="shared" si="26"/>
        <v>-8.5681472334172852</v>
      </c>
      <c r="AF558" s="376">
        <f t="shared" si="26"/>
        <v>-21.439130047270929</v>
      </c>
      <c r="AG558" s="376">
        <f t="shared" si="24"/>
        <v>14.545009644175929</v>
      </c>
      <c r="AH558" s="376">
        <f t="shared" si="24"/>
        <v>-8.8945150853733814</v>
      </c>
      <c r="AI558" s="376">
        <f t="shared" si="24"/>
        <v>-15.486478748565961</v>
      </c>
      <c r="AJ558" s="376">
        <f t="shared" si="24"/>
        <v>-1.9299587210612281</v>
      </c>
      <c r="AK558" s="376">
        <f t="shared" si="24"/>
        <v>-4.1690364167736549</v>
      </c>
      <c r="AL558" s="376">
        <f t="shared" si="24"/>
        <v>-8.4863353958005199</v>
      </c>
      <c r="AM558" s="376">
        <f t="shared" si="25"/>
        <v>26.016318283706468</v>
      </c>
      <c r="AN558" s="376">
        <f t="shared" si="22"/>
        <v>-12.772227526881741</v>
      </c>
      <c r="AO558" s="376">
        <f t="shared" si="22"/>
        <v>4.8664296666369156</v>
      </c>
      <c r="AP558" s="376">
        <f t="shared" si="22"/>
        <v>5.2886098112941582</v>
      </c>
    </row>
    <row r="559" spans="1:42" s="326" customFormat="1" ht="13.8" x14ac:dyDescent="0.3">
      <c r="A559" s="330"/>
      <c r="B559" s="330" t="s">
        <v>340</v>
      </c>
      <c r="C559" s="333"/>
      <c r="D559" s="333"/>
      <c r="E559" s="333"/>
      <c r="F559" s="333"/>
      <c r="G559" s="333"/>
      <c r="H559" s="333"/>
      <c r="I559" s="333"/>
      <c r="J559" s="333"/>
      <c r="K559" s="333"/>
      <c r="L559" s="333"/>
      <c r="M559" s="333"/>
      <c r="N559" s="333"/>
      <c r="O559" s="376">
        <f t="shared" si="21"/>
        <v>12.161473024406158</v>
      </c>
      <c r="P559" s="376">
        <f t="shared" si="26"/>
        <v>-16.421307281567476</v>
      </c>
      <c r="Q559" s="376">
        <f t="shared" si="26"/>
        <v>25.569362624655753</v>
      </c>
      <c r="R559" s="376">
        <f t="shared" si="26"/>
        <v>-14.770223758988239</v>
      </c>
      <c r="S559" s="376">
        <f t="shared" si="26"/>
        <v>16.268838312242213</v>
      </c>
      <c r="T559" s="376">
        <f t="shared" si="26"/>
        <v>-3.7697196247905169</v>
      </c>
      <c r="U559" s="376">
        <f t="shared" si="26"/>
        <v>-2.5225845809862553</v>
      </c>
      <c r="V559" s="376">
        <f t="shared" si="26"/>
        <v>7.1450199946143158</v>
      </c>
      <c r="W559" s="376">
        <f t="shared" si="26"/>
        <v>-8.4379301325061622</v>
      </c>
      <c r="X559" s="376">
        <f t="shared" si="26"/>
        <v>1.802738112462011</v>
      </c>
      <c r="Y559" s="376">
        <f t="shared" si="26"/>
        <v>2.854539104516213</v>
      </c>
      <c r="Z559" s="376">
        <f t="shared" si="26"/>
        <v>-12.118665364368727</v>
      </c>
      <c r="AA559" s="376">
        <f t="shared" si="26"/>
        <v>19.996790385721017</v>
      </c>
      <c r="AB559" s="376">
        <f t="shared" si="26"/>
        <v>-10.855501401071944</v>
      </c>
      <c r="AC559" s="376">
        <f t="shared" si="26"/>
        <v>-0.71612346873194366</v>
      </c>
      <c r="AD559" s="376">
        <f t="shared" si="26"/>
        <v>9.0152790728018513</v>
      </c>
      <c r="AE559" s="376">
        <f t="shared" si="26"/>
        <v>1.7790345917001897</v>
      </c>
      <c r="AF559" s="376">
        <f t="shared" si="26"/>
        <v>-4.9976850856764781</v>
      </c>
      <c r="AG559" s="376">
        <f t="shared" si="24"/>
        <v>16.831735916098854</v>
      </c>
      <c r="AH559" s="376">
        <f t="shared" si="24"/>
        <v>-2.3511333769089213</v>
      </c>
      <c r="AI559" s="376">
        <f t="shared" si="24"/>
        <v>-6.6475857275615748</v>
      </c>
      <c r="AJ559" s="376">
        <f t="shared" si="24"/>
        <v>7.6556966377219151</v>
      </c>
      <c r="AK559" s="376">
        <f t="shared" si="24"/>
        <v>-2.3773931084257827</v>
      </c>
      <c r="AL559" s="376">
        <f t="shared" si="24"/>
        <v>-6.7208513401047183</v>
      </c>
      <c r="AM559" s="376">
        <f t="shared" si="25"/>
        <v>21.217815907317313</v>
      </c>
      <c r="AN559" s="376">
        <f t="shared" si="22"/>
        <v>-24.855224089341174</v>
      </c>
      <c r="AO559" s="376">
        <f t="shared" si="22"/>
        <v>16.37275633436764</v>
      </c>
      <c r="AP559" s="376">
        <f t="shared" si="22"/>
        <v>3.5665464684715613</v>
      </c>
    </row>
    <row r="560" spans="1:42" s="326" customFormat="1" ht="13.8" x14ac:dyDescent="0.3">
      <c r="A560" s="328"/>
      <c r="B560" s="328" t="s">
        <v>341</v>
      </c>
      <c r="C560" s="332"/>
      <c r="D560" s="332"/>
      <c r="E560" s="332"/>
      <c r="F560" s="332"/>
      <c r="G560" s="332"/>
      <c r="H560" s="332"/>
      <c r="I560" s="332"/>
      <c r="J560" s="332"/>
      <c r="K560" s="332"/>
      <c r="L560" s="332"/>
      <c r="M560" s="332"/>
      <c r="N560" s="332"/>
      <c r="O560" s="376">
        <f t="shared" si="21"/>
        <v>0.1026575274480688</v>
      </c>
      <c r="P560" s="376">
        <f t="shared" si="26"/>
        <v>-13.550215556890818</v>
      </c>
      <c r="Q560" s="376">
        <f t="shared" si="26"/>
        <v>17.513464126166497</v>
      </c>
      <c r="R560" s="376">
        <f t="shared" si="26"/>
        <v>-11.907206920173815</v>
      </c>
      <c r="S560" s="376">
        <f t="shared" si="26"/>
        <v>15.944727823005739</v>
      </c>
      <c r="T560" s="376">
        <f t="shared" si="26"/>
        <v>-6.2956912666509925</v>
      </c>
      <c r="U560" s="376">
        <f t="shared" si="26"/>
        <v>-3.7570412067267758</v>
      </c>
      <c r="V560" s="376">
        <f t="shared" si="26"/>
        <v>-2.0893272797453206</v>
      </c>
      <c r="W560" s="376">
        <f t="shared" si="26"/>
        <v>0.63516243192389732</v>
      </c>
      <c r="X560" s="376">
        <f t="shared" si="26"/>
        <v>6.2296054291256482</v>
      </c>
      <c r="Y560" s="376">
        <f t="shared" si="26"/>
        <v>7.7701467696752768</v>
      </c>
      <c r="Z560" s="376">
        <f t="shared" si="26"/>
        <v>-8.0172077474795724</v>
      </c>
      <c r="AA560" s="376">
        <f t="shared" si="26"/>
        <v>7.0102306510543562</v>
      </c>
      <c r="AB560" s="376">
        <f t="shared" si="26"/>
        <v>-3.4195737769809171</v>
      </c>
      <c r="AC560" s="376">
        <f t="shared" si="26"/>
        <v>-3.677855212233784</v>
      </c>
      <c r="AD560" s="376">
        <f t="shared" si="26"/>
        <v>20.499297100440753</v>
      </c>
      <c r="AE560" s="376">
        <f t="shared" si="26"/>
        <v>-2.7307106371429017</v>
      </c>
      <c r="AF560" s="376">
        <f t="shared" si="26"/>
        <v>-23.790372645313525</v>
      </c>
      <c r="AG560" s="376">
        <f t="shared" si="24"/>
        <v>16.266675717996502</v>
      </c>
      <c r="AH560" s="376">
        <f t="shared" si="24"/>
        <v>-8.8024401684737068</v>
      </c>
      <c r="AI560" s="376">
        <f t="shared" si="24"/>
        <v>23.368195434076952</v>
      </c>
      <c r="AJ560" s="376">
        <f t="shared" si="24"/>
        <v>9.0296599341879134</v>
      </c>
      <c r="AK560" s="376">
        <f t="shared" si="24"/>
        <v>4.0937176979627807</v>
      </c>
      <c r="AL560" s="376">
        <f t="shared" si="24"/>
        <v>-4.3038122924789617</v>
      </c>
      <c r="AM560" s="376">
        <f t="shared" si="25"/>
        <v>15.108280648977411</v>
      </c>
      <c r="AN560" s="376">
        <f t="shared" si="22"/>
        <v>-30.500110239557607</v>
      </c>
      <c r="AO560" s="376">
        <f t="shared" si="22"/>
        <v>2.338162871857743</v>
      </c>
      <c r="AP560" s="376">
        <f t="shared" si="22"/>
        <v>3.6399825574999558</v>
      </c>
    </row>
    <row r="561" spans="1:42" s="326" customFormat="1" ht="13.8" x14ac:dyDescent="0.3">
      <c r="A561" s="330"/>
      <c r="B561" s="330" t="s">
        <v>342</v>
      </c>
      <c r="C561" s="333"/>
      <c r="D561" s="333"/>
      <c r="E561" s="333"/>
      <c r="F561" s="333"/>
      <c r="G561" s="333"/>
      <c r="H561" s="333"/>
      <c r="I561" s="333"/>
      <c r="J561" s="333"/>
      <c r="K561" s="333"/>
      <c r="L561" s="333"/>
      <c r="M561" s="333"/>
      <c r="N561" s="333"/>
      <c r="O561" s="376">
        <f t="shared" si="21"/>
        <v>23.852631055329809</v>
      </c>
      <c r="P561" s="376">
        <f t="shared" si="26"/>
        <v>-16.463017845138587</v>
      </c>
      <c r="Q561" s="376">
        <f t="shared" si="26"/>
        <v>31.299729341426143</v>
      </c>
      <c r="R561" s="376">
        <f t="shared" si="26"/>
        <v>-19.284892294639015</v>
      </c>
      <c r="S561" s="376">
        <f t="shared" si="26"/>
        <v>16.691249262391963</v>
      </c>
      <c r="T561" s="376">
        <f t="shared" si="26"/>
        <v>-4.0517205121358053</v>
      </c>
      <c r="U561" s="376">
        <f t="shared" si="26"/>
        <v>-6.4721592362445532</v>
      </c>
      <c r="V561" s="376">
        <f t="shared" si="26"/>
        <v>6.3592070534319332</v>
      </c>
      <c r="W561" s="376">
        <f t="shared" si="26"/>
        <v>-8.6387926042420187</v>
      </c>
      <c r="X561" s="376">
        <f t="shared" si="26"/>
        <v>0.71368047206192775</v>
      </c>
      <c r="Y561" s="376">
        <f t="shared" si="26"/>
        <v>7.0072499553944638</v>
      </c>
      <c r="Z561" s="376">
        <f t="shared" si="26"/>
        <v>-12.533530833814998</v>
      </c>
      <c r="AA561" s="376">
        <f t="shared" si="26"/>
        <v>18.995812514333878</v>
      </c>
      <c r="AB561" s="376">
        <f t="shared" si="26"/>
        <v>-5.2463541770082029</v>
      </c>
      <c r="AC561" s="376">
        <f t="shared" si="26"/>
        <v>-3.7166331018882142</v>
      </c>
      <c r="AD561" s="376">
        <f t="shared" si="26"/>
        <v>13.462145496457206</v>
      </c>
      <c r="AE561" s="376">
        <f t="shared" ref="P561:AF576" si="27">IFERROR(((AE171-AD171)*100/AD171),"n.a.")</f>
        <v>-1.0028134163038438</v>
      </c>
      <c r="AF561" s="376">
        <f t="shared" si="27"/>
        <v>-6.1722095986216985</v>
      </c>
      <c r="AG561" s="376">
        <f t="shared" si="24"/>
        <v>17.8206184387153</v>
      </c>
      <c r="AH561" s="376">
        <f t="shared" si="24"/>
        <v>-6.0990494445944181</v>
      </c>
      <c r="AI561" s="376">
        <f t="shared" si="24"/>
        <v>-6.0191581441878892</v>
      </c>
      <c r="AJ561" s="376">
        <f t="shared" si="24"/>
        <v>4.3398662743267078</v>
      </c>
      <c r="AK561" s="376">
        <f t="shared" si="24"/>
        <v>-1.5064137862502438</v>
      </c>
      <c r="AL561" s="376">
        <f t="shared" si="24"/>
        <v>-5.937626938884951</v>
      </c>
      <c r="AM561" s="376">
        <f t="shared" si="25"/>
        <v>20.94597037687333</v>
      </c>
      <c r="AN561" s="376">
        <f t="shared" si="22"/>
        <v>-24.107501634166617</v>
      </c>
      <c r="AO561" s="376">
        <f t="shared" si="22"/>
        <v>21.887000797059148</v>
      </c>
      <c r="AP561" s="376">
        <f t="shared" si="22"/>
        <v>1.5534706091482466</v>
      </c>
    </row>
    <row r="562" spans="1:42" s="326" customFormat="1" ht="13.8" x14ac:dyDescent="0.3">
      <c r="A562" s="328"/>
      <c r="B562" s="328" t="s">
        <v>343</v>
      </c>
      <c r="C562" s="332"/>
      <c r="D562" s="332"/>
      <c r="E562" s="332"/>
      <c r="F562" s="332"/>
      <c r="G562" s="332"/>
      <c r="H562" s="332"/>
      <c r="I562" s="332"/>
      <c r="J562" s="332"/>
      <c r="K562" s="332"/>
      <c r="L562" s="332"/>
      <c r="M562" s="332"/>
      <c r="N562" s="332"/>
      <c r="O562" s="376">
        <f t="shared" si="21"/>
        <v>7.6023740778926836</v>
      </c>
      <c r="P562" s="376">
        <f t="shared" si="27"/>
        <v>-16.716262515504905</v>
      </c>
      <c r="Q562" s="376">
        <f t="shared" si="27"/>
        <v>23.103769681284309</v>
      </c>
      <c r="R562" s="376">
        <f t="shared" si="27"/>
        <v>-12.231976657680693</v>
      </c>
      <c r="S562" s="376">
        <f t="shared" si="27"/>
        <v>16.059143221065586</v>
      </c>
      <c r="T562" s="376">
        <f t="shared" si="27"/>
        <v>-3.3255047491071887</v>
      </c>
      <c r="U562" s="376">
        <f t="shared" si="27"/>
        <v>-9.8916665127906284E-2</v>
      </c>
      <c r="V562" s="376">
        <f t="shared" si="27"/>
        <v>8.5255221951825302</v>
      </c>
      <c r="W562" s="376">
        <f t="shared" si="27"/>
        <v>-9.1764055478920259</v>
      </c>
      <c r="X562" s="376">
        <f t="shared" si="27"/>
        <v>1.9288314450846564</v>
      </c>
      <c r="Y562" s="376">
        <f t="shared" si="27"/>
        <v>0.12859281303058492</v>
      </c>
      <c r="Z562" s="376">
        <f t="shared" si="27"/>
        <v>-12.359084499929875</v>
      </c>
      <c r="AA562" s="376">
        <f t="shared" si="27"/>
        <v>22.140096620807498</v>
      </c>
      <c r="AB562" s="376">
        <f t="shared" si="27"/>
        <v>-14.731011843172103</v>
      </c>
      <c r="AC562" s="376">
        <f t="shared" si="27"/>
        <v>1.4741387848931669</v>
      </c>
      <c r="AD562" s="376">
        <f t="shared" si="27"/>
        <v>5.1227897789935133</v>
      </c>
      <c r="AE562" s="376">
        <f t="shared" si="27"/>
        <v>4.1113270682851759</v>
      </c>
      <c r="AF562" s="376">
        <f t="shared" si="27"/>
        <v>-1.9946836705998765</v>
      </c>
      <c r="AG562" s="376">
        <f t="shared" si="24"/>
        <v>16.322395903429182</v>
      </c>
      <c r="AH562" s="376">
        <f t="shared" si="24"/>
        <v>0.42579456327283227</v>
      </c>
      <c r="AI562" s="376">
        <f t="shared" si="24"/>
        <v>-9.5842315296621052</v>
      </c>
      <c r="AJ562" s="376">
        <f t="shared" si="24"/>
        <v>9.3525442946322475</v>
      </c>
      <c r="AK562" s="376">
        <f t="shared" si="24"/>
        <v>-3.6052238593197679</v>
      </c>
      <c r="AL562" s="376">
        <f t="shared" si="24"/>
        <v>-7.4562771821459295</v>
      </c>
      <c r="AM562" s="376">
        <f t="shared" si="25"/>
        <v>22.17207294052686</v>
      </c>
      <c r="AN562" s="376">
        <f t="shared" si="22"/>
        <v>-24.5672548371662</v>
      </c>
      <c r="AO562" s="376">
        <f t="shared" si="22"/>
        <v>14.923086104376452</v>
      </c>
      <c r="AP562" s="376">
        <f t="shared" si="22"/>
        <v>4.7405511677676717</v>
      </c>
    </row>
    <row r="563" spans="1:42" s="326" customFormat="1" ht="27.6" x14ac:dyDescent="0.3">
      <c r="A563" s="330"/>
      <c r="B563" s="330" t="s">
        <v>344</v>
      </c>
      <c r="C563" s="333"/>
      <c r="D563" s="333"/>
      <c r="E563" s="333"/>
      <c r="F563" s="333"/>
      <c r="G563" s="333"/>
      <c r="H563" s="333"/>
      <c r="I563" s="333"/>
      <c r="J563" s="333"/>
      <c r="K563" s="333"/>
      <c r="L563" s="333"/>
      <c r="M563" s="333"/>
      <c r="N563" s="333"/>
      <c r="O563" s="376">
        <f t="shared" si="21"/>
        <v>-36.206192034668256</v>
      </c>
      <c r="P563" s="376">
        <f t="shared" si="27"/>
        <v>38.770546518077992</v>
      </c>
      <c r="Q563" s="376">
        <f t="shared" si="27"/>
        <v>-7.1705696254467179</v>
      </c>
      <c r="R563" s="376">
        <f t="shared" si="27"/>
        <v>-26.363587852928902</v>
      </c>
      <c r="S563" s="376">
        <f t="shared" si="27"/>
        <v>75.035719193554883</v>
      </c>
      <c r="T563" s="376">
        <f t="shared" si="27"/>
        <v>5.3120573267161797</v>
      </c>
      <c r="U563" s="376">
        <f t="shared" si="27"/>
        <v>-19.054156849501812</v>
      </c>
      <c r="V563" s="376">
        <f t="shared" si="27"/>
        <v>59.607431052833164</v>
      </c>
      <c r="W563" s="376">
        <f t="shared" si="27"/>
        <v>-59.217298197248397</v>
      </c>
      <c r="X563" s="376">
        <f t="shared" si="27"/>
        <v>81.223876227549653</v>
      </c>
      <c r="Y563" s="376">
        <f t="shared" si="27"/>
        <v>14.42589397606357</v>
      </c>
      <c r="Z563" s="376">
        <f t="shared" si="27"/>
        <v>-37.878650534452184</v>
      </c>
      <c r="AA563" s="376">
        <f t="shared" si="27"/>
        <v>90.757464216667671</v>
      </c>
      <c r="AB563" s="376">
        <f t="shared" si="27"/>
        <v>-28.142916267650747</v>
      </c>
      <c r="AC563" s="376">
        <f t="shared" si="27"/>
        <v>17.824033225445014</v>
      </c>
      <c r="AD563" s="376">
        <f t="shared" si="27"/>
        <v>41.243927914715783</v>
      </c>
      <c r="AE563" s="376">
        <f t="shared" si="27"/>
        <v>-32.314743450858842</v>
      </c>
      <c r="AF563" s="376">
        <f t="shared" si="27"/>
        <v>30.917979592004659</v>
      </c>
      <c r="AG563" s="376">
        <f t="shared" si="24"/>
        <v>-35.841491602454035</v>
      </c>
      <c r="AH563" s="376">
        <f t="shared" si="24"/>
        <v>103.41655248391005</v>
      </c>
      <c r="AI563" s="376">
        <f t="shared" si="24"/>
        <v>-2.9224329357306162</v>
      </c>
      <c r="AJ563" s="376">
        <f t="shared" si="24"/>
        <v>-33.037148974217082</v>
      </c>
      <c r="AK563" s="376">
        <f t="shared" si="24"/>
        <v>74.178616065965613</v>
      </c>
      <c r="AL563" s="376">
        <f t="shared" si="24"/>
        <v>-35.062738934196503</v>
      </c>
      <c r="AM563" s="376">
        <f t="shared" si="25"/>
        <v>-20.577356615551725</v>
      </c>
      <c r="AN563" s="376">
        <f t="shared" si="22"/>
        <v>72.30406692924582</v>
      </c>
      <c r="AO563" s="376">
        <f t="shared" si="22"/>
        <v>-13.854158756366349</v>
      </c>
      <c r="AP563" s="376">
        <f t="shared" si="22"/>
        <v>33.515925518459497</v>
      </c>
    </row>
    <row r="564" spans="1:42" s="326" customFormat="1" ht="13.8" x14ac:dyDescent="0.3">
      <c r="A564" s="328"/>
      <c r="B564" s="328" t="s">
        <v>345</v>
      </c>
      <c r="C564" s="332"/>
      <c r="D564" s="332"/>
      <c r="E564" s="332"/>
      <c r="F564" s="332"/>
      <c r="G564" s="332"/>
      <c r="H564" s="332"/>
      <c r="I564" s="332"/>
      <c r="J564" s="332"/>
      <c r="K564" s="332"/>
      <c r="L564" s="332"/>
      <c r="M564" s="332"/>
      <c r="N564" s="332"/>
      <c r="O564" s="376">
        <f t="shared" si="21"/>
        <v>42.14412882355014</v>
      </c>
      <c r="P564" s="376">
        <f t="shared" si="27"/>
        <v>17.288892440579534</v>
      </c>
      <c r="Q564" s="376">
        <f t="shared" si="27"/>
        <v>1.3717757879589292</v>
      </c>
      <c r="R564" s="376">
        <f t="shared" si="27"/>
        <v>-35.563121503230747</v>
      </c>
      <c r="S564" s="376">
        <f t="shared" si="27"/>
        <v>5.0159327137890788</v>
      </c>
      <c r="T564" s="376">
        <f t="shared" si="27"/>
        <v>18.496728351632949</v>
      </c>
      <c r="U564" s="376">
        <f t="shared" si="27"/>
        <v>-19.119304975767459</v>
      </c>
      <c r="V564" s="376">
        <f t="shared" si="27"/>
        <v>30.653974165248144</v>
      </c>
      <c r="W564" s="376">
        <f t="shared" si="27"/>
        <v>22.228724883914456</v>
      </c>
      <c r="X564" s="376">
        <f t="shared" si="27"/>
        <v>-31.279392802139871</v>
      </c>
      <c r="Y564" s="376">
        <f t="shared" si="27"/>
        <v>-22.669199392689933</v>
      </c>
      <c r="Z564" s="376">
        <f t="shared" si="27"/>
        <v>-13.860389189182333</v>
      </c>
      <c r="AA564" s="376">
        <f t="shared" si="27"/>
        <v>44.286589760496533</v>
      </c>
      <c r="AB564" s="376">
        <f t="shared" si="27"/>
        <v>39.383292777104515</v>
      </c>
      <c r="AC564" s="376">
        <f t="shared" si="27"/>
        <v>2.356276739486634</v>
      </c>
      <c r="AD564" s="376">
        <f t="shared" si="27"/>
        <v>-34.209482686569828</v>
      </c>
      <c r="AE564" s="376">
        <f t="shared" si="27"/>
        <v>-8.1514397767019755</v>
      </c>
      <c r="AF564" s="376">
        <f t="shared" si="27"/>
        <v>-0.94304694609672934</v>
      </c>
      <c r="AG564" s="376">
        <f t="shared" si="24"/>
        <v>-7.5249484219948535</v>
      </c>
      <c r="AH564" s="376">
        <f t="shared" si="24"/>
        <v>-10.929720276716793</v>
      </c>
      <c r="AI564" s="376">
        <f t="shared" si="24"/>
        <v>92.026099513148083</v>
      </c>
      <c r="AJ564" s="376">
        <f t="shared" si="24"/>
        <v>-24.711797334385864</v>
      </c>
      <c r="AK564" s="376">
        <f t="shared" si="24"/>
        <v>-37.759885273712349</v>
      </c>
      <c r="AL564" s="376">
        <f t="shared" si="24"/>
        <v>2.4259276595987247</v>
      </c>
      <c r="AM564" s="376">
        <f t="shared" si="25"/>
        <v>23.762224590977031</v>
      </c>
      <c r="AN564" s="376">
        <f t="shared" si="22"/>
        <v>55.407330801998803</v>
      </c>
      <c r="AO564" s="376">
        <f t="shared" si="22"/>
        <v>-12.56784167751109</v>
      </c>
      <c r="AP564" s="376">
        <f t="shared" si="22"/>
        <v>-33.975511661469518</v>
      </c>
    </row>
    <row r="565" spans="1:42" s="326" customFormat="1" ht="13.8" x14ac:dyDescent="0.3">
      <c r="A565" s="330"/>
      <c r="B565" s="330" t="s">
        <v>346</v>
      </c>
      <c r="C565" s="333"/>
      <c r="D565" s="333"/>
      <c r="E565" s="333"/>
      <c r="F565" s="333"/>
      <c r="G565" s="333"/>
      <c r="H565" s="333"/>
      <c r="I565" s="333"/>
      <c r="J565" s="333"/>
      <c r="K565" s="333"/>
      <c r="L565" s="333"/>
      <c r="M565" s="333"/>
      <c r="N565" s="333"/>
      <c r="O565" s="376">
        <f t="shared" si="21"/>
        <v>-4.2500255689624415</v>
      </c>
      <c r="P565" s="376">
        <f t="shared" si="27"/>
        <v>102.86780185583105</v>
      </c>
      <c r="Q565" s="376">
        <f t="shared" si="27"/>
        <v>12.171697726318069</v>
      </c>
      <c r="R565" s="376">
        <f t="shared" si="27"/>
        <v>-41.869427932629861</v>
      </c>
      <c r="S565" s="376">
        <f t="shared" si="27"/>
        <v>42.691318597924536</v>
      </c>
      <c r="T565" s="376">
        <f t="shared" si="27"/>
        <v>31.799727831987081</v>
      </c>
      <c r="U565" s="376">
        <f t="shared" si="27"/>
        <v>-40.719625714058033</v>
      </c>
      <c r="V565" s="376">
        <f t="shared" si="27"/>
        <v>25.494263109366678</v>
      </c>
      <c r="W565" s="376">
        <f t="shared" si="27"/>
        <v>91.249355777864253</v>
      </c>
      <c r="X565" s="376">
        <f t="shared" si="27"/>
        <v>-71.646180562546917</v>
      </c>
      <c r="Y565" s="376">
        <f t="shared" si="27"/>
        <v>79.616708196540969</v>
      </c>
      <c r="Z565" s="376">
        <f t="shared" si="27"/>
        <v>-19.54447165633546</v>
      </c>
      <c r="AA565" s="376">
        <f t="shared" si="27"/>
        <v>-28.178591956446663</v>
      </c>
      <c r="AB565" s="376">
        <f t="shared" si="27"/>
        <v>208.72921507228875</v>
      </c>
      <c r="AC565" s="376">
        <f t="shared" si="27"/>
        <v>-14.650539404169441</v>
      </c>
      <c r="AD565" s="376">
        <f t="shared" si="27"/>
        <v>-32.090998606597822</v>
      </c>
      <c r="AE565" s="376">
        <f t="shared" si="27"/>
        <v>-19.437591683156239</v>
      </c>
      <c r="AF565" s="376">
        <f t="shared" si="27"/>
        <v>51.625518628797735</v>
      </c>
      <c r="AG565" s="376">
        <f t="shared" si="24"/>
        <v>-15.188445816850454</v>
      </c>
      <c r="AH565" s="376">
        <f t="shared" si="24"/>
        <v>-46.030404264991745</v>
      </c>
      <c r="AI565" s="376">
        <f t="shared" si="24"/>
        <v>333.84871616680817</v>
      </c>
      <c r="AJ565" s="376">
        <f t="shared" si="24"/>
        <v>-79.027916469629858</v>
      </c>
      <c r="AK565" s="376">
        <f t="shared" si="24"/>
        <v>10.150524362027264</v>
      </c>
      <c r="AL565" s="376">
        <f t="shared" si="24"/>
        <v>10.300977528529602</v>
      </c>
      <c r="AM565" s="376">
        <f t="shared" si="25"/>
        <v>43.276408409359661</v>
      </c>
      <c r="AN565" s="376">
        <f t="shared" si="22"/>
        <v>109.20647159564659</v>
      </c>
      <c r="AO565" s="376">
        <f t="shared" si="22"/>
        <v>-25.009041342791594</v>
      </c>
      <c r="AP565" s="376">
        <f t="shared" si="22"/>
        <v>-45.615264666659222</v>
      </c>
    </row>
    <row r="566" spans="1:42" s="326" customFormat="1" ht="13.8" x14ac:dyDescent="0.3">
      <c r="A566" s="328"/>
      <c r="B566" s="328" t="s">
        <v>347</v>
      </c>
      <c r="C566" s="332"/>
      <c r="D566" s="332"/>
      <c r="E566" s="332"/>
      <c r="F566" s="332"/>
      <c r="G566" s="332"/>
      <c r="H566" s="332"/>
      <c r="I566" s="332"/>
      <c r="J566" s="332"/>
      <c r="K566" s="332"/>
      <c r="L566" s="332"/>
      <c r="M566" s="332"/>
      <c r="N566" s="332"/>
      <c r="O566" s="376">
        <f t="shared" si="21"/>
        <v>28.886042165004536</v>
      </c>
      <c r="P566" s="376">
        <f t="shared" si="27"/>
        <v>26.548122889429564</v>
      </c>
      <c r="Q566" s="376">
        <f t="shared" si="27"/>
        <v>42.496420247857309</v>
      </c>
      <c r="R566" s="376">
        <f t="shared" si="27"/>
        <v>-46.890772697901731</v>
      </c>
      <c r="S566" s="376">
        <f t="shared" si="27"/>
        <v>12.844902933326377</v>
      </c>
      <c r="T566" s="376">
        <f t="shared" si="27"/>
        <v>-0.18341491233546051</v>
      </c>
      <c r="U566" s="376">
        <f t="shared" si="27"/>
        <v>23.983963664910664</v>
      </c>
      <c r="V566" s="376">
        <f t="shared" si="27"/>
        <v>0.48176653651125473</v>
      </c>
      <c r="W566" s="376">
        <f t="shared" si="27"/>
        <v>-9.7484331253928556</v>
      </c>
      <c r="X566" s="376">
        <f t="shared" si="27"/>
        <v>-15.900249747615929</v>
      </c>
      <c r="Y566" s="376">
        <f t="shared" si="27"/>
        <v>12.162925146312821</v>
      </c>
      <c r="Z566" s="376">
        <f t="shared" si="27"/>
        <v>6.9306110555121689</v>
      </c>
      <c r="AA566" s="376">
        <f t="shared" si="27"/>
        <v>8.2195429146382892</v>
      </c>
      <c r="AB566" s="376">
        <f t="shared" si="27"/>
        <v>-7.1205083240750353</v>
      </c>
      <c r="AC566" s="376">
        <f t="shared" si="27"/>
        <v>18.622566138860648</v>
      </c>
      <c r="AD566" s="376">
        <f t="shared" si="27"/>
        <v>-12.360215747783709</v>
      </c>
      <c r="AE566" s="376">
        <f t="shared" si="27"/>
        <v>-26.585406425824672</v>
      </c>
      <c r="AF566" s="376">
        <f t="shared" si="27"/>
        <v>69.733396657897671</v>
      </c>
      <c r="AG566" s="376">
        <f t="shared" si="24"/>
        <v>-18.18084848296089</v>
      </c>
      <c r="AH566" s="376">
        <f t="shared" si="24"/>
        <v>2.4235887341386158</v>
      </c>
      <c r="AI566" s="376">
        <f t="shared" si="24"/>
        <v>5.0700438864934281</v>
      </c>
      <c r="AJ566" s="376">
        <f t="shared" si="24"/>
        <v>-20.75150106639494</v>
      </c>
      <c r="AK566" s="376">
        <f t="shared" si="24"/>
        <v>-7.2962506512417216</v>
      </c>
      <c r="AL566" s="376">
        <f t="shared" si="24"/>
        <v>177.07059676047939</v>
      </c>
      <c r="AM566" s="376">
        <f t="shared" si="25"/>
        <v>-64.590334804586547</v>
      </c>
      <c r="AN566" s="376">
        <f t="shared" si="22"/>
        <v>-31.764313864966951</v>
      </c>
      <c r="AO566" s="376">
        <f t="shared" si="22"/>
        <v>30.880571962703826</v>
      </c>
      <c r="AP566" s="376">
        <f t="shared" si="22"/>
        <v>-17.07503791896389</v>
      </c>
    </row>
    <row r="567" spans="1:42" s="326" customFormat="1" ht="13.8" x14ac:dyDescent="0.3">
      <c r="A567" s="330"/>
      <c r="B567" s="330" t="s">
        <v>348</v>
      </c>
      <c r="C567" s="333"/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76">
        <f t="shared" si="21"/>
        <v>-26.06786854574133</v>
      </c>
      <c r="P567" s="376">
        <f t="shared" si="27"/>
        <v>0.96477115286863935</v>
      </c>
      <c r="Q567" s="376">
        <f t="shared" si="27"/>
        <v>60.343852504816788</v>
      </c>
      <c r="R567" s="376">
        <f t="shared" si="27"/>
        <v>-25.212726133116526</v>
      </c>
      <c r="S567" s="376">
        <f t="shared" si="27"/>
        <v>16.010902639687231</v>
      </c>
      <c r="T567" s="376">
        <f t="shared" si="27"/>
        <v>-30.641963172942422</v>
      </c>
      <c r="U567" s="376">
        <f t="shared" si="27"/>
        <v>3.0158594955575673</v>
      </c>
      <c r="V567" s="376">
        <f t="shared" si="27"/>
        <v>95.814472384759014</v>
      </c>
      <c r="W567" s="376">
        <f t="shared" si="27"/>
        <v>3.7308568234506416</v>
      </c>
      <c r="X567" s="376">
        <f t="shared" si="27"/>
        <v>-3.4864091866981237</v>
      </c>
      <c r="Y567" s="376">
        <f t="shared" si="27"/>
        <v>12.283777408987937</v>
      </c>
      <c r="Z567" s="376">
        <f t="shared" si="27"/>
        <v>-41.538299525144446</v>
      </c>
      <c r="AA567" s="376">
        <f t="shared" si="27"/>
        <v>59.030327861920682</v>
      </c>
      <c r="AB567" s="376">
        <f t="shared" si="27"/>
        <v>38.844221954100355</v>
      </c>
      <c r="AC567" s="376">
        <f t="shared" si="27"/>
        <v>-20.346053154909203</v>
      </c>
      <c r="AD567" s="376">
        <f t="shared" si="27"/>
        <v>35.555400563441488</v>
      </c>
      <c r="AE567" s="376">
        <f t="shared" si="27"/>
        <v>-22.772080515530373</v>
      </c>
      <c r="AF567" s="376">
        <f t="shared" si="27"/>
        <v>4.1212402378124784</v>
      </c>
      <c r="AG567" s="376">
        <f t="shared" si="24"/>
        <v>-27.829741840068735</v>
      </c>
      <c r="AH567" s="376">
        <f t="shared" si="24"/>
        <v>32.065009119290956</v>
      </c>
      <c r="AI567" s="376">
        <f t="shared" si="24"/>
        <v>3.2251508681932215</v>
      </c>
      <c r="AJ567" s="376">
        <f t="shared" si="24"/>
        <v>-7.4051949966744441</v>
      </c>
      <c r="AK567" s="376">
        <f t="shared" si="24"/>
        <v>-26.416977827645667</v>
      </c>
      <c r="AL567" s="376">
        <f t="shared" ref="AL567:AM575" si="28">IFERROR(((AL177-AK177)*100/AK177),"n.a.")</f>
        <v>-22.743702326917077</v>
      </c>
      <c r="AM567" s="376">
        <f t="shared" si="28"/>
        <v>-26.822259303360497</v>
      </c>
      <c r="AN567" s="376">
        <f t="shared" si="22"/>
        <v>58.391823517563935</v>
      </c>
      <c r="AO567" s="376">
        <f t="shared" si="22"/>
        <v>-7.6223389647428803</v>
      </c>
      <c r="AP567" s="376">
        <f t="shared" si="22"/>
        <v>-21.574580177781755</v>
      </c>
    </row>
    <row r="568" spans="1:42" s="326" customFormat="1" ht="13.8" x14ac:dyDescent="0.3">
      <c r="A568" s="328"/>
      <c r="B568" s="328" t="s">
        <v>349</v>
      </c>
      <c r="C568" s="332"/>
      <c r="D568" s="332"/>
      <c r="E568" s="332"/>
      <c r="F568" s="332"/>
      <c r="G568" s="332"/>
      <c r="H568" s="332"/>
      <c r="I568" s="332"/>
      <c r="J568" s="332"/>
      <c r="K568" s="332"/>
      <c r="L568" s="332"/>
      <c r="M568" s="332"/>
      <c r="N568" s="332"/>
      <c r="O568" s="376">
        <f t="shared" si="21"/>
        <v>-54.561724641688656</v>
      </c>
      <c r="P568" s="376">
        <f t="shared" si="27"/>
        <v>54.341600400905307</v>
      </c>
      <c r="Q568" s="376">
        <f t="shared" si="27"/>
        <v>-24.149430771846053</v>
      </c>
      <c r="R568" s="376">
        <f t="shared" si="27"/>
        <v>-15.473010368591714</v>
      </c>
      <c r="S568" s="376">
        <f t="shared" si="27"/>
        <v>122.0185566969367</v>
      </c>
      <c r="T568" s="376">
        <f t="shared" si="27"/>
        <v>-3.6685834836776654</v>
      </c>
      <c r="U568" s="376">
        <f t="shared" si="27"/>
        <v>-14.018928686076704</v>
      </c>
      <c r="V568" s="376">
        <f t="shared" si="27"/>
        <v>70.647789861268762</v>
      </c>
      <c r="W568" s="376">
        <f t="shared" si="27"/>
        <v>-86.794633736517298</v>
      </c>
      <c r="X568" s="376">
        <f t="shared" si="27"/>
        <v>455.31746382720263</v>
      </c>
      <c r="Y568" s="376">
        <f t="shared" si="27"/>
        <v>15.208019154005843</v>
      </c>
      <c r="Z568" s="376">
        <f t="shared" si="27"/>
        <v>-44.095241763015316</v>
      </c>
      <c r="AA568" s="376">
        <f t="shared" si="27"/>
        <v>122.46222316430492</v>
      </c>
      <c r="AB568" s="376">
        <f t="shared" si="27"/>
        <v>-46.25339314111006</v>
      </c>
      <c r="AC568" s="376">
        <f t="shared" si="27"/>
        <v>28.163808277441493</v>
      </c>
      <c r="AD568" s="376">
        <f t="shared" si="27"/>
        <v>82.109731729595794</v>
      </c>
      <c r="AE568" s="376">
        <f t="shared" si="27"/>
        <v>-38.189527219574551</v>
      </c>
      <c r="AF568" s="376">
        <f t="shared" si="27"/>
        <v>36.852600043099443</v>
      </c>
      <c r="AG568" s="376">
        <f t="shared" si="24"/>
        <v>-44.251808316828772</v>
      </c>
      <c r="AH568" s="376">
        <f t="shared" si="24"/>
        <v>157.54790095742183</v>
      </c>
      <c r="AI568" s="376">
        <f t="shared" si="24"/>
        <v>-16.613406855047725</v>
      </c>
      <c r="AJ568" s="376">
        <f t="shared" si="24"/>
        <v>-32.809490949995975</v>
      </c>
      <c r="AK568" s="376">
        <f t="shared" si="24"/>
        <v>102.0430113491214</v>
      </c>
      <c r="AL568" s="376">
        <f t="shared" si="28"/>
        <v>-39.32916010327861</v>
      </c>
      <c r="AM568" s="376">
        <f t="shared" si="28"/>
        <v>-28.204198024572825</v>
      </c>
      <c r="AN568" s="376">
        <f t="shared" si="22"/>
        <v>83.554816247249988</v>
      </c>
      <c r="AO568" s="376">
        <f t="shared" si="22"/>
        <v>-14.11220935655817</v>
      </c>
      <c r="AP568" s="376">
        <f t="shared" si="22"/>
        <v>48.622690557530383</v>
      </c>
    </row>
    <row r="569" spans="1:42" s="326" customFormat="1" ht="13.8" x14ac:dyDescent="0.3">
      <c r="A569" s="330"/>
      <c r="B569" s="330" t="s">
        <v>350</v>
      </c>
      <c r="C569" s="333"/>
      <c r="D569" s="333"/>
      <c r="E569" s="333"/>
      <c r="F569" s="333"/>
      <c r="G569" s="333"/>
      <c r="H569" s="333"/>
      <c r="I569" s="333"/>
      <c r="J569" s="333"/>
      <c r="K569" s="333"/>
      <c r="L569" s="333"/>
      <c r="M569" s="333"/>
      <c r="N569" s="333"/>
      <c r="O569" s="376">
        <f t="shared" si="21"/>
        <v>58.415657394379529</v>
      </c>
      <c r="P569" s="376">
        <f t="shared" si="27"/>
        <v>-60.881727234134551</v>
      </c>
      <c r="Q569" s="376">
        <f t="shared" si="27"/>
        <v>252.16808698100152</v>
      </c>
      <c r="R569" s="376">
        <f t="shared" si="27"/>
        <v>-36.790352392354997</v>
      </c>
      <c r="S569" s="376">
        <f t="shared" si="27"/>
        <v>-43.369070311628604</v>
      </c>
      <c r="T569" s="376">
        <f t="shared" si="27"/>
        <v>143.32825566115332</v>
      </c>
      <c r="U569" s="376">
        <f t="shared" si="27"/>
        <v>-53.85504919545636</v>
      </c>
      <c r="V569" s="376">
        <f t="shared" si="27"/>
        <v>75.739221348734631</v>
      </c>
      <c r="W569" s="376">
        <f t="shared" si="27"/>
        <v>-18.791280796523505</v>
      </c>
      <c r="X569" s="376">
        <f t="shared" si="27"/>
        <v>9.3503532772636877</v>
      </c>
      <c r="Y569" s="376">
        <f t="shared" si="27"/>
        <v>47.951313555221944</v>
      </c>
      <c r="Z569" s="376">
        <f t="shared" si="27"/>
        <v>-25.313404814728028</v>
      </c>
      <c r="AA569" s="376">
        <f t="shared" si="27"/>
        <v>44.666345899722259</v>
      </c>
      <c r="AB569" s="376">
        <f t="shared" si="27"/>
        <v>-45.497577304098179</v>
      </c>
      <c r="AC569" s="376">
        <f t="shared" si="27"/>
        <v>94.439021325833494</v>
      </c>
      <c r="AD569" s="376">
        <f t="shared" si="27"/>
        <v>-64.459204647772609</v>
      </c>
      <c r="AE569" s="376">
        <f t="shared" si="27"/>
        <v>100.32184862355253</v>
      </c>
      <c r="AF569" s="376">
        <f t="shared" si="27"/>
        <v>-23.231999125720282</v>
      </c>
      <c r="AG569" s="376">
        <f t="shared" si="24"/>
        <v>64.026183120833892</v>
      </c>
      <c r="AH569" s="376">
        <f t="shared" si="24"/>
        <v>-25.113852157359958</v>
      </c>
      <c r="AI569" s="376">
        <f t="shared" si="24"/>
        <v>-41.89173740272556</v>
      </c>
      <c r="AJ569" s="376">
        <f t="shared" si="24"/>
        <v>253.70087322776945</v>
      </c>
      <c r="AK569" s="376">
        <f t="shared" si="24"/>
        <v>-10.169441186301089</v>
      </c>
      <c r="AL569" s="376">
        <f t="shared" si="28"/>
        <v>-43.668450591096011</v>
      </c>
      <c r="AM569" s="376">
        <f t="shared" si="28"/>
        <v>34.724481723834934</v>
      </c>
      <c r="AN569" s="376">
        <f t="shared" si="22"/>
        <v>-47.887975420290651</v>
      </c>
      <c r="AO569" s="376">
        <f t="shared" si="22"/>
        <v>45.942810427339566</v>
      </c>
      <c r="AP569" s="376">
        <f t="shared" si="22"/>
        <v>49.608269359540117</v>
      </c>
    </row>
    <row r="570" spans="1:42" s="326" customFormat="1" ht="13.8" x14ac:dyDescent="0.3">
      <c r="A570" s="328"/>
      <c r="B570" s="328" t="s">
        <v>351</v>
      </c>
      <c r="C570" s="332"/>
      <c r="D570" s="332"/>
      <c r="E570" s="332"/>
      <c r="F570" s="332"/>
      <c r="G570" s="332"/>
      <c r="H570" s="332"/>
      <c r="I570" s="332"/>
      <c r="J570" s="332"/>
      <c r="K570" s="332"/>
      <c r="L570" s="332"/>
      <c r="M570" s="332"/>
      <c r="N570" s="332"/>
      <c r="O570" s="376">
        <f t="shared" si="21"/>
        <v>73.350417367058839</v>
      </c>
      <c r="P570" s="376">
        <f t="shared" si="27"/>
        <v>-27.939813518491164</v>
      </c>
      <c r="Q570" s="376">
        <f t="shared" si="27"/>
        <v>34.36431383398083</v>
      </c>
      <c r="R570" s="376">
        <f t="shared" si="27"/>
        <v>-22.646694169034955</v>
      </c>
      <c r="S570" s="376">
        <f t="shared" si="27"/>
        <v>43.11228773898339</v>
      </c>
      <c r="T570" s="376">
        <f t="shared" si="27"/>
        <v>-4.5712030800004602</v>
      </c>
      <c r="U570" s="376">
        <f t="shared" si="27"/>
        <v>-26.548230793155248</v>
      </c>
      <c r="V570" s="376">
        <f t="shared" si="27"/>
        <v>14.265247937552669</v>
      </c>
      <c r="W570" s="376">
        <f t="shared" si="27"/>
        <v>2.5970337666294685</v>
      </c>
      <c r="X570" s="376">
        <f t="shared" si="27"/>
        <v>-8.2882910899712421</v>
      </c>
      <c r="Y570" s="376">
        <f t="shared" si="27"/>
        <v>-16.372033862224118</v>
      </c>
      <c r="Z570" s="376">
        <f t="shared" si="27"/>
        <v>-19.206006278393929</v>
      </c>
      <c r="AA570" s="376">
        <f t="shared" si="27"/>
        <v>55.979894521056806</v>
      </c>
      <c r="AB570" s="376">
        <f t="shared" si="27"/>
        <v>3.6602600129645348</v>
      </c>
      <c r="AC570" s="376">
        <f t="shared" si="27"/>
        <v>-31.6101788692384</v>
      </c>
      <c r="AD570" s="376">
        <f t="shared" si="27"/>
        <v>-11.475692727837105</v>
      </c>
      <c r="AE570" s="376">
        <f t="shared" si="27"/>
        <v>75.68249156332152</v>
      </c>
      <c r="AF570" s="376">
        <f t="shared" si="27"/>
        <v>-28.238210910657294</v>
      </c>
      <c r="AG570" s="376">
        <f t="shared" si="24"/>
        <v>2.3812734641315676</v>
      </c>
      <c r="AH570" s="376">
        <f t="shared" si="24"/>
        <v>28.531702822863036</v>
      </c>
      <c r="AI570" s="376">
        <f t="shared" si="24"/>
        <v>12.531183861426832</v>
      </c>
      <c r="AJ570" s="376">
        <f t="shared" si="24"/>
        <v>-9.2293875881863929</v>
      </c>
      <c r="AK570" s="376">
        <f t="shared" si="24"/>
        <v>47.753810751564437</v>
      </c>
      <c r="AL570" s="376">
        <f t="shared" si="28"/>
        <v>71.805743007099593</v>
      </c>
      <c r="AM570" s="376">
        <f t="shared" si="28"/>
        <v>28.281403461127567</v>
      </c>
      <c r="AN570" s="376">
        <f t="shared" si="22"/>
        <v>19.351603524823755</v>
      </c>
      <c r="AO570" s="376">
        <f t="shared" si="22"/>
        <v>-53.599481983144102</v>
      </c>
      <c r="AP570" s="376">
        <f t="shared" si="22"/>
        <v>-3.4996124976211207</v>
      </c>
    </row>
    <row r="571" spans="1:42" s="326" customFormat="1" ht="13.8" x14ac:dyDescent="0.3">
      <c r="A571" s="330"/>
      <c r="B571" s="330" t="s">
        <v>352</v>
      </c>
      <c r="C571" s="333"/>
      <c r="D571" s="333"/>
      <c r="E571" s="333"/>
      <c r="F571" s="333"/>
      <c r="G571" s="333"/>
      <c r="H571" s="333"/>
      <c r="I571" s="333"/>
      <c r="J571" s="333"/>
      <c r="K571" s="333"/>
      <c r="L571" s="333"/>
      <c r="M571" s="333"/>
      <c r="N571" s="333"/>
      <c r="O571" s="376">
        <f t="shared" si="21"/>
        <v>3.2720270978342052</v>
      </c>
      <c r="P571" s="376">
        <f t="shared" si="27"/>
        <v>25.992000367152265</v>
      </c>
      <c r="Q571" s="376">
        <f t="shared" si="27"/>
        <v>-11.602878831555177</v>
      </c>
      <c r="R571" s="376">
        <f t="shared" si="27"/>
        <v>-25.827923422720758</v>
      </c>
      <c r="S571" s="376">
        <f t="shared" si="27"/>
        <v>36.574049936424288</v>
      </c>
      <c r="T571" s="376">
        <f t="shared" si="27"/>
        <v>5.5564008333279213</v>
      </c>
      <c r="U571" s="376">
        <f t="shared" si="27"/>
        <v>-2.1644396063305305</v>
      </c>
      <c r="V571" s="376">
        <f t="shared" si="27"/>
        <v>27.101439430168451</v>
      </c>
      <c r="W571" s="376">
        <f t="shared" si="27"/>
        <v>-15.561318355401694</v>
      </c>
      <c r="X571" s="376">
        <f t="shared" si="27"/>
        <v>-13.136436205932657</v>
      </c>
      <c r="Y571" s="376">
        <f t="shared" si="27"/>
        <v>-9.3984030060634307</v>
      </c>
      <c r="Z571" s="376">
        <f t="shared" si="27"/>
        <v>-15.270680773452067</v>
      </c>
      <c r="AA571" s="376">
        <f t="shared" si="27"/>
        <v>57.718677828556899</v>
      </c>
      <c r="AB571" s="376">
        <f t="shared" si="27"/>
        <v>11.623997458542942</v>
      </c>
      <c r="AC571" s="376">
        <f t="shared" si="27"/>
        <v>-22.094200440635547</v>
      </c>
      <c r="AD571" s="376">
        <f t="shared" si="27"/>
        <v>-21.510369753987007</v>
      </c>
      <c r="AE571" s="376">
        <f t="shared" si="27"/>
        <v>36.876776385947643</v>
      </c>
      <c r="AF571" s="376">
        <f t="shared" si="27"/>
        <v>-23.862253285538284</v>
      </c>
      <c r="AG571" s="376">
        <f t="shared" si="24"/>
        <v>24.235363648920284</v>
      </c>
      <c r="AH571" s="376">
        <f t="shared" si="24"/>
        <v>8.2855853365027912</v>
      </c>
      <c r="AI571" s="376">
        <f t="shared" si="24"/>
        <v>-3.5447142400466731</v>
      </c>
      <c r="AJ571" s="376">
        <f t="shared" si="24"/>
        <v>0.80859336362599044</v>
      </c>
      <c r="AK571" s="376">
        <f t="shared" si="24"/>
        <v>21.219082265745786</v>
      </c>
      <c r="AL571" s="376">
        <f t="shared" si="28"/>
        <v>-30.975459446353671</v>
      </c>
      <c r="AM571" s="376">
        <f t="shared" si="28"/>
        <v>4.814983318617867</v>
      </c>
      <c r="AN571" s="376">
        <f t="shared" si="22"/>
        <v>1.1595482167488129</v>
      </c>
      <c r="AO571" s="376">
        <f t="shared" si="22"/>
        <v>34.281690538596656</v>
      </c>
      <c r="AP571" s="376">
        <f t="shared" si="22"/>
        <v>-25.686496549405685</v>
      </c>
    </row>
    <row r="572" spans="1:42" s="326" customFormat="1" ht="13.8" x14ac:dyDescent="0.3">
      <c r="A572" s="328"/>
      <c r="B572" s="328" t="s">
        <v>353</v>
      </c>
      <c r="C572" s="332"/>
      <c r="D572" s="332"/>
      <c r="E572" s="332"/>
      <c r="F572" s="332"/>
      <c r="G572" s="332"/>
      <c r="H572" s="332"/>
      <c r="I572" s="332"/>
      <c r="J572" s="332"/>
      <c r="K572" s="332"/>
      <c r="L572" s="332"/>
      <c r="M572" s="332"/>
      <c r="N572" s="332"/>
      <c r="O572" s="376">
        <f t="shared" si="21"/>
        <v>12.600559980498375</v>
      </c>
      <c r="P572" s="376">
        <f t="shared" si="27"/>
        <v>-8.6291761398729072</v>
      </c>
      <c r="Q572" s="376">
        <f t="shared" si="27"/>
        <v>5.6579262589404511</v>
      </c>
      <c r="R572" s="376">
        <f t="shared" si="27"/>
        <v>-1.7041023573384524</v>
      </c>
      <c r="S572" s="376">
        <f t="shared" si="27"/>
        <v>11.795893741138917</v>
      </c>
      <c r="T572" s="376">
        <f t="shared" si="27"/>
        <v>4.769203924510367</v>
      </c>
      <c r="U572" s="376">
        <f t="shared" si="27"/>
        <v>-9.4455619068748771</v>
      </c>
      <c r="V572" s="376">
        <f t="shared" si="27"/>
        <v>-6.9674031382923509</v>
      </c>
      <c r="W572" s="376">
        <f t="shared" si="27"/>
        <v>-17.188123522519593</v>
      </c>
      <c r="X572" s="376">
        <f t="shared" si="27"/>
        <v>13.803568738823589</v>
      </c>
      <c r="Y572" s="376">
        <f t="shared" si="27"/>
        <v>6.0087679185674974</v>
      </c>
      <c r="Z572" s="376">
        <f t="shared" si="27"/>
        <v>-1.5568046197451209</v>
      </c>
      <c r="AA572" s="376">
        <f t="shared" si="27"/>
        <v>18.261070956388885</v>
      </c>
      <c r="AB572" s="376">
        <f t="shared" si="27"/>
        <v>-12.273319475752881</v>
      </c>
      <c r="AC572" s="376">
        <f t="shared" si="27"/>
        <v>-12.30671918860013</v>
      </c>
      <c r="AD572" s="376">
        <f t="shared" si="27"/>
        <v>14.830586244773313</v>
      </c>
      <c r="AE572" s="376">
        <f t="shared" si="27"/>
        <v>-2.997089566089135</v>
      </c>
      <c r="AF572" s="376">
        <f t="shared" si="27"/>
        <v>2.6884275655910108</v>
      </c>
      <c r="AG572" s="376">
        <f t="shared" si="24"/>
        <v>21.380120804766875</v>
      </c>
      <c r="AH572" s="376">
        <f t="shared" si="24"/>
        <v>-5.5731735493786836</v>
      </c>
      <c r="AI572" s="376">
        <f t="shared" si="24"/>
        <v>-15.270604705654012</v>
      </c>
      <c r="AJ572" s="376">
        <f t="shared" si="24"/>
        <v>14.455973276805242</v>
      </c>
      <c r="AK572" s="376">
        <f t="shared" si="24"/>
        <v>-0.83964390353392648</v>
      </c>
      <c r="AL572" s="376">
        <f t="shared" si="28"/>
        <v>-13.17757814826575</v>
      </c>
      <c r="AM572" s="376">
        <f t="shared" si="28"/>
        <v>31.788504057768563</v>
      </c>
      <c r="AN572" s="376">
        <f t="shared" si="22"/>
        <v>-31.477842689159392</v>
      </c>
      <c r="AO572" s="376">
        <f t="shared" si="22"/>
        <v>3.7921917757020895</v>
      </c>
      <c r="AP572" s="376">
        <f t="shared" si="22"/>
        <v>-4.0249585983847131</v>
      </c>
    </row>
    <row r="573" spans="1:42" s="326" customFormat="1" ht="13.8" x14ac:dyDescent="0.3">
      <c r="A573" s="330"/>
      <c r="B573" s="330" t="s">
        <v>354</v>
      </c>
      <c r="C573" s="333"/>
      <c r="D573" s="333"/>
      <c r="E573" s="333"/>
      <c r="F573" s="333"/>
      <c r="G573" s="333"/>
      <c r="H573" s="333"/>
      <c r="I573" s="333"/>
      <c r="J573" s="333"/>
      <c r="K573" s="333"/>
      <c r="L573" s="333"/>
      <c r="M573" s="333"/>
      <c r="N573" s="333"/>
      <c r="O573" s="376">
        <f t="shared" si="21"/>
        <v>56.798757567073174</v>
      </c>
      <c r="P573" s="376">
        <f t="shared" si="27"/>
        <v>-51.821574166723593</v>
      </c>
      <c r="Q573" s="376">
        <f t="shared" si="27"/>
        <v>-2.2358791147958907</v>
      </c>
      <c r="R573" s="376">
        <f t="shared" si="27"/>
        <v>16.467324744591718</v>
      </c>
      <c r="S573" s="376">
        <f t="shared" si="27"/>
        <v>30.922538372046279</v>
      </c>
      <c r="T573" s="376">
        <f t="shared" si="27"/>
        <v>-3.2821728795796892</v>
      </c>
      <c r="U573" s="376">
        <f t="shared" si="27"/>
        <v>42.794310143760711</v>
      </c>
      <c r="V573" s="376">
        <f t="shared" si="27"/>
        <v>-60.749970418446082</v>
      </c>
      <c r="W573" s="376">
        <f t="shared" si="27"/>
        <v>31.873197170647913</v>
      </c>
      <c r="X573" s="376">
        <f t="shared" si="27"/>
        <v>16.972672153082705</v>
      </c>
      <c r="Y573" s="376">
        <f t="shared" si="27"/>
        <v>21.273906974455532</v>
      </c>
      <c r="Z573" s="376">
        <f t="shared" si="27"/>
        <v>11.069092542991459</v>
      </c>
      <c r="AA573" s="376">
        <f t="shared" si="27"/>
        <v>-31.853068468182748</v>
      </c>
      <c r="AB573" s="376">
        <f t="shared" si="27"/>
        <v>8.0654758720389967</v>
      </c>
      <c r="AC573" s="376">
        <f t="shared" si="27"/>
        <v>-8.328948726928358</v>
      </c>
      <c r="AD573" s="376">
        <f t="shared" si="27"/>
        <v>-36.798599368275461</v>
      </c>
      <c r="AE573" s="376">
        <f t="shared" si="27"/>
        <v>141.44435200270374</v>
      </c>
      <c r="AF573" s="376">
        <f t="shared" si="27"/>
        <v>-17.032286889281419</v>
      </c>
      <c r="AG573" s="376">
        <f t="shared" si="24"/>
        <v>72.773621516401747</v>
      </c>
      <c r="AH573" s="376">
        <f t="shared" si="24"/>
        <v>-56.412704394868555</v>
      </c>
      <c r="AI573" s="376">
        <f t="shared" si="24"/>
        <v>-23.69275096150934</v>
      </c>
      <c r="AJ573" s="376">
        <f t="shared" si="24"/>
        <v>57.427557914281948</v>
      </c>
      <c r="AK573" s="376">
        <f t="shared" si="24"/>
        <v>-15.216673859936266</v>
      </c>
      <c r="AL573" s="376">
        <f t="shared" si="28"/>
        <v>66.067540120474206</v>
      </c>
      <c r="AM573" s="376">
        <f t="shared" si="28"/>
        <v>13.855611096797105</v>
      </c>
      <c r="AN573" s="376">
        <f t="shared" si="22"/>
        <v>-70.011870309835672</v>
      </c>
      <c r="AO573" s="376">
        <f t="shared" si="22"/>
        <v>73.796412202671149</v>
      </c>
      <c r="AP573" s="376">
        <f t="shared" si="22"/>
        <v>-17.639964584305293</v>
      </c>
    </row>
    <row r="574" spans="1:42" s="326" customFormat="1" ht="27.6" x14ac:dyDescent="0.3">
      <c r="A574" s="328"/>
      <c r="B574" s="328" t="s">
        <v>355</v>
      </c>
      <c r="C574" s="332"/>
      <c r="D574" s="332"/>
      <c r="E574" s="332"/>
      <c r="F574" s="332"/>
      <c r="G574" s="332"/>
      <c r="H574" s="332"/>
      <c r="I574" s="332"/>
      <c r="J574" s="332"/>
      <c r="K574" s="332"/>
      <c r="L574" s="332"/>
      <c r="M574" s="332"/>
      <c r="N574" s="332"/>
      <c r="O574" s="376">
        <f t="shared" si="21"/>
        <v>17.521817941592918</v>
      </c>
      <c r="P574" s="376">
        <f t="shared" si="27"/>
        <v>50.696161237809029</v>
      </c>
      <c r="Q574" s="376">
        <f t="shared" si="27"/>
        <v>-44.386289496802256</v>
      </c>
      <c r="R574" s="376">
        <f t="shared" si="27"/>
        <v>10.920189067160711</v>
      </c>
      <c r="S574" s="376">
        <f t="shared" si="27"/>
        <v>1.8647349282862058</v>
      </c>
      <c r="T574" s="376">
        <f t="shared" si="27"/>
        <v>47.466141374867888</v>
      </c>
      <c r="U574" s="376">
        <f t="shared" si="27"/>
        <v>-35.737841197254269</v>
      </c>
      <c r="V574" s="376">
        <f t="shared" si="27"/>
        <v>-29.95452171596456</v>
      </c>
      <c r="W574" s="376">
        <f t="shared" si="27"/>
        <v>8.0460362578245821</v>
      </c>
      <c r="X574" s="376">
        <f t="shared" si="27"/>
        <v>9.1479808899565302</v>
      </c>
      <c r="Y574" s="376">
        <f t="shared" si="27"/>
        <v>-4.2731794931136218</v>
      </c>
      <c r="Z574" s="376">
        <f t="shared" si="27"/>
        <v>-2.0118664123586401</v>
      </c>
      <c r="AA574" s="376">
        <f t="shared" si="27"/>
        <v>-5.6760358453827848</v>
      </c>
      <c r="AB574" s="376">
        <f t="shared" si="27"/>
        <v>12.226226217485456</v>
      </c>
      <c r="AC574" s="376">
        <f t="shared" si="27"/>
        <v>-14.56938623756737</v>
      </c>
      <c r="AD574" s="376">
        <f t="shared" si="27"/>
        <v>19.375035083864393</v>
      </c>
      <c r="AE574" s="376">
        <f t="shared" si="27"/>
        <v>7.1692060919372604</v>
      </c>
      <c r="AF574" s="376">
        <f t="shared" si="27"/>
        <v>-2.4006301160268051</v>
      </c>
      <c r="AG574" s="376">
        <f t="shared" si="24"/>
        <v>72.914335597371775</v>
      </c>
      <c r="AH574" s="376">
        <f t="shared" si="24"/>
        <v>-41.472106291150666</v>
      </c>
      <c r="AI574" s="376">
        <f t="shared" si="24"/>
        <v>9.6028690470861999</v>
      </c>
      <c r="AJ574" s="376">
        <f t="shared" si="24"/>
        <v>-16.956764348015923</v>
      </c>
      <c r="AK574" s="376">
        <f t="shared" si="24"/>
        <v>-12.437939021356286</v>
      </c>
      <c r="AL574" s="376">
        <f t="shared" si="28"/>
        <v>1.0559500610694743</v>
      </c>
      <c r="AM574" s="376">
        <f t="shared" si="28"/>
        <v>34.96658133844479</v>
      </c>
      <c r="AN574" s="376">
        <f t="shared" si="22"/>
        <v>-29.192215905900159</v>
      </c>
      <c r="AO574" s="376">
        <f t="shared" si="22"/>
        <v>18.62716108343206</v>
      </c>
      <c r="AP574" s="376">
        <f t="shared" si="22"/>
        <v>-2.4558359257137794</v>
      </c>
    </row>
    <row r="575" spans="1:42" s="326" customFormat="1" ht="13.8" x14ac:dyDescent="0.3">
      <c r="A575" s="330"/>
      <c r="B575" s="330" t="s">
        <v>356</v>
      </c>
      <c r="C575" s="333"/>
      <c r="D575" s="333"/>
      <c r="E575" s="333"/>
      <c r="F575" s="331"/>
      <c r="G575" s="333"/>
      <c r="H575" s="331"/>
      <c r="I575" s="333"/>
      <c r="J575" s="333"/>
      <c r="K575" s="333"/>
      <c r="L575" s="333"/>
      <c r="M575" s="333"/>
      <c r="N575" s="333"/>
      <c r="O575" s="376">
        <f t="shared" si="21"/>
        <v>2.1818813448275929</v>
      </c>
      <c r="P575" s="376">
        <f t="shared" si="27"/>
        <v>-88.116273225606733</v>
      </c>
      <c r="Q575" s="376">
        <f t="shared" si="27"/>
        <v>1590.7229604249592</v>
      </c>
      <c r="R575" s="376">
        <f t="shared" si="27"/>
        <v>11.190456100926543</v>
      </c>
      <c r="S575" s="376">
        <f t="shared" si="27"/>
        <v>-25.334932332510991</v>
      </c>
      <c r="T575" s="376">
        <f t="shared" si="27"/>
        <v>9.044518987991216</v>
      </c>
      <c r="U575" s="376">
        <f t="shared" si="27"/>
        <v>-14.664099323737961</v>
      </c>
      <c r="V575" s="376">
        <f t="shared" si="27"/>
        <v>-2.3833273963678354</v>
      </c>
      <c r="W575" s="376">
        <f t="shared" si="27"/>
        <v>-56.979231425904324</v>
      </c>
      <c r="X575" s="376">
        <f t="shared" si="27"/>
        <v>17.118651138500958</v>
      </c>
      <c r="Y575" s="376">
        <f t="shared" si="27"/>
        <v>-52.574491129502455</v>
      </c>
      <c r="Z575" s="376">
        <f t="shared" si="27"/>
        <v>50.629167147146909</v>
      </c>
      <c r="AA575" s="376">
        <f t="shared" si="27"/>
        <v>91.985568324738765</v>
      </c>
      <c r="AB575" s="376">
        <f t="shared" si="27"/>
        <v>-29.190897106570237</v>
      </c>
      <c r="AC575" s="376">
        <f t="shared" si="27"/>
        <v>-52.789396115598542</v>
      </c>
      <c r="AD575" s="376">
        <f t="shared" si="27"/>
        <v>98.963915545816675</v>
      </c>
      <c r="AE575" s="376">
        <f t="shared" si="27"/>
        <v>36.585742232795958</v>
      </c>
      <c r="AF575" s="376">
        <f t="shared" si="27"/>
        <v>-25.612662604008943</v>
      </c>
      <c r="AG575" s="376">
        <f t="shared" si="24"/>
        <v>-5.9377056517010915</v>
      </c>
      <c r="AH575" s="376">
        <f t="shared" si="24"/>
        <v>-45.954695017224289</v>
      </c>
      <c r="AI575" s="376">
        <f t="shared" si="24"/>
        <v>117.27764343870057</v>
      </c>
      <c r="AJ575" s="376">
        <f t="shared" si="24"/>
        <v>-13.881969598046926</v>
      </c>
      <c r="AK575" s="376">
        <f t="shared" si="24"/>
        <v>112.64138730760567</v>
      </c>
      <c r="AL575" s="376">
        <f t="shared" si="28"/>
        <v>-71.893016341313086</v>
      </c>
      <c r="AM575" s="376">
        <f t="shared" si="28"/>
        <v>287.41724466723258</v>
      </c>
      <c r="AN575" s="376">
        <f t="shared" si="22"/>
        <v>-56.656512648935745</v>
      </c>
      <c r="AO575" s="376">
        <f t="shared" si="22"/>
        <v>28.535233060922074</v>
      </c>
      <c r="AP575" s="376">
        <f t="shared" si="22"/>
        <v>-74.222785577330242</v>
      </c>
    </row>
    <row r="576" spans="1:42" s="326" customFormat="1" ht="13.8" x14ac:dyDescent="0.3">
      <c r="A576" s="328"/>
      <c r="B576" s="328" t="s">
        <v>357</v>
      </c>
      <c r="C576" s="332"/>
      <c r="D576" s="332"/>
      <c r="E576" s="332"/>
      <c r="F576" s="332"/>
      <c r="G576" s="332"/>
      <c r="H576" s="332"/>
      <c r="I576" s="332"/>
      <c r="J576" s="332"/>
      <c r="K576" s="332"/>
      <c r="L576" s="332"/>
      <c r="M576" s="332"/>
      <c r="N576" s="332"/>
      <c r="O576" s="376">
        <f t="shared" si="21"/>
        <v>9.6546420638221608</v>
      </c>
      <c r="P576" s="376">
        <f t="shared" si="27"/>
        <v>-13.256786452774207</v>
      </c>
      <c r="Q576" s="376">
        <f t="shared" si="27"/>
        <v>12.278232087815036</v>
      </c>
      <c r="R576" s="376">
        <f t="shared" si="27"/>
        <v>-6.3481063602462404</v>
      </c>
      <c r="S576" s="376">
        <f t="shared" si="27"/>
        <v>18.313410544902315</v>
      </c>
      <c r="T576" s="376">
        <f t="shared" si="27"/>
        <v>-3.2988181862493975</v>
      </c>
      <c r="U576" s="376">
        <f t="shared" si="27"/>
        <v>-4.2019581702260922</v>
      </c>
      <c r="V576" s="376">
        <f t="shared" si="27"/>
        <v>1.5856926473094703</v>
      </c>
      <c r="W576" s="376">
        <f t="shared" si="27"/>
        <v>-18.709100632472744</v>
      </c>
      <c r="X576" s="376">
        <f t="shared" si="27"/>
        <v>14.317203246188091</v>
      </c>
      <c r="Y576" s="376">
        <f t="shared" si="27"/>
        <v>9.7005010714768236</v>
      </c>
      <c r="Z576" s="376">
        <f t="shared" si="27"/>
        <v>-3.2969399760171889</v>
      </c>
      <c r="AA576" s="376">
        <f t="shared" si="27"/>
        <v>22.940357335214269</v>
      </c>
      <c r="AB576" s="376">
        <f t="shared" si="27"/>
        <v>-15.036921332897903</v>
      </c>
      <c r="AC576" s="376">
        <f t="shared" si="27"/>
        <v>-10.482935302158833</v>
      </c>
      <c r="AD576" s="376">
        <f t="shared" si="27"/>
        <v>14.871495930803619</v>
      </c>
      <c r="AE576" s="376">
        <f t="shared" ref="P576:AG591" si="29">IFERROR(((AE186-AD186)*100/AD186),"n.a.")</f>
        <v>-9.9262566302845929</v>
      </c>
      <c r="AF576" s="376">
        <f t="shared" si="29"/>
        <v>6.6484450018586578</v>
      </c>
      <c r="AG576" s="376">
        <f t="shared" si="29"/>
        <v>11.071603061334693</v>
      </c>
      <c r="AH576" s="376">
        <f t="shared" ref="AH576:AM591" si="30">IFERROR(((AH186-AG186)*100/AG186),"n.a.")</f>
        <v>9.461473829849286</v>
      </c>
      <c r="AI576" s="376">
        <f t="shared" si="30"/>
        <v>-20.600623425426861</v>
      </c>
      <c r="AJ576" s="376">
        <f t="shared" si="30"/>
        <v>20.26377767121571</v>
      </c>
      <c r="AK576" s="376">
        <f t="shared" si="30"/>
        <v>-2.3932225811143897</v>
      </c>
      <c r="AL576" s="376">
        <f t="shared" si="30"/>
        <v>-13.694452057549563</v>
      </c>
      <c r="AM576" s="376">
        <f t="shared" si="30"/>
        <v>26.748354966340852</v>
      </c>
      <c r="AN576" s="376">
        <f t="shared" si="22"/>
        <v>-27.493907183845568</v>
      </c>
      <c r="AO576" s="376">
        <f t="shared" si="22"/>
        <v>-1.2823145824939706</v>
      </c>
      <c r="AP576" s="376">
        <f t="shared" si="22"/>
        <v>0.22412841607021228</v>
      </c>
    </row>
    <row r="577" spans="1:42" s="326" customFormat="1" ht="13.8" x14ac:dyDescent="0.3">
      <c r="A577" s="330"/>
      <c r="B577" s="330" t="s">
        <v>358</v>
      </c>
      <c r="C577" s="333"/>
      <c r="D577" s="333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76">
        <f t="shared" si="21"/>
        <v>21.136859516882449</v>
      </c>
      <c r="P577" s="376">
        <f t="shared" si="29"/>
        <v>-12.261126607938952</v>
      </c>
      <c r="Q577" s="376">
        <f t="shared" si="29"/>
        <v>44.527997206572579</v>
      </c>
      <c r="R577" s="376">
        <f t="shared" si="29"/>
        <v>-19.082682152422588</v>
      </c>
      <c r="S577" s="376">
        <f t="shared" si="29"/>
        <v>6.9208041532726403</v>
      </c>
      <c r="T577" s="376">
        <f t="shared" si="29"/>
        <v>-12.239848205573166</v>
      </c>
      <c r="U577" s="376">
        <f t="shared" si="29"/>
        <v>-3.4129557835823343</v>
      </c>
      <c r="V577" s="376">
        <f t="shared" si="29"/>
        <v>-0.13316646115882444</v>
      </c>
      <c r="W577" s="376">
        <f t="shared" si="29"/>
        <v>-6.2866528392724712</v>
      </c>
      <c r="X577" s="376">
        <f t="shared" si="29"/>
        <v>4.2808459280979374</v>
      </c>
      <c r="Y577" s="376">
        <f t="shared" si="29"/>
        <v>-2.2671330098638318</v>
      </c>
      <c r="Z577" s="376">
        <f t="shared" si="29"/>
        <v>-5.5396593109447014</v>
      </c>
      <c r="AA577" s="376">
        <f t="shared" si="29"/>
        <v>5.9624380030918571</v>
      </c>
      <c r="AB577" s="376">
        <f t="shared" si="29"/>
        <v>-6.7433340716467436</v>
      </c>
      <c r="AC577" s="376">
        <f t="shared" si="29"/>
        <v>6.1956435624469748</v>
      </c>
      <c r="AD577" s="376">
        <f t="shared" si="29"/>
        <v>5.4995826024690793</v>
      </c>
      <c r="AE577" s="376">
        <f t="shared" si="29"/>
        <v>-5.3428247504312907</v>
      </c>
      <c r="AF577" s="376">
        <f t="shared" si="29"/>
        <v>-0.37617386521327795</v>
      </c>
      <c r="AG577" s="376">
        <f t="shared" si="29"/>
        <v>6.199175147863472</v>
      </c>
      <c r="AH577" s="376">
        <f t="shared" si="30"/>
        <v>17.599989666747973</v>
      </c>
      <c r="AI577" s="376">
        <f t="shared" si="30"/>
        <v>-22.623258444935523</v>
      </c>
      <c r="AJ577" s="376">
        <f t="shared" si="30"/>
        <v>-1.5831464357287779</v>
      </c>
      <c r="AK577" s="376">
        <f t="shared" si="30"/>
        <v>7.0924586535872898</v>
      </c>
      <c r="AL577" s="376">
        <f t="shared" si="30"/>
        <v>0.76711910044578246</v>
      </c>
      <c r="AM577" s="376">
        <f t="shared" si="30"/>
        <v>5.5243830861472265</v>
      </c>
      <c r="AN577" s="376">
        <f t="shared" si="22"/>
        <v>-9.7755174803500449</v>
      </c>
      <c r="AO577" s="376">
        <f t="shared" si="22"/>
        <v>10.235340455670542</v>
      </c>
      <c r="AP577" s="376">
        <f t="shared" si="22"/>
        <v>4.4336891345899181</v>
      </c>
    </row>
    <row r="578" spans="1:42" s="326" customFormat="1" ht="13.8" x14ac:dyDescent="0.3">
      <c r="A578" s="328"/>
      <c r="B578" s="328" t="s">
        <v>359</v>
      </c>
      <c r="C578" s="332"/>
      <c r="D578" s="332"/>
      <c r="E578" s="332"/>
      <c r="F578" s="332"/>
      <c r="G578" s="332"/>
      <c r="H578" s="332"/>
      <c r="I578" s="332"/>
      <c r="J578" s="332"/>
      <c r="K578" s="332"/>
      <c r="L578" s="332"/>
      <c r="M578" s="332"/>
      <c r="N578" s="332"/>
      <c r="O578" s="376">
        <f t="shared" si="21"/>
        <v>24.293333039993065</v>
      </c>
      <c r="P578" s="376">
        <f t="shared" si="29"/>
        <v>-9.1601345186417387</v>
      </c>
      <c r="Q578" s="376">
        <f t="shared" si="29"/>
        <v>40.559794991931817</v>
      </c>
      <c r="R578" s="376">
        <f t="shared" si="29"/>
        <v>-27.00711049128827</v>
      </c>
      <c r="S578" s="376">
        <f t="shared" si="29"/>
        <v>11.883270871014739</v>
      </c>
      <c r="T578" s="376">
        <f t="shared" si="29"/>
        <v>-9.6495760077294381</v>
      </c>
      <c r="U578" s="376">
        <f t="shared" si="29"/>
        <v>1.107299631533625</v>
      </c>
      <c r="V578" s="376">
        <f t="shared" si="29"/>
        <v>-5.1382408457309019</v>
      </c>
      <c r="W578" s="376">
        <f t="shared" si="29"/>
        <v>3.5034492538069228</v>
      </c>
      <c r="X578" s="376">
        <f t="shared" si="29"/>
        <v>-1.0649485265297052</v>
      </c>
      <c r="Y578" s="376">
        <f t="shared" si="29"/>
        <v>-0.886388425178531</v>
      </c>
      <c r="Z578" s="376">
        <f t="shared" si="29"/>
        <v>-9.9942672639773562</v>
      </c>
      <c r="AA578" s="376">
        <f t="shared" si="29"/>
        <v>11.857880921818602</v>
      </c>
      <c r="AB578" s="376">
        <f t="shared" si="29"/>
        <v>-1.471864274448901</v>
      </c>
      <c r="AC578" s="376">
        <f t="shared" si="29"/>
        <v>1.4345640491968745</v>
      </c>
      <c r="AD578" s="376">
        <f t="shared" si="29"/>
        <v>2.5855973230990492</v>
      </c>
      <c r="AE578" s="376">
        <f t="shared" si="29"/>
        <v>-3.6695671698883645</v>
      </c>
      <c r="AF578" s="376">
        <f t="shared" si="29"/>
        <v>-0.53823618595394851</v>
      </c>
      <c r="AG578" s="376">
        <f t="shared" si="29"/>
        <v>2.888552003665283</v>
      </c>
      <c r="AH578" s="376">
        <f t="shared" si="30"/>
        <v>19.858619286458289</v>
      </c>
      <c r="AI578" s="376">
        <f t="shared" si="30"/>
        <v>-19.123678993666704</v>
      </c>
      <c r="AJ578" s="376">
        <f t="shared" si="30"/>
        <v>-2.3033440171650348</v>
      </c>
      <c r="AK578" s="376">
        <f t="shared" si="30"/>
        <v>3.7091911065881744</v>
      </c>
      <c r="AL578" s="376">
        <f t="shared" si="30"/>
        <v>-8.5642461433141346</v>
      </c>
      <c r="AM578" s="376">
        <f t="shared" si="30"/>
        <v>14.438050767063691</v>
      </c>
      <c r="AN578" s="376">
        <f t="shared" si="22"/>
        <v>-9.8660404295541309</v>
      </c>
      <c r="AO578" s="376">
        <f t="shared" si="22"/>
        <v>9.2171916106919927</v>
      </c>
      <c r="AP578" s="376">
        <f t="shared" si="22"/>
        <v>-2.2468810396936556</v>
      </c>
    </row>
    <row r="579" spans="1:42" s="326" customFormat="1" ht="13.8" x14ac:dyDescent="0.3">
      <c r="A579" s="330"/>
      <c r="B579" s="330" t="s">
        <v>360</v>
      </c>
      <c r="C579" s="333"/>
      <c r="D579" s="333"/>
      <c r="E579" s="333"/>
      <c r="F579" s="333"/>
      <c r="G579" s="333"/>
      <c r="H579" s="333"/>
      <c r="I579" s="333"/>
      <c r="J579" s="333"/>
      <c r="K579" s="333"/>
      <c r="L579" s="333"/>
      <c r="M579" s="333"/>
      <c r="N579" s="333"/>
      <c r="O579" s="376">
        <f t="shared" si="21"/>
        <v>22.538467781424202</v>
      </c>
      <c r="P579" s="376">
        <f t="shared" si="29"/>
        <v>-6.4401999092087037</v>
      </c>
      <c r="Q579" s="376">
        <f t="shared" si="29"/>
        <v>52.741928630880324</v>
      </c>
      <c r="R579" s="376">
        <f t="shared" si="29"/>
        <v>-35.265724557294625</v>
      </c>
      <c r="S579" s="376">
        <f t="shared" si="29"/>
        <v>16.105856702450428</v>
      </c>
      <c r="T579" s="376">
        <f t="shared" si="29"/>
        <v>-11.060496685310058</v>
      </c>
      <c r="U579" s="376">
        <f t="shared" si="29"/>
        <v>5.4003716513962097E-3</v>
      </c>
      <c r="V579" s="376">
        <f t="shared" si="29"/>
        <v>-1.5955164610623094</v>
      </c>
      <c r="W579" s="376">
        <f t="shared" si="29"/>
        <v>3.8183841121743023</v>
      </c>
      <c r="X579" s="376">
        <f t="shared" si="29"/>
        <v>-2.2928733655653177</v>
      </c>
      <c r="Y579" s="376">
        <f t="shared" si="29"/>
        <v>1.046122197993983</v>
      </c>
      <c r="Z579" s="376">
        <f t="shared" si="29"/>
        <v>-12.936491725909182</v>
      </c>
      <c r="AA579" s="376">
        <f t="shared" si="29"/>
        <v>9.7791132766154298</v>
      </c>
      <c r="AB579" s="376">
        <f t="shared" si="29"/>
        <v>6.5913824054459829</v>
      </c>
      <c r="AC579" s="376">
        <f t="shared" si="29"/>
        <v>-0.19810553219348515</v>
      </c>
      <c r="AD579" s="376">
        <f t="shared" si="29"/>
        <v>4.0827414926959751</v>
      </c>
      <c r="AE579" s="376">
        <f t="shared" si="29"/>
        <v>-11.596638817099755</v>
      </c>
      <c r="AF579" s="376">
        <f t="shared" si="29"/>
        <v>4.7803849839786947</v>
      </c>
      <c r="AG579" s="376">
        <f t="shared" si="29"/>
        <v>-2.5109795115083302</v>
      </c>
      <c r="AH579" s="376">
        <f t="shared" si="30"/>
        <v>30.32837404950574</v>
      </c>
      <c r="AI579" s="376">
        <f t="shared" si="30"/>
        <v>-20.730095538920342</v>
      </c>
      <c r="AJ579" s="376">
        <f t="shared" si="30"/>
        <v>-8.9687496970118765</v>
      </c>
      <c r="AK579" s="376">
        <f t="shared" si="30"/>
        <v>-6.03146481315048</v>
      </c>
      <c r="AL579" s="376">
        <f t="shared" si="30"/>
        <v>-2.5563534608966649</v>
      </c>
      <c r="AM579" s="376">
        <f t="shared" si="30"/>
        <v>17.496160904278792</v>
      </c>
      <c r="AN579" s="376">
        <f t="shared" si="22"/>
        <v>-7.6144566492462289</v>
      </c>
      <c r="AO579" s="376">
        <f t="shared" si="22"/>
        <v>0.90763113485855329</v>
      </c>
      <c r="AP579" s="376">
        <f t="shared" si="22"/>
        <v>-4.1926246838453114</v>
      </c>
    </row>
    <row r="580" spans="1:42" s="326" customFormat="1" ht="13.8" x14ac:dyDescent="0.3">
      <c r="A580" s="328"/>
      <c r="B580" s="328" t="s">
        <v>361</v>
      </c>
      <c r="C580" s="332"/>
      <c r="D580" s="332"/>
      <c r="E580" s="332"/>
      <c r="F580" s="332"/>
      <c r="G580" s="332"/>
      <c r="H580" s="332"/>
      <c r="I580" s="332"/>
      <c r="J580" s="332"/>
      <c r="K580" s="332"/>
      <c r="L580" s="332"/>
      <c r="M580" s="332"/>
      <c r="N580" s="332"/>
      <c r="O580" s="376">
        <f t="shared" si="21"/>
        <v>71.267003021743761</v>
      </c>
      <c r="P580" s="376">
        <f t="shared" si="29"/>
        <v>-12.916979640313174</v>
      </c>
      <c r="Q580" s="376">
        <f t="shared" si="29"/>
        <v>10.212951049939347</v>
      </c>
      <c r="R580" s="376">
        <f t="shared" si="29"/>
        <v>6.9846218532187168</v>
      </c>
      <c r="S580" s="376">
        <f t="shared" si="29"/>
        <v>-6.3408464291045821</v>
      </c>
      <c r="T580" s="376">
        <f t="shared" si="29"/>
        <v>-7.7742996339203767</v>
      </c>
      <c r="U580" s="376">
        <f t="shared" si="29"/>
        <v>19.413254293104103</v>
      </c>
      <c r="V580" s="376">
        <f t="shared" si="29"/>
        <v>-34.861219136426776</v>
      </c>
      <c r="W580" s="376">
        <f t="shared" si="29"/>
        <v>27.789814178345519</v>
      </c>
      <c r="X580" s="376">
        <f t="shared" si="29"/>
        <v>-7.5978695652126724</v>
      </c>
      <c r="Y580" s="376">
        <f t="shared" si="29"/>
        <v>-8.7968930707144342</v>
      </c>
      <c r="Z580" s="376">
        <f t="shared" si="29"/>
        <v>13.528113140838956</v>
      </c>
      <c r="AA580" s="376">
        <f t="shared" si="29"/>
        <v>10.123339321281346</v>
      </c>
      <c r="AB580" s="376">
        <f t="shared" si="29"/>
        <v>-30.960537583394181</v>
      </c>
      <c r="AC580" s="376">
        <f t="shared" si="29"/>
        <v>24.352143441484777</v>
      </c>
      <c r="AD580" s="376">
        <f t="shared" si="29"/>
        <v>-7.5532810513604369</v>
      </c>
      <c r="AE580" s="376">
        <f t="shared" si="29"/>
        <v>29.022655946937032</v>
      </c>
      <c r="AF580" s="376">
        <f t="shared" si="29"/>
        <v>-18.676556337896319</v>
      </c>
      <c r="AG580" s="376">
        <f t="shared" si="29"/>
        <v>10.523359452364454</v>
      </c>
      <c r="AH580" s="376">
        <f t="shared" si="30"/>
        <v>8.2761869591108379</v>
      </c>
      <c r="AI580" s="376">
        <f t="shared" si="30"/>
        <v>-33.812384920323268</v>
      </c>
      <c r="AJ580" s="376">
        <f t="shared" si="30"/>
        <v>28.105108623186482</v>
      </c>
      <c r="AK580" s="376">
        <f t="shared" si="30"/>
        <v>3.7895109441326045</v>
      </c>
      <c r="AL580" s="376">
        <f t="shared" si="30"/>
        <v>7.8745704273941808</v>
      </c>
      <c r="AM580" s="376">
        <f t="shared" si="30"/>
        <v>-19.653689464792627</v>
      </c>
      <c r="AN580" s="376">
        <f t="shared" si="22"/>
        <v>-20.387485206885302</v>
      </c>
      <c r="AO580" s="376">
        <f t="shared" si="22"/>
        <v>23.687395995475359</v>
      </c>
      <c r="AP580" s="376">
        <f t="shared" si="22"/>
        <v>-2.2275701505443264</v>
      </c>
    </row>
    <row r="581" spans="1:42" s="326" customFormat="1" ht="13.8" x14ac:dyDescent="0.3">
      <c r="A581" s="330"/>
      <c r="B581" s="330" t="s">
        <v>362</v>
      </c>
      <c r="C581" s="333"/>
      <c r="D581" s="333"/>
      <c r="E581" s="333"/>
      <c r="F581" s="333"/>
      <c r="G581" s="333"/>
      <c r="H581" s="333"/>
      <c r="I581" s="333"/>
      <c r="J581" s="333"/>
      <c r="K581" s="333"/>
      <c r="L581" s="333"/>
      <c r="M581" s="333"/>
      <c r="N581" s="333"/>
      <c r="O581" s="376">
        <f t="shared" si="21"/>
        <v>12.654673015033794</v>
      </c>
      <c r="P581" s="376">
        <f t="shared" si="29"/>
        <v>-14.333714858101478</v>
      </c>
      <c r="Q581" s="376">
        <f t="shared" si="29"/>
        <v>21.651173019064096</v>
      </c>
      <c r="R581" s="376">
        <f t="shared" si="29"/>
        <v>-13.501333093232311</v>
      </c>
      <c r="S581" s="376">
        <f t="shared" si="29"/>
        <v>11.21940150832161</v>
      </c>
      <c r="T581" s="376">
        <f t="shared" si="29"/>
        <v>-6.6262188670699516</v>
      </c>
      <c r="U581" s="376">
        <f t="shared" si="29"/>
        <v>-4.854407866953399</v>
      </c>
      <c r="V581" s="376">
        <f t="shared" si="29"/>
        <v>3.0725722612615263</v>
      </c>
      <c r="W581" s="376">
        <f t="shared" si="29"/>
        <v>-6.7007951184485668</v>
      </c>
      <c r="X581" s="376">
        <f t="shared" si="29"/>
        <v>6.0371828971568542</v>
      </c>
      <c r="Y581" s="376">
        <f t="shared" si="29"/>
        <v>-2.5436999606507906</v>
      </c>
      <c r="Z581" s="376">
        <f t="shared" si="29"/>
        <v>-11.761025894545385</v>
      </c>
      <c r="AA581" s="376">
        <f t="shared" si="29"/>
        <v>18.647915251873254</v>
      </c>
      <c r="AB581" s="376">
        <f t="shared" si="29"/>
        <v>-7.2292022665753617</v>
      </c>
      <c r="AC581" s="376">
        <f t="shared" si="29"/>
        <v>-2.4680110237773984</v>
      </c>
      <c r="AD581" s="376">
        <f t="shared" si="29"/>
        <v>2.965306098949688</v>
      </c>
      <c r="AE581" s="376">
        <f t="shared" si="29"/>
        <v>6.4530132212610809</v>
      </c>
      <c r="AF581" s="376">
        <f t="shared" si="29"/>
        <v>-4.5276289204110451</v>
      </c>
      <c r="AG581" s="376">
        <f t="shared" si="29"/>
        <v>14.610346943597776</v>
      </c>
      <c r="AH581" s="376">
        <f t="shared" si="30"/>
        <v>-0.11825381885660285</v>
      </c>
      <c r="AI581" s="376">
        <f t="shared" si="30"/>
        <v>-7.1686917062660687</v>
      </c>
      <c r="AJ581" s="376">
        <f t="shared" si="30"/>
        <v>5.2002989985202461</v>
      </c>
      <c r="AK581" s="376">
        <f t="shared" si="30"/>
        <v>26.12637830714516</v>
      </c>
      <c r="AL581" s="376">
        <f t="shared" si="30"/>
        <v>-24.433222542141774</v>
      </c>
      <c r="AM581" s="376">
        <f t="shared" si="30"/>
        <v>24.104923591904036</v>
      </c>
      <c r="AN581" s="376">
        <f t="shared" si="22"/>
        <v>-11.301720670262984</v>
      </c>
      <c r="AO581" s="376">
        <f t="shared" si="22"/>
        <v>23.306740026465725</v>
      </c>
      <c r="AP581" s="376">
        <f t="shared" si="22"/>
        <v>1.2244667411844796</v>
      </c>
    </row>
    <row r="582" spans="1:42" s="326" customFormat="1" ht="13.8" x14ac:dyDescent="0.3">
      <c r="A582" s="328"/>
      <c r="B582" s="328" t="s">
        <v>363</v>
      </c>
      <c r="C582" s="332"/>
      <c r="D582" s="332"/>
      <c r="E582" s="332"/>
      <c r="F582" s="332"/>
      <c r="G582" s="332"/>
      <c r="H582" s="332"/>
      <c r="I582" s="332"/>
      <c r="J582" s="332"/>
      <c r="K582" s="332"/>
      <c r="L582" s="332"/>
      <c r="M582" s="332"/>
      <c r="N582" s="332"/>
      <c r="O582" s="376">
        <f t="shared" si="21"/>
        <v>18.047089556067917</v>
      </c>
      <c r="P582" s="376">
        <f t="shared" si="29"/>
        <v>-19.645481646916416</v>
      </c>
      <c r="Q582" s="376">
        <f t="shared" si="29"/>
        <v>45.54432178276177</v>
      </c>
      <c r="R582" s="376">
        <f t="shared" si="29"/>
        <v>-39.680692384065374</v>
      </c>
      <c r="S582" s="376">
        <f t="shared" si="29"/>
        <v>57.623083324366469</v>
      </c>
      <c r="T582" s="376">
        <f t="shared" si="29"/>
        <v>7.3475759759918642</v>
      </c>
      <c r="U582" s="376">
        <f t="shared" si="29"/>
        <v>-31.915207681072435</v>
      </c>
      <c r="V582" s="376">
        <f t="shared" si="29"/>
        <v>7.7997085031689544</v>
      </c>
      <c r="W582" s="376">
        <f t="shared" si="29"/>
        <v>-22.230350302444887</v>
      </c>
      <c r="X582" s="376">
        <f t="shared" si="29"/>
        <v>25.919126509788232</v>
      </c>
      <c r="Y582" s="376">
        <f t="shared" si="29"/>
        <v>-23.762358881774791</v>
      </c>
      <c r="Z582" s="376">
        <f t="shared" si="29"/>
        <v>14.223211537489773</v>
      </c>
      <c r="AA582" s="376">
        <f t="shared" si="29"/>
        <v>8.5977404394495469</v>
      </c>
      <c r="AB582" s="376">
        <f t="shared" si="29"/>
        <v>-12.76349287076261</v>
      </c>
      <c r="AC582" s="376">
        <f t="shared" si="29"/>
        <v>5.9435542010933897</v>
      </c>
      <c r="AD582" s="376">
        <f t="shared" si="29"/>
        <v>21.35866088903401</v>
      </c>
      <c r="AE582" s="376">
        <f t="shared" si="29"/>
        <v>-3.8385982598631432</v>
      </c>
      <c r="AF582" s="376">
        <f t="shared" si="29"/>
        <v>-0.67203304998800684</v>
      </c>
      <c r="AG582" s="376">
        <f t="shared" si="29"/>
        <v>-1.1562587771727217</v>
      </c>
      <c r="AH582" s="376">
        <f t="shared" si="30"/>
        <v>27.286220314129245</v>
      </c>
      <c r="AI582" s="376">
        <f t="shared" si="30"/>
        <v>-12.842482740526236</v>
      </c>
      <c r="AJ582" s="376">
        <f t="shared" si="30"/>
        <v>0.59656008073159628</v>
      </c>
      <c r="AK582" s="376">
        <f t="shared" si="30"/>
        <v>-6.0673131719697162</v>
      </c>
      <c r="AL582" s="376">
        <f t="shared" si="30"/>
        <v>24.813855846468545</v>
      </c>
      <c r="AM582" s="376">
        <f t="shared" si="30"/>
        <v>-11.180295246406128</v>
      </c>
      <c r="AN582" s="376">
        <f t="shared" si="22"/>
        <v>-12.874271578032156</v>
      </c>
      <c r="AO582" s="376">
        <f t="shared" si="22"/>
        <v>16.859832006373338</v>
      </c>
      <c r="AP582" s="376">
        <f t="shared" si="22"/>
        <v>2.0688927579381988</v>
      </c>
    </row>
    <row r="583" spans="1:42" s="326" customFormat="1" ht="13.8" x14ac:dyDescent="0.3">
      <c r="A583" s="330"/>
      <c r="B583" s="330" t="s">
        <v>364</v>
      </c>
      <c r="C583" s="333"/>
      <c r="D583" s="333"/>
      <c r="E583" s="333"/>
      <c r="F583" s="333"/>
      <c r="G583" s="333"/>
      <c r="H583" s="333"/>
      <c r="I583" s="333"/>
      <c r="J583" s="333"/>
      <c r="K583" s="333"/>
      <c r="L583" s="333"/>
      <c r="M583" s="333"/>
      <c r="N583" s="333"/>
      <c r="O583" s="376">
        <f t="shared" si="21"/>
        <v>20.729569527186769</v>
      </c>
      <c r="P583" s="376">
        <f t="shared" si="29"/>
        <v>-27.383599531434619</v>
      </c>
      <c r="Q583" s="376">
        <f t="shared" si="29"/>
        <v>61.302864843335911</v>
      </c>
      <c r="R583" s="376">
        <f t="shared" si="29"/>
        <v>-46.342707662611573</v>
      </c>
      <c r="S583" s="376">
        <f t="shared" si="29"/>
        <v>78.462131295433338</v>
      </c>
      <c r="T583" s="376">
        <f t="shared" si="29"/>
        <v>7.9407631318352578</v>
      </c>
      <c r="U583" s="376">
        <f t="shared" si="29"/>
        <v>-36.388951964201127</v>
      </c>
      <c r="V583" s="376">
        <f t="shared" si="29"/>
        <v>8.9483041655860447</v>
      </c>
      <c r="W583" s="376">
        <f t="shared" si="29"/>
        <v>-26.159006560640837</v>
      </c>
      <c r="X583" s="376">
        <f t="shared" si="29"/>
        <v>30.025144511369795</v>
      </c>
      <c r="Y583" s="376">
        <f t="shared" si="29"/>
        <v>-28.381939280624831</v>
      </c>
      <c r="Z583" s="376">
        <f t="shared" si="29"/>
        <v>30.255535061920408</v>
      </c>
      <c r="AA583" s="376">
        <f t="shared" si="29"/>
        <v>7.4921327381764102E-2</v>
      </c>
      <c r="AB583" s="376">
        <f t="shared" si="29"/>
        <v>-18.99323556466446</v>
      </c>
      <c r="AC583" s="376">
        <f t="shared" si="29"/>
        <v>10.892783318577557</v>
      </c>
      <c r="AD583" s="376">
        <f t="shared" si="29"/>
        <v>27.543223582028197</v>
      </c>
      <c r="AE583" s="376">
        <f t="shared" si="29"/>
        <v>-2.0701250814631198</v>
      </c>
      <c r="AF583" s="376">
        <f t="shared" si="29"/>
        <v>-4.78632718991184</v>
      </c>
      <c r="AG583" s="376">
        <f t="shared" si="29"/>
        <v>-1.4991454199091121</v>
      </c>
      <c r="AH583" s="376">
        <f t="shared" si="30"/>
        <v>36.595547002359488</v>
      </c>
      <c r="AI583" s="376">
        <f t="shared" si="30"/>
        <v>-19.433175384059492</v>
      </c>
      <c r="AJ583" s="376">
        <f t="shared" si="30"/>
        <v>1.3719599068376438</v>
      </c>
      <c r="AK583" s="376">
        <f t="shared" si="30"/>
        <v>-6.0131140173437343</v>
      </c>
      <c r="AL583" s="376">
        <f t="shared" si="30"/>
        <v>31.9450462172857</v>
      </c>
      <c r="AM583" s="376">
        <f t="shared" si="30"/>
        <v>-20.076587799304239</v>
      </c>
      <c r="AN583" s="376">
        <f t="shared" si="22"/>
        <v>-12.112600214678883</v>
      </c>
      <c r="AO583" s="376">
        <f t="shared" si="22"/>
        <v>27.495347684710936</v>
      </c>
      <c r="AP583" s="376">
        <f t="shared" si="22"/>
        <v>0.54386812951404329</v>
      </c>
    </row>
    <row r="584" spans="1:42" s="326" customFormat="1" ht="13.8" x14ac:dyDescent="0.3">
      <c r="A584" s="328"/>
      <c r="B584" s="328" t="s">
        <v>365</v>
      </c>
      <c r="C584" s="332"/>
      <c r="D584" s="332"/>
      <c r="E584" s="332"/>
      <c r="F584" s="332"/>
      <c r="G584" s="332"/>
      <c r="H584" s="332"/>
      <c r="I584" s="332"/>
      <c r="J584" s="332"/>
      <c r="K584" s="332"/>
      <c r="L584" s="332"/>
      <c r="M584" s="332"/>
      <c r="N584" s="332"/>
      <c r="O584" s="376">
        <f t="shared" si="21"/>
        <v>7.8199470507905975</v>
      </c>
      <c r="P584" s="376">
        <f t="shared" si="29"/>
        <v>2.3991485197200833</v>
      </c>
      <c r="Q584" s="376">
        <f t="shared" si="29"/>
        <v>8.5157598816405518</v>
      </c>
      <c r="R584" s="376">
        <f t="shared" si="29"/>
        <v>-17.805091484165576</v>
      </c>
      <c r="S584" s="376">
        <f t="shared" si="29"/>
        <v>9.767746863841877</v>
      </c>
      <c r="T584" s="376">
        <f t="shared" si="29"/>
        <v>11.479296847097487</v>
      </c>
      <c r="U584" s="376">
        <f t="shared" si="29"/>
        <v>-18.098043729399002</v>
      </c>
      <c r="V584" s="376">
        <f t="shared" si="29"/>
        <v>6.1210870811224369</v>
      </c>
      <c r="W584" s="376">
        <f t="shared" si="29"/>
        <v>-11.313806849125021</v>
      </c>
      <c r="X584" s="376">
        <f t="shared" si="29"/>
        <v>18.780492195869737</v>
      </c>
      <c r="Y584" s="376">
        <f t="shared" si="29"/>
        <v>-17.231751965427222</v>
      </c>
      <c r="Z584" s="376">
        <f t="shared" si="29"/>
        <v>-22.653424856122324</v>
      </c>
      <c r="AA584" s="376">
        <f t="shared" si="29"/>
        <v>48.202335787332416</v>
      </c>
      <c r="AB584" s="376">
        <f t="shared" si="29"/>
        <v>-1.6884358406988011</v>
      </c>
      <c r="AC584" s="376">
        <f t="shared" si="29"/>
        <v>0.63972542121837672</v>
      </c>
      <c r="AD584" s="376">
        <f t="shared" si="29"/>
        <v>4.8031432913749104</v>
      </c>
      <c r="AE584" s="376">
        <f t="shared" si="29"/>
        <v>-5.8680582062487545</v>
      </c>
      <c r="AF584" s="376">
        <f t="shared" si="29"/>
        <v>10.541351439544124</v>
      </c>
      <c r="AG584" s="376">
        <f t="shared" si="29"/>
        <v>-4.2055106367840374</v>
      </c>
      <c r="AH584" s="376">
        <f t="shared" si="30"/>
        <v>7.7654730430557581</v>
      </c>
      <c r="AI584" s="376">
        <f t="shared" si="30"/>
        <v>11.922823361568186</v>
      </c>
      <c r="AJ584" s="376">
        <f t="shared" si="30"/>
        <v>-6.4125947548706064</v>
      </c>
      <c r="AK584" s="376">
        <f t="shared" si="30"/>
        <v>-7.536045919086237</v>
      </c>
      <c r="AL584" s="376">
        <f t="shared" si="30"/>
        <v>12.598165994899981</v>
      </c>
      <c r="AM584" s="376">
        <f t="shared" si="30"/>
        <v>17.769422813510293</v>
      </c>
      <c r="AN584" s="376">
        <f t="shared" si="22"/>
        <v>-13.852517865429199</v>
      </c>
      <c r="AO584" s="376">
        <f t="shared" si="22"/>
        <v>-12.085034954474086</v>
      </c>
      <c r="AP584" s="376">
        <f t="shared" si="22"/>
        <v>10.174745770424639</v>
      </c>
    </row>
    <row r="585" spans="1:42" s="326" customFormat="1" ht="13.8" x14ac:dyDescent="0.3">
      <c r="A585" s="330"/>
      <c r="B585" s="330" t="s">
        <v>366</v>
      </c>
      <c r="C585" s="333"/>
      <c r="D585" s="333"/>
      <c r="E585" s="333"/>
      <c r="F585" s="333"/>
      <c r="G585" s="333"/>
      <c r="H585" s="333"/>
      <c r="I585" s="333"/>
      <c r="J585" s="333"/>
      <c r="K585" s="333"/>
      <c r="L585" s="333"/>
      <c r="M585" s="333"/>
      <c r="N585" s="333"/>
      <c r="O585" s="376">
        <f t="shared" si="21"/>
        <v>25.828653708333334</v>
      </c>
      <c r="P585" s="376">
        <f t="shared" si="29"/>
        <v>33.260932018479693</v>
      </c>
      <c r="Q585" s="376">
        <f t="shared" si="29"/>
        <v>13.859784541859552</v>
      </c>
      <c r="R585" s="376">
        <f t="shared" si="29"/>
        <v>-13.792651405908204</v>
      </c>
      <c r="S585" s="376">
        <f t="shared" si="29"/>
        <v>22.286495177857386</v>
      </c>
      <c r="T585" s="376">
        <f t="shared" si="29"/>
        <v>-21.065470284382108</v>
      </c>
      <c r="U585" s="376">
        <f t="shared" si="29"/>
        <v>-2.6508126308947713</v>
      </c>
      <c r="V585" s="376">
        <f t="shared" si="29"/>
        <v>-2.5408520688942451</v>
      </c>
      <c r="W585" s="376">
        <f t="shared" si="29"/>
        <v>-10.278560239256478</v>
      </c>
      <c r="X585" s="376">
        <f t="shared" si="29"/>
        <v>2.8194929570469509</v>
      </c>
      <c r="Y585" s="376">
        <f t="shared" si="29"/>
        <v>23.286770816933995</v>
      </c>
      <c r="Z585" s="376">
        <f t="shared" si="29"/>
        <v>-7.9237753289964266</v>
      </c>
      <c r="AA585" s="376">
        <f t="shared" si="29"/>
        <v>1.9377662489058021</v>
      </c>
      <c r="AB585" s="376">
        <f t="shared" si="29"/>
        <v>26.033068278609768</v>
      </c>
      <c r="AC585" s="376">
        <f t="shared" si="29"/>
        <v>-21.673982366881837</v>
      </c>
      <c r="AD585" s="376">
        <f t="shared" si="29"/>
        <v>20.192007980768771</v>
      </c>
      <c r="AE585" s="376">
        <f t="shared" si="29"/>
        <v>-20.965447916099237</v>
      </c>
      <c r="AF585" s="376">
        <f t="shared" si="29"/>
        <v>14.966438464167984</v>
      </c>
      <c r="AG585" s="376">
        <f t="shared" si="29"/>
        <v>19.76119282336937</v>
      </c>
      <c r="AH585" s="376">
        <f t="shared" si="30"/>
        <v>-8.9655219511569815</v>
      </c>
      <c r="AI585" s="376">
        <f t="shared" si="30"/>
        <v>-9.6577816436954524</v>
      </c>
      <c r="AJ585" s="376">
        <f t="shared" si="30"/>
        <v>29.919632206788943</v>
      </c>
      <c r="AK585" s="376">
        <f t="shared" si="30"/>
        <v>-0.3880429275949569</v>
      </c>
      <c r="AL585" s="376">
        <f t="shared" si="30"/>
        <v>-13.873412850816388</v>
      </c>
      <c r="AM585" s="376">
        <f t="shared" si="30"/>
        <v>4.2122106855891479</v>
      </c>
      <c r="AN585" s="376">
        <f t="shared" si="22"/>
        <v>-18.083217718646459</v>
      </c>
      <c r="AO585" s="376">
        <f t="shared" si="22"/>
        <v>32.976994563957795</v>
      </c>
      <c r="AP585" s="376">
        <f t="shared" si="22"/>
        <v>-8.8017238749352718</v>
      </c>
    </row>
    <row r="586" spans="1:42" s="326" customFormat="1" ht="25.5" customHeight="1" x14ac:dyDescent="0.3">
      <c r="A586" s="328"/>
      <c r="B586" s="328" t="s">
        <v>367</v>
      </c>
      <c r="C586" s="332"/>
      <c r="D586" s="332"/>
      <c r="E586" s="332"/>
      <c r="F586" s="332"/>
      <c r="G586" s="332"/>
      <c r="H586" s="332"/>
      <c r="I586" s="332"/>
      <c r="J586" s="332"/>
      <c r="K586" s="332"/>
      <c r="L586" s="332"/>
      <c r="M586" s="332"/>
      <c r="N586" s="332"/>
      <c r="O586" s="376">
        <f t="shared" si="21"/>
        <v>19.131581843187668</v>
      </c>
      <c r="P586" s="376">
        <f t="shared" si="29"/>
        <v>-9.8244578177347037</v>
      </c>
      <c r="Q586" s="376">
        <f t="shared" si="29"/>
        <v>27.507101918557158</v>
      </c>
      <c r="R586" s="376">
        <f t="shared" si="29"/>
        <v>28.812436011840358</v>
      </c>
      <c r="S586" s="376">
        <f t="shared" si="29"/>
        <v>-3.3983173998148595</v>
      </c>
      <c r="T586" s="376">
        <f t="shared" si="29"/>
        <v>-48.408760948843145</v>
      </c>
      <c r="U586" s="376">
        <f t="shared" si="29"/>
        <v>-24.103949863199919</v>
      </c>
      <c r="V586" s="376">
        <f t="shared" si="29"/>
        <v>101.94819413196443</v>
      </c>
      <c r="W586" s="376">
        <f t="shared" si="29"/>
        <v>-36.613192402864563</v>
      </c>
      <c r="X586" s="376">
        <f t="shared" si="29"/>
        <v>50.089094767583639</v>
      </c>
      <c r="Y586" s="376">
        <f t="shared" si="29"/>
        <v>18.64306626263873</v>
      </c>
      <c r="Z586" s="376">
        <f t="shared" si="29"/>
        <v>-8.4080878708331124</v>
      </c>
      <c r="AA586" s="376">
        <f t="shared" si="29"/>
        <v>-33.209583624620997</v>
      </c>
      <c r="AB586" s="376">
        <f t="shared" si="29"/>
        <v>-19.512392967962246</v>
      </c>
      <c r="AC586" s="376">
        <f t="shared" si="29"/>
        <v>46.575093143156018</v>
      </c>
      <c r="AD586" s="376">
        <f t="shared" si="29"/>
        <v>17.763470556839351</v>
      </c>
      <c r="AE586" s="376">
        <f t="shared" si="29"/>
        <v>-30.304580704600973</v>
      </c>
      <c r="AF586" s="376">
        <f t="shared" si="29"/>
        <v>35.648032277323438</v>
      </c>
      <c r="AG586" s="376">
        <f t="shared" si="29"/>
        <v>14.611463529454948</v>
      </c>
      <c r="AH586" s="376">
        <f t="shared" si="30"/>
        <v>3.1460480404366216</v>
      </c>
      <c r="AI586" s="376">
        <f t="shared" si="30"/>
        <v>-46.555741537599374</v>
      </c>
      <c r="AJ586" s="376">
        <f t="shared" si="30"/>
        <v>-18.738510553327114</v>
      </c>
      <c r="AK586" s="376">
        <f t="shared" si="30"/>
        <v>89.840322472600548</v>
      </c>
      <c r="AL586" s="376">
        <f t="shared" si="30"/>
        <v>14.173998710265636</v>
      </c>
      <c r="AM586" s="376">
        <f t="shared" si="30"/>
        <v>-10.650377907504796</v>
      </c>
      <c r="AN586" s="376">
        <f t="shared" si="22"/>
        <v>-6.0504058306904893</v>
      </c>
      <c r="AO586" s="376">
        <f t="shared" si="22"/>
        <v>14.074563417760123</v>
      </c>
      <c r="AP586" s="376">
        <f t="shared" si="22"/>
        <v>5.8271462922510162</v>
      </c>
    </row>
    <row r="587" spans="1:42" s="326" customFormat="1" ht="13.8" x14ac:dyDescent="0.3">
      <c r="A587" s="330"/>
      <c r="B587" s="330" t="s">
        <v>368</v>
      </c>
      <c r="C587" s="333"/>
      <c r="D587" s="333"/>
      <c r="E587" s="333"/>
      <c r="F587" s="333"/>
      <c r="G587" s="333"/>
      <c r="H587" s="333"/>
      <c r="I587" s="333"/>
      <c r="J587" s="333"/>
      <c r="K587" s="333"/>
      <c r="L587" s="333"/>
      <c r="M587" s="333"/>
      <c r="N587" s="333"/>
      <c r="O587" s="376">
        <f t="shared" si="21"/>
        <v>15.864640436766017</v>
      </c>
      <c r="P587" s="376">
        <f t="shared" si="29"/>
        <v>-18.266151547742737</v>
      </c>
      <c r="Q587" s="376">
        <f t="shared" si="29"/>
        <v>65.414997660465261</v>
      </c>
      <c r="R587" s="376">
        <f t="shared" si="29"/>
        <v>-12.803726747104236</v>
      </c>
      <c r="S587" s="376">
        <f t="shared" si="29"/>
        <v>-10.31790762216032</v>
      </c>
      <c r="T587" s="376">
        <f t="shared" si="29"/>
        <v>-2.6256431769094952</v>
      </c>
      <c r="U587" s="376">
        <f t="shared" si="29"/>
        <v>8.6041065284716627</v>
      </c>
      <c r="V587" s="376">
        <f t="shared" si="29"/>
        <v>-18.436551005498433</v>
      </c>
      <c r="W587" s="376">
        <f t="shared" si="29"/>
        <v>-4.904497368046238</v>
      </c>
      <c r="X587" s="376">
        <f t="shared" si="29"/>
        <v>-8.265015286821205</v>
      </c>
      <c r="Y587" s="376">
        <f t="shared" si="29"/>
        <v>-10.735421951548592</v>
      </c>
      <c r="Z587" s="376">
        <f t="shared" si="29"/>
        <v>3.8869816620334006</v>
      </c>
      <c r="AA587" s="376">
        <f t="shared" si="29"/>
        <v>20.087339903072255</v>
      </c>
      <c r="AB587" s="376">
        <f t="shared" si="29"/>
        <v>-12.663840869758097</v>
      </c>
      <c r="AC587" s="376">
        <f t="shared" si="29"/>
        <v>3.7056706146067024</v>
      </c>
      <c r="AD587" s="376">
        <f t="shared" si="29"/>
        <v>0.11746779973063687</v>
      </c>
      <c r="AE587" s="376">
        <f t="shared" si="29"/>
        <v>6.4105363200325289</v>
      </c>
      <c r="AF587" s="376">
        <f t="shared" si="29"/>
        <v>-16.490328436201143</v>
      </c>
      <c r="AG587" s="376">
        <f t="shared" si="29"/>
        <v>14.906636554665443</v>
      </c>
      <c r="AH587" s="376">
        <f t="shared" si="30"/>
        <v>17.142252494147094</v>
      </c>
      <c r="AI587" s="376">
        <f t="shared" si="30"/>
        <v>-22.479815281650907</v>
      </c>
      <c r="AJ587" s="376">
        <f t="shared" si="30"/>
        <v>7.2523311729486615</v>
      </c>
      <c r="AK587" s="376">
        <f t="shared" si="30"/>
        <v>-4.5534051458459235</v>
      </c>
      <c r="AL587" s="376">
        <f t="shared" si="30"/>
        <v>7.8864194253792359</v>
      </c>
      <c r="AM587" s="376">
        <f t="shared" si="30"/>
        <v>3.9886387215164545</v>
      </c>
      <c r="AN587" s="376">
        <f t="shared" si="22"/>
        <v>-10.193620095156557</v>
      </c>
      <c r="AO587" s="376">
        <f t="shared" si="22"/>
        <v>7.3015912409352515</v>
      </c>
      <c r="AP587" s="376">
        <f t="shared" si="22"/>
        <v>24.744588278994645</v>
      </c>
    </row>
    <row r="588" spans="1:42" s="326" customFormat="1" ht="13.8" x14ac:dyDescent="0.3">
      <c r="A588" s="328"/>
      <c r="B588" s="328" t="s">
        <v>369</v>
      </c>
      <c r="C588" s="332"/>
      <c r="D588" s="332"/>
      <c r="E588" s="332"/>
      <c r="F588" s="332"/>
      <c r="G588" s="332"/>
      <c r="H588" s="332"/>
      <c r="I588" s="332"/>
      <c r="J588" s="332"/>
      <c r="K588" s="332"/>
      <c r="L588" s="332"/>
      <c r="M588" s="332"/>
      <c r="N588" s="332"/>
      <c r="O588" s="376">
        <f t="shared" ref="O588:AD651" si="31">IFERROR(((O198-N198)*100/N198),"n.a.")</f>
        <v>6.8232336097329309</v>
      </c>
      <c r="P588" s="376">
        <f t="shared" si="31"/>
        <v>-3.5515443329563117</v>
      </c>
      <c r="Q588" s="376">
        <f t="shared" si="31"/>
        <v>12.016112133925335</v>
      </c>
      <c r="R588" s="376">
        <f t="shared" si="31"/>
        <v>-15.795097146816552</v>
      </c>
      <c r="S588" s="376">
        <f t="shared" si="31"/>
        <v>19.703934739256027</v>
      </c>
      <c r="T588" s="376">
        <f t="shared" si="31"/>
        <v>-10.905503445621703</v>
      </c>
      <c r="U588" s="376">
        <f t="shared" si="31"/>
        <v>-1.7137826433052825</v>
      </c>
      <c r="V588" s="376">
        <f t="shared" si="31"/>
        <v>1.2405504748092417</v>
      </c>
      <c r="W588" s="376">
        <f t="shared" si="31"/>
        <v>-7.7605839114231348</v>
      </c>
      <c r="X588" s="376">
        <f t="shared" si="31"/>
        <v>4.1179476256703902</v>
      </c>
      <c r="Y588" s="376">
        <f t="shared" si="31"/>
        <v>6.913271881996252</v>
      </c>
      <c r="Z588" s="376">
        <f t="shared" si="31"/>
        <v>-12.225914888738536</v>
      </c>
      <c r="AA588" s="376">
        <f t="shared" si="31"/>
        <v>13.645286567913159</v>
      </c>
      <c r="AB588" s="376">
        <f t="shared" si="31"/>
        <v>2.3764644504568837</v>
      </c>
      <c r="AC588" s="376">
        <f t="shared" si="31"/>
        <v>-5.0872250216770363</v>
      </c>
      <c r="AD588" s="376">
        <f t="shared" si="31"/>
        <v>9.7032706926498644</v>
      </c>
      <c r="AE588" s="376">
        <f t="shared" si="29"/>
        <v>5.3390768374004294</v>
      </c>
      <c r="AF588" s="376">
        <f t="shared" si="29"/>
        <v>6.3188290947582528</v>
      </c>
      <c r="AG588" s="376">
        <f t="shared" si="29"/>
        <v>12.456129949035931</v>
      </c>
      <c r="AH588" s="376">
        <f t="shared" si="30"/>
        <v>-4.5180106115288323</v>
      </c>
      <c r="AI588" s="376">
        <f t="shared" si="30"/>
        <v>-15.413965237954681</v>
      </c>
      <c r="AJ588" s="376">
        <f t="shared" si="30"/>
        <v>8.1059668688060302</v>
      </c>
      <c r="AK588" s="376">
        <f t="shared" si="30"/>
        <v>0.34937065306541082</v>
      </c>
      <c r="AL588" s="376">
        <f t="shared" si="30"/>
        <v>-6.5855445121872105</v>
      </c>
      <c r="AM588" s="376">
        <f t="shared" si="30"/>
        <v>18.793242245551973</v>
      </c>
      <c r="AN588" s="376">
        <f t="shared" ref="AN588:AP651" si="32">IFERROR(((AN198-AM198)*100/AM198),"n.a.")</f>
        <v>-17.692623769993208</v>
      </c>
      <c r="AO588" s="376">
        <f t="shared" si="32"/>
        <v>14.221041124015363</v>
      </c>
      <c r="AP588" s="376">
        <f t="shared" si="32"/>
        <v>4.2537605737414275</v>
      </c>
    </row>
    <row r="589" spans="1:42" s="326" customFormat="1" ht="13.8" x14ac:dyDescent="0.3">
      <c r="A589" s="330"/>
      <c r="B589" s="330" t="s">
        <v>370</v>
      </c>
      <c r="C589" s="333"/>
      <c r="D589" s="333"/>
      <c r="E589" s="333"/>
      <c r="F589" s="333"/>
      <c r="G589" s="333"/>
      <c r="H589" s="333"/>
      <c r="I589" s="333"/>
      <c r="J589" s="333"/>
      <c r="K589" s="333"/>
      <c r="L589" s="333"/>
      <c r="M589" s="333"/>
      <c r="N589" s="333"/>
      <c r="O589" s="376">
        <f t="shared" si="31"/>
        <v>1.1690963546798012</v>
      </c>
      <c r="P589" s="376">
        <f t="shared" si="29"/>
        <v>8.6325160326708072</v>
      </c>
      <c r="Q589" s="376">
        <f t="shared" si="29"/>
        <v>11.425668148734351</v>
      </c>
      <c r="R589" s="376">
        <f t="shared" si="29"/>
        <v>-18.646869787731863</v>
      </c>
      <c r="S589" s="376">
        <f t="shared" si="29"/>
        <v>19.069258301750665</v>
      </c>
      <c r="T589" s="376">
        <f t="shared" si="29"/>
        <v>-20.862878666346262</v>
      </c>
      <c r="U589" s="376">
        <f t="shared" si="29"/>
        <v>5.9812517746964291</v>
      </c>
      <c r="V589" s="376">
        <f t="shared" si="29"/>
        <v>-2.8281925775223988</v>
      </c>
      <c r="W589" s="376">
        <f t="shared" si="29"/>
        <v>-6.3149041741389231</v>
      </c>
      <c r="X589" s="376">
        <f t="shared" si="29"/>
        <v>8.3764346407693875</v>
      </c>
      <c r="Y589" s="376">
        <f t="shared" si="29"/>
        <v>5.7759956812548765</v>
      </c>
      <c r="Z589" s="376">
        <f t="shared" si="29"/>
        <v>-15.28521005520086</v>
      </c>
      <c r="AA589" s="376">
        <f t="shared" si="29"/>
        <v>11.718856298676465</v>
      </c>
      <c r="AB589" s="376">
        <f t="shared" si="29"/>
        <v>9.7112435235858374</v>
      </c>
      <c r="AC589" s="376">
        <f t="shared" si="29"/>
        <v>-11.231901465091306</v>
      </c>
      <c r="AD589" s="376">
        <f t="shared" si="29"/>
        <v>15.490553322630609</v>
      </c>
      <c r="AE589" s="376">
        <f t="shared" si="29"/>
        <v>2.1339378442793553</v>
      </c>
      <c r="AF589" s="376">
        <f t="shared" si="29"/>
        <v>12.201653787534921</v>
      </c>
      <c r="AG589" s="376">
        <f t="shared" ref="AG589:AK652" si="33">IFERROR(((AG199-AF199)*100/AF199),"n.a.")</f>
        <v>5.6984691722392053</v>
      </c>
      <c r="AH589" s="376">
        <f t="shared" si="33"/>
        <v>-1.9897408150212135</v>
      </c>
      <c r="AI589" s="376">
        <f t="shared" si="33"/>
        <v>-25.195621614620435</v>
      </c>
      <c r="AJ589" s="376">
        <f t="shared" si="30"/>
        <v>13.611010052747055</v>
      </c>
      <c r="AK589" s="376">
        <f t="shared" si="30"/>
        <v>-7.3890437627875931</v>
      </c>
      <c r="AL589" s="376">
        <f t="shared" si="30"/>
        <v>-6.5105746826593709</v>
      </c>
      <c r="AM589" s="376">
        <f t="shared" si="30"/>
        <v>26.138159933181324</v>
      </c>
      <c r="AN589" s="376">
        <f t="shared" si="32"/>
        <v>-9.9109505214519888</v>
      </c>
      <c r="AO589" s="376">
        <f t="shared" si="32"/>
        <v>9.1965593251507567</v>
      </c>
      <c r="AP589" s="376">
        <f t="shared" si="32"/>
        <v>12.535812240165388</v>
      </c>
    </row>
    <row r="590" spans="1:42" s="326" customFormat="1" ht="13.8" x14ac:dyDescent="0.3">
      <c r="A590" s="328"/>
      <c r="B590" s="328" t="s">
        <v>371</v>
      </c>
      <c r="C590" s="332"/>
      <c r="D590" s="332"/>
      <c r="E590" s="332"/>
      <c r="F590" s="332"/>
      <c r="G590" s="332"/>
      <c r="H590" s="332"/>
      <c r="I590" s="332"/>
      <c r="J590" s="332"/>
      <c r="K590" s="332"/>
      <c r="L590" s="332"/>
      <c r="M590" s="332"/>
      <c r="N590" s="332"/>
      <c r="O590" s="376">
        <f t="shared" si="31"/>
        <v>-6.49851853409091</v>
      </c>
      <c r="P590" s="376">
        <f t="shared" si="29"/>
        <v>16.436070426459349</v>
      </c>
      <c r="Q590" s="376">
        <f t="shared" si="29"/>
        <v>9.1915073654137487</v>
      </c>
      <c r="R590" s="376">
        <f t="shared" si="29"/>
        <v>-14.354436071663534</v>
      </c>
      <c r="S590" s="376">
        <f t="shared" si="29"/>
        <v>20.348588101989517</v>
      </c>
      <c r="T590" s="376">
        <f t="shared" si="29"/>
        <v>-26.658529709102286</v>
      </c>
      <c r="U590" s="376">
        <f t="shared" si="29"/>
        <v>14.619282228460687</v>
      </c>
      <c r="V590" s="376">
        <f t="shared" si="29"/>
        <v>-8.5419797665906021</v>
      </c>
      <c r="W590" s="376">
        <f t="shared" si="29"/>
        <v>-6.7969671276781645</v>
      </c>
      <c r="X590" s="376">
        <f t="shared" si="29"/>
        <v>15.655001709143528</v>
      </c>
      <c r="Y590" s="376">
        <f t="shared" si="29"/>
        <v>-0.17794763699363639</v>
      </c>
      <c r="Z590" s="376">
        <f t="shared" si="29"/>
        <v>-15.405084339157577</v>
      </c>
      <c r="AA590" s="376">
        <f t="shared" si="29"/>
        <v>12.029643654703689</v>
      </c>
      <c r="AB590" s="376">
        <f t="shared" si="29"/>
        <v>13.792239518481296</v>
      </c>
      <c r="AC590" s="376">
        <f t="shared" si="29"/>
        <v>-18.074348493667742</v>
      </c>
      <c r="AD590" s="376">
        <f t="shared" si="29"/>
        <v>25.275314742639711</v>
      </c>
      <c r="AE590" s="376">
        <f t="shared" si="29"/>
        <v>1.7256636791130506</v>
      </c>
      <c r="AF590" s="376">
        <f t="shared" si="29"/>
        <v>10.928911384331407</v>
      </c>
      <c r="AG590" s="376">
        <f t="shared" si="33"/>
        <v>3.2396133260388456</v>
      </c>
      <c r="AH590" s="376">
        <f t="shared" si="33"/>
        <v>9.5168025437476239E-2</v>
      </c>
      <c r="AI590" s="376">
        <f t="shared" si="33"/>
        <v>-31.932590463356945</v>
      </c>
      <c r="AJ590" s="376">
        <f t="shared" si="30"/>
        <v>20.897916853129821</v>
      </c>
      <c r="AK590" s="376">
        <f t="shared" si="30"/>
        <v>-9.1582473500376267</v>
      </c>
      <c r="AL590" s="376">
        <f t="shared" si="30"/>
        <v>-16.271958414807912</v>
      </c>
      <c r="AM590" s="376">
        <f t="shared" si="30"/>
        <v>38.141277194593222</v>
      </c>
      <c r="AN590" s="376">
        <f t="shared" si="32"/>
        <v>-8.4599016405366481</v>
      </c>
      <c r="AO590" s="376">
        <f t="shared" si="32"/>
        <v>5.3893000990306277</v>
      </c>
      <c r="AP590" s="376">
        <f t="shared" si="32"/>
        <v>24.524142407095621</v>
      </c>
    </row>
    <row r="591" spans="1:42" s="326" customFormat="1" ht="13.8" x14ac:dyDescent="0.3">
      <c r="A591" s="330"/>
      <c r="B591" s="330" t="s">
        <v>372</v>
      </c>
      <c r="C591" s="333"/>
      <c r="D591" s="333"/>
      <c r="E591" s="333"/>
      <c r="F591" s="333"/>
      <c r="G591" s="333"/>
      <c r="H591" s="333"/>
      <c r="I591" s="333"/>
      <c r="J591" s="333"/>
      <c r="K591" s="333"/>
      <c r="L591" s="333"/>
      <c r="M591" s="333"/>
      <c r="N591" s="333"/>
      <c r="O591" s="376">
        <f t="shared" si="31"/>
        <v>15.615105576787997</v>
      </c>
      <c r="P591" s="376">
        <f t="shared" si="29"/>
        <v>-1.7189787051455829</v>
      </c>
      <c r="Q591" s="376">
        <f t="shared" si="29"/>
        <v>14.812013853312191</v>
      </c>
      <c r="R591" s="376">
        <f t="shared" si="29"/>
        <v>-25.240703797046812</v>
      </c>
      <c r="S591" s="376">
        <f t="shared" si="29"/>
        <v>13.048795583267882</v>
      </c>
      <c r="T591" s="376">
        <f t="shared" si="29"/>
        <v>-7.2566030227272211</v>
      </c>
      <c r="U591" s="376">
        <f t="shared" si="29"/>
        <v>-6.6655452792126821</v>
      </c>
      <c r="V591" s="376">
        <f t="shared" si="29"/>
        <v>11.417944591096512</v>
      </c>
      <c r="W591" s="376">
        <f t="shared" si="29"/>
        <v>-11.263599539504062</v>
      </c>
      <c r="X591" s="376">
        <f t="shared" si="29"/>
        <v>-1.0709210899064252</v>
      </c>
      <c r="Y591" s="376">
        <f t="shared" si="29"/>
        <v>19.167819569166682</v>
      </c>
      <c r="Z591" s="376">
        <f t="shared" si="29"/>
        <v>-16.846278100027842</v>
      </c>
      <c r="AA591" s="376">
        <f t="shared" si="29"/>
        <v>13.777039342893621</v>
      </c>
      <c r="AB591" s="376">
        <f t="shared" si="29"/>
        <v>1.1910433460532897</v>
      </c>
      <c r="AC591" s="376">
        <f t="shared" si="29"/>
        <v>2.3267555956466581</v>
      </c>
      <c r="AD591" s="376">
        <f t="shared" si="29"/>
        <v>-1.1929550007683973</v>
      </c>
      <c r="AE591" s="376">
        <f t="shared" si="29"/>
        <v>0.53801896516278658</v>
      </c>
      <c r="AF591" s="376">
        <f t="shared" si="29"/>
        <v>20.12807546492057</v>
      </c>
      <c r="AG591" s="376">
        <f t="shared" si="33"/>
        <v>10.280314727252177</v>
      </c>
      <c r="AH591" s="376">
        <f t="shared" si="33"/>
        <v>-8.6754295566564554</v>
      </c>
      <c r="AI591" s="376">
        <f t="shared" si="33"/>
        <v>-12.792550733800615</v>
      </c>
      <c r="AJ591" s="376">
        <f t="shared" si="30"/>
        <v>1.4917044311356411</v>
      </c>
      <c r="AK591" s="376">
        <f t="shared" si="30"/>
        <v>-3.6902669493336129</v>
      </c>
      <c r="AL591" s="376">
        <f t="shared" si="30"/>
        <v>12.662742411834662</v>
      </c>
      <c r="AM591" s="376">
        <f t="shared" si="30"/>
        <v>10.250484229194258</v>
      </c>
      <c r="AN591" s="376">
        <f t="shared" si="32"/>
        <v>-11.904693267856455</v>
      </c>
      <c r="AO591" s="376">
        <f t="shared" si="32"/>
        <v>16.756468266517377</v>
      </c>
      <c r="AP591" s="376">
        <f t="shared" si="32"/>
        <v>-7.5612721454195837</v>
      </c>
    </row>
    <row r="592" spans="1:42" s="326" customFormat="1" ht="13.8" x14ac:dyDescent="0.3">
      <c r="A592" s="328"/>
      <c r="B592" s="328" t="s">
        <v>373</v>
      </c>
      <c r="C592" s="332"/>
      <c r="D592" s="332"/>
      <c r="E592" s="332"/>
      <c r="F592" s="332"/>
      <c r="G592" s="332"/>
      <c r="H592" s="332"/>
      <c r="I592" s="332"/>
      <c r="J592" s="332"/>
      <c r="K592" s="332"/>
      <c r="L592" s="332"/>
      <c r="M592" s="332"/>
      <c r="N592" s="332"/>
      <c r="O592" s="376">
        <f t="shared" si="31"/>
        <v>25.964686901037517</v>
      </c>
      <c r="P592" s="376">
        <f t="shared" ref="P592:AF606" si="34">IFERROR(((P202-O202)*100/O202),"n.a.")</f>
        <v>-23.257055893357983</v>
      </c>
      <c r="Q592" s="376">
        <f t="shared" si="34"/>
        <v>26.644212155150417</v>
      </c>
      <c r="R592" s="376">
        <f t="shared" si="34"/>
        <v>-39.82293590236209</v>
      </c>
      <c r="S592" s="376">
        <f t="shared" si="34"/>
        <v>56.577859812100542</v>
      </c>
      <c r="T592" s="376">
        <f t="shared" si="34"/>
        <v>-14.06098159767935</v>
      </c>
      <c r="U592" s="376">
        <f t="shared" si="34"/>
        <v>-35.251905452534928</v>
      </c>
      <c r="V592" s="376">
        <f t="shared" si="34"/>
        <v>-9.5880574940074741</v>
      </c>
      <c r="W592" s="376">
        <f t="shared" si="34"/>
        <v>94.44196194073578</v>
      </c>
      <c r="X592" s="376">
        <f t="shared" si="34"/>
        <v>-35.748126730085957</v>
      </c>
      <c r="Y592" s="376">
        <f t="shared" si="34"/>
        <v>18.474615070302445</v>
      </c>
      <c r="Z592" s="376">
        <f t="shared" si="34"/>
        <v>6.4927955385173339</v>
      </c>
      <c r="AA592" s="376">
        <f t="shared" si="34"/>
        <v>-13.730471689505373</v>
      </c>
      <c r="AB592" s="376">
        <f t="shared" si="34"/>
        <v>12.312214531081576</v>
      </c>
      <c r="AC592" s="376">
        <f t="shared" si="34"/>
        <v>12.404844111783977</v>
      </c>
      <c r="AD592" s="376">
        <f t="shared" si="34"/>
        <v>2.6794986273359256</v>
      </c>
      <c r="AE592" s="376">
        <f t="shared" si="34"/>
        <v>27.095309730180166</v>
      </c>
      <c r="AF592" s="376">
        <f t="shared" si="34"/>
        <v>-26.069277369569754</v>
      </c>
      <c r="AG592" s="376">
        <f t="shared" si="33"/>
        <v>15.264381461591592</v>
      </c>
      <c r="AH592" s="376">
        <f t="shared" si="33"/>
        <v>27.517067677441194</v>
      </c>
      <c r="AI592" s="376">
        <f t="shared" si="33"/>
        <v>-2.6412152307987045</v>
      </c>
      <c r="AJ592" s="376">
        <f t="shared" si="33"/>
        <v>9.3078208678599648</v>
      </c>
      <c r="AK592" s="376">
        <f t="shared" si="33"/>
        <v>-7.6248826725923928</v>
      </c>
      <c r="AL592" s="376">
        <f t="shared" ref="AL592:AM593" si="35">IFERROR(((AL202-AK202)*100/AK202),"n.a.")</f>
        <v>-7.2236914594969255</v>
      </c>
      <c r="AM592" s="376">
        <f t="shared" si="35"/>
        <v>12.069028960525051</v>
      </c>
      <c r="AN592" s="376">
        <f t="shared" si="32"/>
        <v>-15.701106547052936</v>
      </c>
      <c r="AO592" s="376">
        <f t="shared" si="32"/>
        <v>5.8304170797041914</v>
      </c>
      <c r="AP592" s="376">
        <f t="shared" si="32"/>
        <v>8.7505831555452431</v>
      </c>
    </row>
    <row r="593" spans="1:42" s="326" customFormat="1" ht="13.8" x14ac:dyDescent="0.3">
      <c r="A593" s="330"/>
      <c r="B593" s="330" t="s">
        <v>374</v>
      </c>
      <c r="C593" s="333"/>
      <c r="D593" s="333"/>
      <c r="E593" s="333"/>
      <c r="F593" s="333"/>
      <c r="G593" s="333"/>
      <c r="H593" s="333"/>
      <c r="I593" s="333"/>
      <c r="J593" s="333"/>
      <c r="K593" s="333"/>
      <c r="L593" s="333"/>
      <c r="M593" s="333"/>
      <c r="N593" s="333"/>
      <c r="O593" s="376">
        <f t="shared" si="31"/>
        <v>13.527224785943963</v>
      </c>
      <c r="P593" s="376">
        <f t="shared" si="34"/>
        <v>-17.550419444987487</v>
      </c>
      <c r="Q593" s="376">
        <f t="shared" si="34"/>
        <v>19.80958385892913</v>
      </c>
      <c r="R593" s="376">
        <f t="shared" si="34"/>
        <v>-13.930123253401906</v>
      </c>
      <c r="S593" s="376">
        <f t="shared" si="34"/>
        <v>26.486400116556901</v>
      </c>
      <c r="T593" s="376">
        <f t="shared" si="34"/>
        <v>-10.93850539995279</v>
      </c>
      <c r="U593" s="376">
        <f t="shared" si="34"/>
        <v>-2.1724925707426905</v>
      </c>
      <c r="V593" s="376">
        <f t="shared" si="34"/>
        <v>7.9399686582126625</v>
      </c>
      <c r="W593" s="376">
        <f t="shared" si="34"/>
        <v>-13.207663601711609</v>
      </c>
      <c r="X593" s="376">
        <f t="shared" si="34"/>
        <v>0.16800994047105663</v>
      </c>
      <c r="Y593" s="376">
        <f t="shared" si="34"/>
        <v>14.821923721539864</v>
      </c>
      <c r="Z593" s="376">
        <f t="shared" si="34"/>
        <v>-15.712528993534898</v>
      </c>
      <c r="AA593" s="376">
        <f t="shared" si="34"/>
        <v>18.781826600171936</v>
      </c>
      <c r="AB593" s="376">
        <f t="shared" si="34"/>
        <v>-6.4684157307115235</v>
      </c>
      <c r="AC593" s="376">
        <f t="shared" si="34"/>
        <v>2.4898784557830131</v>
      </c>
      <c r="AD593" s="376">
        <f t="shared" si="34"/>
        <v>11.464670827733913</v>
      </c>
      <c r="AE593" s="376">
        <f t="shared" si="34"/>
        <v>6.8469622315892229</v>
      </c>
      <c r="AF593" s="376">
        <f t="shared" si="34"/>
        <v>6.1182260188278086</v>
      </c>
      <c r="AG593" s="376">
        <f t="shared" si="33"/>
        <v>15.1425155412491</v>
      </c>
      <c r="AH593" s="376">
        <f t="shared" si="33"/>
        <v>-11.445976497240878</v>
      </c>
      <c r="AI593" s="376">
        <f t="shared" si="33"/>
        <v>-5.4111506733399537</v>
      </c>
      <c r="AJ593" s="376">
        <f t="shared" si="33"/>
        <v>3.231317159040366</v>
      </c>
      <c r="AK593" s="376">
        <f t="shared" si="33"/>
        <v>1.3113383906137055</v>
      </c>
      <c r="AL593" s="376">
        <f t="shared" si="35"/>
        <v>-4.238482580729442E-2</v>
      </c>
      <c r="AM593" s="376">
        <f t="shared" si="35"/>
        <v>5.7236008511561245</v>
      </c>
      <c r="AN593" s="376">
        <f t="shared" si="32"/>
        <v>-24.8097489206868</v>
      </c>
      <c r="AO593" s="376">
        <f t="shared" si="32"/>
        <v>16.539711198308371</v>
      </c>
      <c r="AP593" s="376">
        <f t="shared" si="32"/>
        <v>4.738261211546428</v>
      </c>
    </row>
    <row r="594" spans="1:42" s="326" customFormat="1" ht="13.8" x14ac:dyDescent="0.3">
      <c r="A594" s="328"/>
      <c r="B594" s="328" t="s">
        <v>375</v>
      </c>
      <c r="C594" s="332"/>
      <c r="D594" s="332"/>
      <c r="E594" s="332"/>
      <c r="F594" s="332"/>
      <c r="G594" s="332"/>
      <c r="H594" s="332"/>
      <c r="I594" s="332"/>
      <c r="J594" s="332"/>
      <c r="K594" s="332"/>
      <c r="L594" s="332"/>
      <c r="M594" s="332"/>
      <c r="N594" s="332"/>
      <c r="O594" s="376">
        <f t="shared" si="31"/>
        <v>13.855549296696495</v>
      </c>
      <c r="P594" s="376">
        <f t="shared" si="34"/>
        <v>-11.216555203802217</v>
      </c>
      <c r="Q594" s="376">
        <f t="shared" si="34"/>
        <v>-0.7260056103322472</v>
      </c>
      <c r="R594" s="376">
        <f t="shared" si="34"/>
        <v>-17.750915369932272</v>
      </c>
      <c r="S594" s="376">
        <f t="shared" si="34"/>
        <v>35.78755096627085</v>
      </c>
      <c r="T594" s="376">
        <f t="shared" si="34"/>
        <v>-0.9811182451984235</v>
      </c>
      <c r="U594" s="376">
        <f t="shared" si="34"/>
        <v>1.468188310573</v>
      </c>
      <c r="V594" s="376">
        <f t="shared" si="34"/>
        <v>8.7233979897447345</v>
      </c>
      <c r="W594" s="376">
        <f t="shared" si="34"/>
        <v>-17.705773623212249</v>
      </c>
      <c r="X594" s="376">
        <f t="shared" si="34"/>
        <v>-6.6531983580838361</v>
      </c>
      <c r="Y594" s="376">
        <f t="shared" si="34"/>
        <v>12.536389871131867</v>
      </c>
      <c r="Z594" s="376">
        <f t="shared" si="34"/>
        <v>-5.1101692288622891</v>
      </c>
      <c r="AA594" s="376">
        <f t="shared" si="34"/>
        <v>6.8520186635320668</v>
      </c>
      <c r="AB594" s="376">
        <f t="shared" si="34"/>
        <v>-6.7218407677224405</v>
      </c>
      <c r="AC594" s="376">
        <f t="shared" si="34"/>
        <v>0.79347449803962122</v>
      </c>
      <c r="AD594" s="376">
        <f t="shared" si="34"/>
        <v>-0.60786233977410564</v>
      </c>
      <c r="AE594" s="376">
        <f t="shared" si="34"/>
        <v>13.879745262010433</v>
      </c>
      <c r="AF594" s="376">
        <f t="shared" si="34"/>
        <v>18.502226148915106</v>
      </c>
      <c r="AG594" s="376">
        <f t="shared" si="33"/>
        <v>19.109395368635109</v>
      </c>
      <c r="AH594" s="376">
        <f t="shared" si="33"/>
        <v>-18.90147398522485</v>
      </c>
      <c r="AI594" s="376">
        <f t="shared" si="33"/>
        <v>5.9742179255718426</v>
      </c>
      <c r="AJ594" s="376">
        <f t="shared" si="33"/>
        <v>-5.4505793166218517</v>
      </c>
      <c r="AK594" s="376">
        <f t="shared" ref="AK594:AM652" si="36">IFERROR(((AK204-AJ204)*100/AJ204),"n.a.")</f>
        <v>8.4031908580703139</v>
      </c>
      <c r="AL594" s="376">
        <f t="shared" si="36"/>
        <v>-25.432259453592014</v>
      </c>
      <c r="AM594" s="376">
        <f t="shared" si="36"/>
        <v>8.8437066588002988</v>
      </c>
      <c r="AN594" s="376">
        <f t="shared" si="32"/>
        <v>-21.244448568062936</v>
      </c>
      <c r="AO594" s="376">
        <f t="shared" si="32"/>
        <v>29.177796690071979</v>
      </c>
      <c r="AP594" s="376">
        <f t="shared" si="32"/>
        <v>10.458369986954388</v>
      </c>
    </row>
    <row r="595" spans="1:42" s="326" customFormat="1" ht="13.8" x14ac:dyDescent="0.3">
      <c r="A595" s="330"/>
      <c r="B595" s="330" t="s">
        <v>376</v>
      </c>
      <c r="C595" s="333"/>
      <c r="D595" s="333"/>
      <c r="E595" s="333"/>
      <c r="F595" s="333"/>
      <c r="G595" s="333"/>
      <c r="H595" s="333"/>
      <c r="I595" s="333"/>
      <c r="J595" s="333"/>
      <c r="K595" s="333"/>
      <c r="L595" s="333"/>
      <c r="M595" s="333"/>
      <c r="N595" s="333"/>
      <c r="O595" s="376">
        <f t="shared" si="31"/>
        <v>11.854992644194132</v>
      </c>
      <c r="P595" s="376">
        <f t="shared" si="34"/>
        <v>-23.090922636241309</v>
      </c>
      <c r="Q595" s="376">
        <f t="shared" si="34"/>
        <v>34.910212578102474</v>
      </c>
      <c r="R595" s="376">
        <f t="shared" si="34"/>
        <v>-16.150124241672412</v>
      </c>
      <c r="S595" s="376">
        <f t="shared" si="34"/>
        <v>13.173055734038126</v>
      </c>
      <c r="T595" s="376">
        <f t="shared" si="34"/>
        <v>-9.0905305392337343</v>
      </c>
      <c r="U595" s="376">
        <f t="shared" si="34"/>
        <v>-5.0786053339131687</v>
      </c>
      <c r="V595" s="376">
        <f t="shared" si="34"/>
        <v>12.291458556088163</v>
      </c>
      <c r="W595" s="376">
        <f t="shared" si="34"/>
        <v>-9.9260018345187575</v>
      </c>
      <c r="X595" s="376">
        <f t="shared" si="34"/>
        <v>3.5460808553341967</v>
      </c>
      <c r="Y595" s="376">
        <f t="shared" si="34"/>
        <v>12.703011876685704</v>
      </c>
      <c r="Z595" s="376">
        <f t="shared" si="34"/>
        <v>-21.124352681202836</v>
      </c>
      <c r="AA595" s="376">
        <f t="shared" si="34"/>
        <v>25.986611608636704</v>
      </c>
      <c r="AB595" s="376">
        <f t="shared" si="34"/>
        <v>-11.331261651342812</v>
      </c>
      <c r="AC595" s="376">
        <f t="shared" si="34"/>
        <v>8.5677766589361095</v>
      </c>
      <c r="AD595" s="376">
        <f t="shared" si="34"/>
        <v>4.2857351199187148</v>
      </c>
      <c r="AE595" s="376">
        <f t="shared" si="34"/>
        <v>2.1209861666679206</v>
      </c>
      <c r="AF595" s="376">
        <f t="shared" si="34"/>
        <v>4.5246390728703627</v>
      </c>
      <c r="AG595" s="376">
        <f t="shared" si="33"/>
        <v>15.494639654277767</v>
      </c>
      <c r="AH595" s="376">
        <f t="shared" si="33"/>
        <v>-8.7192562511935066</v>
      </c>
      <c r="AI595" s="376">
        <f t="shared" si="33"/>
        <v>-15.083283728967627</v>
      </c>
      <c r="AJ595" s="376">
        <f t="shared" si="33"/>
        <v>5.4909580668863081</v>
      </c>
      <c r="AK595" s="376">
        <f t="shared" si="36"/>
        <v>4.9520285857745314</v>
      </c>
      <c r="AL595" s="376">
        <f t="shared" si="36"/>
        <v>9.9405839139801664</v>
      </c>
      <c r="AM595" s="376">
        <f t="shared" si="36"/>
        <v>-2.1366132675550698</v>
      </c>
      <c r="AN595" s="376">
        <f t="shared" si="32"/>
        <v>-21.504668670196992</v>
      </c>
      <c r="AO595" s="376">
        <f t="shared" si="32"/>
        <v>13.488520695463741</v>
      </c>
      <c r="AP595" s="376">
        <f t="shared" si="32"/>
        <v>7.9814699421872985</v>
      </c>
    </row>
    <row r="596" spans="1:42" s="326" customFormat="1" ht="13.8" x14ac:dyDescent="0.3">
      <c r="A596" s="328"/>
      <c r="B596" s="328" t="s">
        <v>377</v>
      </c>
      <c r="C596" s="332"/>
      <c r="D596" s="332"/>
      <c r="E596" s="332"/>
      <c r="F596" s="332"/>
      <c r="G596" s="332"/>
      <c r="H596" s="332"/>
      <c r="I596" s="332"/>
      <c r="J596" s="332"/>
      <c r="K596" s="332"/>
      <c r="L596" s="332"/>
      <c r="M596" s="332"/>
      <c r="N596" s="332"/>
      <c r="O596" s="376">
        <f t="shared" si="31"/>
        <v>18.422010102394108</v>
      </c>
      <c r="P596" s="376">
        <f t="shared" si="34"/>
        <v>-12.758230588025198</v>
      </c>
      <c r="Q596" s="376">
        <f t="shared" si="34"/>
        <v>19.651064119607643</v>
      </c>
      <c r="R596" s="376">
        <f t="shared" si="34"/>
        <v>-0.52865640639504874</v>
      </c>
      <c r="S596" s="376">
        <f t="shared" si="34"/>
        <v>48.647108676875526</v>
      </c>
      <c r="T596" s="376">
        <f t="shared" si="34"/>
        <v>-27.348317198080835</v>
      </c>
      <c r="U596" s="376">
        <f t="shared" si="34"/>
        <v>-1.1908632590995645</v>
      </c>
      <c r="V596" s="376">
        <f t="shared" si="34"/>
        <v>-3.970589427489335</v>
      </c>
      <c r="W596" s="376">
        <f t="shared" si="34"/>
        <v>-13.390132649608544</v>
      </c>
      <c r="X596" s="376">
        <f t="shared" si="34"/>
        <v>3.3384123699490886</v>
      </c>
      <c r="Y596" s="376">
        <f t="shared" si="34"/>
        <v>25.023076261306372</v>
      </c>
      <c r="Z596" s="376">
        <f t="shared" si="34"/>
        <v>-17.900449891563198</v>
      </c>
      <c r="AA596" s="376">
        <f t="shared" si="34"/>
        <v>21.935585004907061</v>
      </c>
      <c r="AB596" s="376">
        <f t="shared" si="34"/>
        <v>6.7421635873109045</v>
      </c>
      <c r="AC596" s="376">
        <f t="shared" si="34"/>
        <v>-8.4662685097467474</v>
      </c>
      <c r="AD596" s="376">
        <f t="shared" si="34"/>
        <v>48.462892215442338</v>
      </c>
      <c r="AE596" s="376">
        <f t="shared" si="34"/>
        <v>8.3004168487828185</v>
      </c>
      <c r="AF596" s="376">
        <f t="shared" si="34"/>
        <v>-4.404612458620023</v>
      </c>
      <c r="AG596" s="376">
        <f t="shared" si="33"/>
        <v>9.2144121567108979</v>
      </c>
      <c r="AH596" s="376">
        <f t="shared" si="33"/>
        <v>-6.0718086168063925</v>
      </c>
      <c r="AI596" s="376">
        <f t="shared" si="33"/>
        <v>-0.95955126425982828</v>
      </c>
      <c r="AJ596" s="376">
        <f t="shared" si="33"/>
        <v>11.101512742240301</v>
      </c>
      <c r="AK596" s="376">
        <f t="shared" si="36"/>
        <v>-12.486812452351774</v>
      </c>
      <c r="AL596" s="376">
        <f t="shared" si="36"/>
        <v>16.93018479573513</v>
      </c>
      <c r="AM596" s="376">
        <f t="shared" si="36"/>
        <v>16.856273961013436</v>
      </c>
      <c r="AN596" s="376">
        <f t="shared" si="32"/>
        <v>-32.704039757395257</v>
      </c>
      <c r="AO596" s="376">
        <f t="shared" si="32"/>
        <v>9.4376477120659494</v>
      </c>
      <c r="AP596" s="376">
        <f t="shared" si="32"/>
        <v>-7.7054776761709096</v>
      </c>
    </row>
    <row r="597" spans="1:42" s="326" customFormat="1" ht="27.6" x14ac:dyDescent="0.3">
      <c r="A597" s="330"/>
      <c r="B597" s="330" t="s">
        <v>378</v>
      </c>
      <c r="C597" s="333"/>
      <c r="D597" s="333"/>
      <c r="E597" s="333"/>
      <c r="F597" s="333"/>
      <c r="G597" s="333"/>
      <c r="H597" s="333"/>
      <c r="I597" s="333"/>
      <c r="J597" s="333"/>
      <c r="K597" s="333"/>
      <c r="L597" s="333"/>
      <c r="M597" s="333"/>
      <c r="N597" s="333"/>
      <c r="O597" s="376">
        <f t="shared" si="31"/>
        <v>6.0442902321716803</v>
      </c>
      <c r="P597" s="376">
        <f t="shared" si="34"/>
        <v>0.57079683222360622</v>
      </c>
      <c r="Q597" s="376">
        <f t="shared" si="34"/>
        <v>-0.80820993953470266</v>
      </c>
      <c r="R597" s="376">
        <f t="shared" si="34"/>
        <v>-12.220271499988259</v>
      </c>
      <c r="S597" s="376">
        <f t="shared" si="34"/>
        <v>6.6112985164001348</v>
      </c>
      <c r="T597" s="376">
        <f t="shared" si="34"/>
        <v>16.976795690334001</v>
      </c>
      <c r="U597" s="376">
        <f t="shared" si="34"/>
        <v>-15.349935707559897</v>
      </c>
      <c r="V597" s="376">
        <f t="shared" si="34"/>
        <v>-4.2748371500611446</v>
      </c>
      <c r="W597" s="376">
        <f t="shared" si="34"/>
        <v>2.6463891620244642</v>
      </c>
      <c r="X597" s="376">
        <f t="shared" si="34"/>
        <v>3.2974548592586093</v>
      </c>
      <c r="Y597" s="376">
        <f t="shared" si="34"/>
        <v>-6.9928136142705322</v>
      </c>
      <c r="Z597" s="376">
        <f t="shared" si="34"/>
        <v>4.7622565770115619</v>
      </c>
      <c r="AA597" s="376">
        <f t="shared" si="34"/>
        <v>7.0600352566899058</v>
      </c>
      <c r="AB597" s="376">
        <f t="shared" si="34"/>
        <v>6.5583915671781217</v>
      </c>
      <c r="AC597" s="376">
        <f t="shared" si="34"/>
        <v>-6.4425040871906569</v>
      </c>
      <c r="AD597" s="376">
        <f t="shared" si="34"/>
        <v>-6.6656352376099894</v>
      </c>
      <c r="AE597" s="376">
        <f t="shared" si="34"/>
        <v>9.8988090415277501</v>
      </c>
      <c r="AF597" s="376">
        <f t="shared" si="34"/>
        <v>-7.7424822389699557</v>
      </c>
      <c r="AG597" s="376">
        <f t="shared" si="33"/>
        <v>24.879245578817827</v>
      </c>
      <c r="AH597" s="376">
        <f t="shared" si="33"/>
        <v>7.916372999007061</v>
      </c>
      <c r="AI597" s="376">
        <f t="shared" si="33"/>
        <v>-15.126824462077833</v>
      </c>
      <c r="AJ597" s="376">
        <f t="shared" si="33"/>
        <v>9.0169877322114136</v>
      </c>
      <c r="AK597" s="376">
        <f t="shared" si="36"/>
        <v>14.54421943704517</v>
      </c>
      <c r="AL597" s="376">
        <f t="shared" si="36"/>
        <v>-20.374467879646446</v>
      </c>
      <c r="AM597" s="376">
        <f t="shared" si="36"/>
        <v>38.209792894864869</v>
      </c>
      <c r="AN597" s="376">
        <f t="shared" si="32"/>
        <v>-17.769649445741802</v>
      </c>
      <c r="AO597" s="376">
        <f t="shared" si="32"/>
        <v>20.118177031705571</v>
      </c>
      <c r="AP597" s="376">
        <f t="shared" si="32"/>
        <v>-11.813612542146716</v>
      </c>
    </row>
    <row r="598" spans="1:42" s="326" customFormat="1" ht="13.8" x14ac:dyDescent="0.3">
      <c r="A598" s="328"/>
      <c r="B598" s="328" t="s">
        <v>379</v>
      </c>
      <c r="C598" s="332"/>
      <c r="D598" s="332"/>
      <c r="E598" s="332"/>
      <c r="F598" s="332"/>
      <c r="G598" s="332"/>
      <c r="H598" s="332"/>
      <c r="I598" s="332"/>
      <c r="J598" s="332"/>
      <c r="K598" s="332"/>
      <c r="L598" s="332"/>
      <c r="M598" s="332"/>
      <c r="N598" s="332"/>
      <c r="O598" s="376">
        <f t="shared" si="31"/>
        <v>-17.866616053708448</v>
      </c>
      <c r="P598" s="376">
        <f t="shared" si="34"/>
        <v>12.531647258202353</v>
      </c>
      <c r="Q598" s="376">
        <f t="shared" si="34"/>
        <v>36.688752767615618</v>
      </c>
      <c r="R598" s="376">
        <f t="shared" si="34"/>
        <v>-49.707350433595224</v>
      </c>
      <c r="S598" s="376">
        <f t="shared" si="34"/>
        <v>46.549833837563661</v>
      </c>
      <c r="T598" s="376">
        <f t="shared" si="34"/>
        <v>79.598475175463122</v>
      </c>
      <c r="U598" s="376">
        <f t="shared" si="34"/>
        <v>-35.684029106213679</v>
      </c>
      <c r="V598" s="376">
        <f t="shared" si="34"/>
        <v>5.1038672838422716</v>
      </c>
      <c r="W598" s="376">
        <f t="shared" si="34"/>
        <v>-21.076494579465745</v>
      </c>
      <c r="X598" s="376">
        <f t="shared" si="34"/>
        <v>21.567663113622636</v>
      </c>
      <c r="Y598" s="376">
        <f t="shared" si="34"/>
        <v>-21.029598708580487</v>
      </c>
      <c r="Z598" s="376">
        <f t="shared" si="34"/>
        <v>20.714211019464869</v>
      </c>
      <c r="AA598" s="376">
        <f t="shared" si="34"/>
        <v>23.084194697947623</v>
      </c>
      <c r="AB598" s="376">
        <f t="shared" si="34"/>
        <v>-22.10093592357341</v>
      </c>
      <c r="AC598" s="376">
        <f t="shared" si="34"/>
        <v>62.358754334445685</v>
      </c>
      <c r="AD598" s="376">
        <f t="shared" si="34"/>
        <v>-37.92366752212363</v>
      </c>
      <c r="AE598" s="376">
        <f t="shared" si="34"/>
        <v>-41.026419201279779</v>
      </c>
      <c r="AF598" s="376">
        <f t="shared" si="34"/>
        <v>136.44721251673889</v>
      </c>
      <c r="AG598" s="376">
        <f t="shared" si="33"/>
        <v>12.272851668939001</v>
      </c>
      <c r="AH598" s="376">
        <f t="shared" si="33"/>
        <v>-0.5627725824106794</v>
      </c>
      <c r="AI598" s="376">
        <f t="shared" si="33"/>
        <v>3.4743820348872205</v>
      </c>
      <c r="AJ598" s="376">
        <f t="shared" si="33"/>
        <v>-12.879575710846524</v>
      </c>
      <c r="AK598" s="376">
        <f t="shared" si="36"/>
        <v>-0.89681855655932585</v>
      </c>
      <c r="AL598" s="376">
        <f t="shared" si="36"/>
        <v>-30.76044018200918</v>
      </c>
      <c r="AM598" s="376">
        <f t="shared" si="36"/>
        <v>31.554240659842247</v>
      </c>
      <c r="AN598" s="376">
        <f t="shared" si="32"/>
        <v>-14.60494989779933</v>
      </c>
      <c r="AO598" s="376">
        <f t="shared" si="32"/>
        <v>17.897471457731832</v>
      </c>
      <c r="AP598" s="376">
        <f t="shared" si="32"/>
        <v>15.570360159184657</v>
      </c>
    </row>
    <row r="599" spans="1:42" s="326" customFormat="1" ht="13.8" x14ac:dyDescent="0.3">
      <c r="A599" s="330"/>
      <c r="B599" s="330" t="s">
        <v>380</v>
      </c>
      <c r="C599" s="333"/>
      <c r="D599" s="333"/>
      <c r="E599" s="333"/>
      <c r="F599" s="333"/>
      <c r="G599" s="333"/>
      <c r="H599" s="333"/>
      <c r="I599" s="333"/>
      <c r="J599" s="333"/>
      <c r="K599" s="333"/>
      <c r="L599" s="333"/>
      <c r="M599" s="333"/>
      <c r="N599" s="333"/>
      <c r="O599" s="376">
        <f t="shared" si="31"/>
        <v>53.79921306086699</v>
      </c>
      <c r="P599" s="376">
        <f t="shared" si="34"/>
        <v>-10.196323360550144</v>
      </c>
      <c r="Q599" s="376">
        <f t="shared" si="34"/>
        <v>-32.940089103219847</v>
      </c>
      <c r="R599" s="376">
        <f t="shared" si="34"/>
        <v>3.0946245224739797</v>
      </c>
      <c r="S599" s="376">
        <f t="shared" si="34"/>
        <v>-2.2492910153750088</v>
      </c>
      <c r="T599" s="376">
        <f t="shared" si="34"/>
        <v>14.602821683163146</v>
      </c>
      <c r="U599" s="376">
        <f t="shared" si="34"/>
        <v>7.6577410881683958</v>
      </c>
      <c r="V599" s="376">
        <f t="shared" si="34"/>
        <v>-4.4679358564624021</v>
      </c>
      <c r="W599" s="376">
        <f t="shared" si="34"/>
        <v>14.681715594713102</v>
      </c>
      <c r="X599" s="376">
        <f t="shared" si="34"/>
        <v>-9.6495930501288889</v>
      </c>
      <c r="Y599" s="376">
        <f t="shared" si="34"/>
        <v>2.8246321055522037</v>
      </c>
      <c r="Z599" s="376">
        <f t="shared" si="34"/>
        <v>2.5607387255489957</v>
      </c>
      <c r="AA599" s="376">
        <f t="shared" si="34"/>
        <v>-2.8916889379476696</v>
      </c>
      <c r="AB599" s="376">
        <f t="shared" si="34"/>
        <v>-0.82070131575661931</v>
      </c>
      <c r="AC599" s="376">
        <f t="shared" si="34"/>
        <v>-17.794555056028763</v>
      </c>
      <c r="AD599" s="376">
        <f t="shared" si="34"/>
        <v>25.955309490159777</v>
      </c>
      <c r="AE599" s="376">
        <f t="shared" si="34"/>
        <v>-2.0347398416263043</v>
      </c>
      <c r="AF599" s="376">
        <f t="shared" si="34"/>
        <v>8.0953831489118517</v>
      </c>
      <c r="AG599" s="376">
        <f t="shared" si="33"/>
        <v>-8.2403043659898394</v>
      </c>
      <c r="AH599" s="376">
        <f t="shared" si="33"/>
        <v>31.793512802256803</v>
      </c>
      <c r="AI599" s="376">
        <f t="shared" si="33"/>
        <v>-6.5825444602643524</v>
      </c>
      <c r="AJ599" s="376">
        <f t="shared" si="33"/>
        <v>-4.4931434623339364</v>
      </c>
      <c r="AK599" s="376">
        <f t="shared" si="36"/>
        <v>4.2188762388052998</v>
      </c>
      <c r="AL599" s="376">
        <f t="shared" si="36"/>
        <v>-13.140430374058161</v>
      </c>
      <c r="AM599" s="376">
        <f t="shared" si="36"/>
        <v>38.012841643119948</v>
      </c>
      <c r="AN599" s="376">
        <f t="shared" si="32"/>
        <v>-18.891984136138458</v>
      </c>
      <c r="AO599" s="376">
        <f t="shared" si="32"/>
        <v>-4.5833563667745159</v>
      </c>
      <c r="AP599" s="376">
        <f t="shared" si="32"/>
        <v>-12.395041389551341</v>
      </c>
    </row>
    <row r="600" spans="1:42" s="326" customFormat="1" ht="13.8" x14ac:dyDescent="0.3">
      <c r="A600" s="328"/>
      <c r="B600" s="328" t="s">
        <v>381</v>
      </c>
      <c r="C600" s="332"/>
      <c r="D600" s="332"/>
      <c r="E600" s="332"/>
      <c r="F600" s="332"/>
      <c r="G600" s="332"/>
      <c r="H600" s="332"/>
      <c r="I600" s="332"/>
      <c r="J600" s="332"/>
      <c r="K600" s="332"/>
      <c r="L600" s="332"/>
      <c r="M600" s="332"/>
      <c r="N600" s="332"/>
      <c r="O600" s="376">
        <f t="shared" si="31"/>
        <v>-43.339920247323946</v>
      </c>
      <c r="P600" s="376">
        <f t="shared" si="34"/>
        <v>-58.064214496867727</v>
      </c>
      <c r="Q600" s="376">
        <f t="shared" si="34"/>
        <v>53.333389966360102</v>
      </c>
      <c r="R600" s="376">
        <f t="shared" si="34"/>
        <v>15.895479870969195</v>
      </c>
      <c r="S600" s="376">
        <f t="shared" si="34"/>
        <v>165.697462663218</v>
      </c>
      <c r="T600" s="376">
        <f t="shared" si="34"/>
        <v>-67.223567821295717</v>
      </c>
      <c r="U600" s="376">
        <f t="shared" si="34"/>
        <v>105.85786313250961</v>
      </c>
      <c r="V600" s="376">
        <f t="shared" si="34"/>
        <v>-22.393040667038768</v>
      </c>
      <c r="W600" s="376">
        <f t="shared" si="34"/>
        <v>26.23540199509139</v>
      </c>
      <c r="X600" s="376">
        <f t="shared" si="34"/>
        <v>-57.584849287284271</v>
      </c>
      <c r="Y600" s="376">
        <f t="shared" si="34"/>
        <v>-41.622744139169434</v>
      </c>
      <c r="Z600" s="376">
        <f t="shared" si="34"/>
        <v>-86.894572525524111</v>
      </c>
      <c r="AA600" s="376">
        <f t="shared" si="34"/>
        <v>1507.5959685207608</v>
      </c>
      <c r="AB600" s="376">
        <f t="shared" si="34"/>
        <v>-92.006535889442233</v>
      </c>
      <c r="AC600" s="376">
        <f t="shared" si="34"/>
        <v>1066.1914338676754</v>
      </c>
      <c r="AD600" s="376">
        <f t="shared" si="34"/>
        <v>-70.726648176632409</v>
      </c>
      <c r="AE600" s="376">
        <f t="shared" si="34"/>
        <v>521.18970980585812</v>
      </c>
      <c r="AF600" s="376">
        <f t="shared" si="34"/>
        <v>-81.450173319189631</v>
      </c>
      <c r="AG600" s="376">
        <f t="shared" si="33"/>
        <v>-13.43245957584335</v>
      </c>
      <c r="AH600" s="376">
        <f t="shared" si="33"/>
        <v>322.64962245569006</v>
      </c>
      <c r="AI600" s="376">
        <f t="shared" si="33"/>
        <v>-46.90915692279335</v>
      </c>
      <c r="AJ600" s="376">
        <f t="shared" si="33"/>
        <v>104.58922809182675</v>
      </c>
      <c r="AK600" s="376">
        <f t="shared" si="36"/>
        <v>-26.816977397824765</v>
      </c>
      <c r="AL600" s="376">
        <f t="shared" si="36"/>
        <v>-92.70451276245376</v>
      </c>
      <c r="AM600" s="376">
        <f t="shared" si="36"/>
        <v>1466.3774355302792</v>
      </c>
      <c r="AN600" s="376">
        <f t="shared" si="32"/>
        <v>-58.78760848331514</v>
      </c>
      <c r="AO600" s="376">
        <f t="shared" si="32"/>
        <v>196.12884668737334</v>
      </c>
      <c r="AP600" s="376">
        <f t="shared" si="32"/>
        <v>-78.440703366206975</v>
      </c>
    </row>
    <row r="601" spans="1:42" s="326" customFormat="1" ht="13.8" x14ac:dyDescent="0.3">
      <c r="A601" s="330"/>
      <c r="B601" s="330" t="s">
        <v>382</v>
      </c>
      <c r="C601" s="333"/>
      <c r="D601" s="333"/>
      <c r="E601" s="333"/>
      <c r="F601" s="333"/>
      <c r="G601" s="333"/>
      <c r="H601" s="333"/>
      <c r="I601" s="333"/>
      <c r="J601" s="333"/>
      <c r="K601" s="333"/>
      <c r="L601" s="333"/>
      <c r="M601" s="333"/>
      <c r="N601" s="333"/>
      <c r="O601" s="376">
        <f t="shared" si="31"/>
        <v>4.1950888967532363</v>
      </c>
      <c r="P601" s="376">
        <f t="shared" si="34"/>
        <v>10.09512415989547</v>
      </c>
      <c r="Q601" s="376">
        <f t="shared" si="34"/>
        <v>3.4684917863944436</v>
      </c>
      <c r="R601" s="376">
        <f t="shared" si="34"/>
        <v>-8.1035412406740495</v>
      </c>
      <c r="S601" s="376">
        <f t="shared" si="34"/>
        <v>-8.298635033298245</v>
      </c>
      <c r="T601" s="376">
        <f t="shared" si="34"/>
        <v>21.125412808354714</v>
      </c>
      <c r="U601" s="376">
        <f t="shared" si="34"/>
        <v>-22.695238151108001</v>
      </c>
      <c r="V601" s="376">
        <f t="shared" si="34"/>
        <v>-4.1098257807194294</v>
      </c>
      <c r="W601" s="376">
        <f t="shared" si="34"/>
        <v>1.8898709904404585</v>
      </c>
      <c r="X601" s="376">
        <f t="shared" si="34"/>
        <v>14.759916065263498</v>
      </c>
      <c r="Y601" s="376">
        <f t="shared" si="34"/>
        <v>-5.2037271980623458</v>
      </c>
      <c r="Z601" s="376">
        <f t="shared" si="34"/>
        <v>5.4700667549319881</v>
      </c>
      <c r="AA601" s="376">
        <f t="shared" si="34"/>
        <v>0.59989697135362896</v>
      </c>
      <c r="AB601" s="376">
        <f t="shared" si="34"/>
        <v>25.233786690626605</v>
      </c>
      <c r="AC601" s="376">
        <f t="shared" si="34"/>
        <v>-20.73013118711177</v>
      </c>
      <c r="AD601" s="376">
        <f t="shared" si="34"/>
        <v>-1.0434771489439183</v>
      </c>
      <c r="AE601" s="376">
        <f t="shared" si="34"/>
        <v>17.382345335948333</v>
      </c>
      <c r="AF601" s="376">
        <f t="shared" si="34"/>
        <v>-23.397028351879875</v>
      </c>
      <c r="AG601" s="376">
        <f t="shared" si="33"/>
        <v>47.044958174826412</v>
      </c>
      <c r="AH601" s="376">
        <f t="shared" si="33"/>
        <v>-1.6597734889895952</v>
      </c>
      <c r="AI601" s="376">
        <f t="shared" si="33"/>
        <v>-22.101707107229903</v>
      </c>
      <c r="AJ601" s="376">
        <f t="shared" si="33"/>
        <v>20.123365929469969</v>
      </c>
      <c r="AK601" s="376">
        <f t="shared" si="36"/>
        <v>26.024732643593346</v>
      </c>
      <c r="AL601" s="376">
        <f t="shared" si="36"/>
        <v>-17.347443347123416</v>
      </c>
      <c r="AM601" s="376">
        <f t="shared" si="36"/>
        <v>34.128956611135315</v>
      </c>
      <c r="AN601" s="376">
        <f t="shared" si="32"/>
        <v>-16.143225369213507</v>
      </c>
      <c r="AO601" s="376">
        <f t="shared" si="32"/>
        <v>25.17072489501097</v>
      </c>
      <c r="AP601" s="376">
        <f t="shared" si="32"/>
        <v>-13.036735424075768</v>
      </c>
    </row>
    <row r="602" spans="1:42" s="326" customFormat="1" ht="13.8" x14ac:dyDescent="0.3">
      <c r="A602" s="328"/>
      <c r="B602" s="328" t="s">
        <v>383</v>
      </c>
      <c r="C602" s="332"/>
      <c r="D602" s="332"/>
      <c r="E602" s="332"/>
      <c r="F602" s="332"/>
      <c r="G602" s="332"/>
      <c r="H602" s="332"/>
      <c r="I602" s="332"/>
      <c r="J602" s="332"/>
      <c r="K602" s="332"/>
      <c r="L602" s="332"/>
      <c r="M602" s="332"/>
      <c r="N602" s="332"/>
      <c r="O602" s="376">
        <f t="shared" si="31"/>
        <v>84.933478585714298</v>
      </c>
      <c r="P602" s="376">
        <f t="shared" si="34"/>
        <v>-66.271726256914562</v>
      </c>
      <c r="Q602" s="376">
        <f t="shared" si="34"/>
        <v>131.48357048288034</v>
      </c>
      <c r="R602" s="376">
        <f t="shared" si="34"/>
        <v>-30.04565025240797</v>
      </c>
      <c r="S602" s="376">
        <f t="shared" si="34"/>
        <v>42.801595443572168</v>
      </c>
      <c r="T602" s="376">
        <f t="shared" si="34"/>
        <v>-41.424206570155611</v>
      </c>
      <c r="U602" s="376">
        <f t="shared" si="34"/>
        <v>64.461755165554081</v>
      </c>
      <c r="V602" s="376">
        <f t="shared" si="34"/>
        <v>-44.060529757035923</v>
      </c>
      <c r="W602" s="376">
        <f t="shared" si="34"/>
        <v>48.271682718246744</v>
      </c>
      <c r="X602" s="376">
        <f t="shared" si="34"/>
        <v>37.032495405964092</v>
      </c>
      <c r="Y602" s="376">
        <f t="shared" si="34"/>
        <v>-29.159037945228395</v>
      </c>
      <c r="Z602" s="376">
        <f t="shared" si="34"/>
        <v>50.526382969837016</v>
      </c>
      <c r="AA602" s="376">
        <f t="shared" si="34"/>
        <v>-36.348259801041223</v>
      </c>
      <c r="AB602" s="376">
        <f t="shared" si="34"/>
        <v>-8.0806782995171709</v>
      </c>
      <c r="AC602" s="376">
        <f t="shared" si="34"/>
        <v>16.925647784578988</v>
      </c>
      <c r="AD602" s="376">
        <f t="shared" si="34"/>
        <v>1.2903417294058546</v>
      </c>
      <c r="AE602" s="376">
        <f t="shared" si="34"/>
        <v>-28.328137387286883</v>
      </c>
      <c r="AF602" s="376">
        <f t="shared" si="34"/>
        <v>25.559802720884051</v>
      </c>
      <c r="AG602" s="376">
        <f t="shared" si="33"/>
        <v>6.4467325553260215</v>
      </c>
      <c r="AH602" s="376">
        <f t="shared" si="33"/>
        <v>24.921771741758853</v>
      </c>
      <c r="AI602" s="376">
        <f t="shared" si="33"/>
        <v>2.9252629549865645</v>
      </c>
      <c r="AJ602" s="376">
        <f t="shared" si="33"/>
        <v>-1.57697288858038</v>
      </c>
      <c r="AK602" s="376">
        <f t="shared" si="36"/>
        <v>-2.5898266000952272</v>
      </c>
      <c r="AL602" s="376">
        <f t="shared" si="36"/>
        <v>6.4824560644693312</v>
      </c>
      <c r="AM602" s="376">
        <f t="shared" si="36"/>
        <v>-16.626758778935205</v>
      </c>
      <c r="AN602" s="376">
        <f t="shared" si="32"/>
        <v>-7.9307348755913134</v>
      </c>
      <c r="AO602" s="376">
        <f t="shared" si="32"/>
        <v>5.1085550362473127</v>
      </c>
      <c r="AP602" s="376">
        <f t="shared" si="32"/>
        <v>33.162450340995001</v>
      </c>
    </row>
    <row r="603" spans="1:42" s="326" customFormat="1" ht="13.8" x14ac:dyDescent="0.3">
      <c r="A603" s="330"/>
      <c r="B603" s="330" t="s">
        <v>384</v>
      </c>
      <c r="C603" s="333"/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76">
        <f t="shared" si="31"/>
        <v>54.864769122395828</v>
      </c>
      <c r="P603" s="376">
        <f t="shared" si="34"/>
        <v>-20.889955019751888</v>
      </c>
      <c r="Q603" s="376">
        <f t="shared" si="34"/>
        <v>4.4496031261932947</v>
      </c>
      <c r="R603" s="376">
        <f t="shared" si="34"/>
        <v>-18.490010512035635</v>
      </c>
      <c r="S603" s="376">
        <f t="shared" si="34"/>
        <v>39.092403425791346</v>
      </c>
      <c r="T603" s="376">
        <f t="shared" si="34"/>
        <v>-6.6909112572755562</v>
      </c>
      <c r="U603" s="376">
        <f t="shared" si="34"/>
        <v>-23.300717770305258</v>
      </c>
      <c r="V603" s="376">
        <f t="shared" si="34"/>
        <v>21.69326017858581</v>
      </c>
      <c r="W603" s="376">
        <f t="shared" si="34"/>
        <v>-20.194374414218416</v>
      </c>
      <c r="X603" s="376">
        <f t="shared" si="34"/>
        <v>9.2530604288755516</v>
      </c>
      <c r="Y603" s="376">
        <f t="shared" si="34"/>
        <v>13.01590923756466</v>
      </c>
      <c r="Z603" s="376">
        <f t="shared" si="34"/>
        <v>-9.5623619249402569</v>
      </c>
      <c r="AA603" s="376">
        <f t="shared" si="34"/>
        <v>2.5691366873545318</v>
      </c>
      <c r="AB603" s="376">
        <f t="shared" si="34"/>
        <v>-2.9115369094093442</v>
      </c>
      <c r="AC603" s="376">
        <f t="shared" si="34"/>
        <v>-6.020973536113936</v>
      </c>
      <c r="AD603" s="376">
        <f t="shared" si="34"/>
        <v>12.513333709871572</v>
      </c>
      <c r="AE603" s="376">
        <f t="shared" si="34"/>
        <v>5.6088914749900995</v>
      </c>
      <c r="AF603" s="376">
        <f t="shared" si="34"/>
        <v>9.6510418944050791</v>
      </c>
      <c r="AG603" s="376">
        <f t="shared" si="33"/>
        <v>-5.7085353082875621</v>
      </c>
      <c r="AH603" s="376">
        <f t="shared" si="33"/>
        <v>7.9770318821094719</v>
      </c>
      <c r="AI603" s="376">
        <f t="shared" si="33"/>
        <v>-10.448753138130488</v>
      </c>
      <c r="AJ603" s="376">
        <f t="shared" si="33"/>
        <v>34.939765806701445</v>
      </c>
      <c r="AK603" s="376">
        <f t="shared" si="36"/>
        <v>-15.321018810611033</v>
      </c>
      <c r="AL603" s="376">
        <f t="shared" si="36"/>
        <v>-5.1215061911611803</v>
      </c>
      <c r="AM603" s="376">
        <f t="shared" si="36"/>
        <v>21.726703548556817</v>
      </c>
      <c r="AN603" s="376">
        <f t="shared" si="32"/>
        <v>-30.168614931887337</v>
      </c>
      <c r="AO603" s="376">
        <f t="shared" si="32"/>
        <v>11.412737204998953</v>
      </c>
      <c r="AP603" s="376">
        <f t="shared" si="32"/>
        <v>16.565301013733119</v>
      </c>
    </row>
    <row r="604" spans="1:42" s="326" customFormat="1" ht="12.75" customHeight="1" x14ac:dyDescent="0.3">
      <c r="A604" s="328"/>
      <c r="B604" s="328" t="s">
        <v>385</v>
      </c>
      <c r="C604" s="332"/>
      <c r="D604" s="332"/>
      <c r="E604" s="332"/>
      <c r="F604" s="332"/>
      <c r="G604" s="332"/>
      <c r="H604" s="332"/>
      <c r="I604" s="332"/>
      <c r="J604" s="332"/>
      <c r="K604" s="332"/>
      <c r="L604" s="332"/>
      <c r="M604" s="332"/>
      <c r="N604" s="332"/>
      <c r="O604" s="376">
        <f t="shared" si="31"/>
        <v>62.033158921052625</v>
      </c>
      <c r="P604" s="376">
        <f t="shared" si="34"/>
        <v>-26.973377605954312</v>
      </c>
      <c r="Q604" s="376">
        <f t="shared" si="34"/>
        <v>37.589437620038126</v>
      </c>
      <c r="R604" s="376">
        <f t="shared" si="34"/>
        <v>2.4733386038363494</v>
      </c>
      <c r="S604" s="376">
        <f t="shared" si="34"/>
        <v>3.7372846267664408</v>
      </c>
      <c r="T604" s="376">
        <f t="shared" si="34"/>
        <v>-14.680906181710672</v>
      </c>
      <c r="U604" s="376">
        <f t="shared" si="34"/>
        <v>-3.9457371079410559</v>
      </c>
      <c r="V604" s="376">
        <f t="shared" si="34"/>
        <v>23.4247391192478</v>
      </c>
      <c r="W604" s="376">
        <f t="shared" si="34"/>
        <v>-21.861030100712824</v>
      </c>
      <c r="X604" s="376">
        <f t="shared" si="34"/>
        <v>11.336550489615744</v>
      </c>
      <c r="Y604" s="376">
        <f t="shared" si="34"/>
        <v>52.256369138848861</v>
      </c>
      <c r="Z604" s="376">
        <f t="shared" si="34"/>
        <v>-33.176938479868973</v>
      </c>
      <c r="AA604" s="376">
        <f t="shared" si="34"/>
        <v>73.699346140663067</v>
      </c>
      <c r="AB604" s="376">
        <f t="shared" si="34"/>
        <v>-45.429733730006333</v>
      </c>
      <c r="AC604" s="376">
        <f t="shared" si="34"/>
        <v>-5.7143493715622655E-2</v>
      </c>
      <c r="AD604" s="376">
        <f t="shared" si="34"/>
        <v>6.5266675460486816</v>
      </c>
      <c r="AE604" s="376">
        <f t="shared" si="34"/>
        <v>9.3395365178981748</v>
      </c>
      <c r="AF604" s="376">
        <f t="shared" si="34"/>
        <v>-13.548048213736301</v>
      </c>
      <c r="AG604" s="376">
        <f t="shared" si="33"/>
        <v>51.422111739581062</v>
      </c>
      <c r="AH604" s="376">
        <f t="shared" si="33"/>
        <v>-24.966775373868295</v>
      </c>
      <c r="AI604" s="376">
        <f t="shared" si="33"/>
        <v>5.0581837386951163</v>
      </c>
      <c r="AJ604" s="376">
        <f t="shared" si="33"/>
        <v>2.3681936270118404</v>
      </c>
      <c r="AK604" s="376">
        <f t="shared" si="36"/>
        <v>7.1291586929194777</v>
      </c>
      <c r="AL604" s="376">
        <f t="shared" si="36"/>
        <v>-1.1464949891945557</v>
      </c>
      <c r="AM604" s="376">
        <f t="shared" si="36"/>
        <v>11.285031887082869</v>
      </c>
      <c r="AN604" s="376">
        <f t="shared" si="32"/>
        <v>-34.158520716058128</v>
      </c>
      <c r="AO604" s="376">
        <f t="shared" si="32"/>
        <v>21.294120328330937</v>
      </c>
      <c r="AP604" s="376">
        <f t="shared" si="32"/>
        <v>62.903611762097619</v>
      </c>
    </row>
    <row r="605" spans="1:42" s="326" customFormat="1" ht="13.8" x14ac:dyDescent="0.3">
      <c r="A605" s="330"/>
      <c r="B605" s="330" t="s">
        <v>386</v>
      </c>
      <c r="C605" s="333"/>
      <c r="D605" s="333"/>
      <c r="E605" s="333"/>
      <c r="F605" s="333"/>
      <c r="G605" s="333"/>
      <c r="H605" s="333"/>
      <c r="I605" s="333"/>
      <c r="J605" s="333"/>
      <c r="K605" s="333"/>
      <c r="L605" s="333"/>
      <c r="M605" s="333"/>
      <c r="N605" s="333"/>
      <c r="O605" s="376">
        <f t="shared" si="31"/>
        <v>54.358451627323433</v>
      </c>
      <c r="P605" s="376">
        <f t="shared" si="34"/>
        <v>-20.438906987820129</v>
      </c>
      <c r="Q605" s="376">
        <f t="shared" si="34"/>
        <v>2.1942964013845212</v>
      </c>
      <c r="R605" s="376">
        <f t="shared" si="34"/>
        <v>-20.410776179253578</v>
      </c>
      <c r="S605" s="376">
        <f t="shared" si="34"/>
        <v>43.263234828321316</v>
      </c>
      <c r="T605" s="376">
        <f t="shared" si="34"/>
        <v>-6.0083887773960463</v>
      </c>
      <c r="U605" s="376">
        <f t="shared" si="34"/>
        <v>-24.801509189956636</v>
      </c>
      <c r="V605" s="376">
        <f t="shared" si="34"/>
        <v>21.521764836406845</v>
      </c>
      <c r="W605" s="376">
        <f t="shared" si="34"/>
        <v>-20.026714533201918</v>
      </c>
      <c r="X605" s="376">
        <f t="shared" si="34"/>
        <v>9.0482757592859908</v>
      </c>
      <c r="Y605" s="376">
        <f t="shared" si="34"/>
        <v>9.0780602627399674</v>
      </c>
      <c r="Z605" s="376">
        <f t="shared" si="34"/>
        <v>-6.2545318433897386</v>
      </c>
      <c r="AA605" s="376">
        <f t="shared" si="34"/>
        <v>-4.5330683225518973</v>
      </c>
      <c r="AB605" s="376">
        <f t="shared" si="34"/>
        <v>4.8127638226436638</v>
      </c>
      <c r="AC605" s="376">
        <f t="shared" si="34"/>
        <v>-6.5850675539786234</v>
      </c>
      <c r="AD605" s="376">
        <f t="shared" si="34"/>
        <v>13.119158067936356</v>
      </c>
      <c r="AE605" s="376">
        <f t="shared" si="34"/>
        <v>5.2533683977102177</v>
      </c>
      <c r="AF605" s="376">
        <f t="shared" si="34"/>
        <v>11.947698390254699</v>
      </c>
      <c r="AG605" s="376">
        <f t="shared" si="33"/>
        <v>-10.076246046559</v>
      </c>
      <c r="AH605" s="376">
        <f t="shared" si="33"/>
        <v>12.218081797821336</v>
      </c>
      <c r="AI605" s="376">
        <f t="shared" si="33"/>
        <v>-11.783553712726656</v>
      </c>
      <c r="AJ605" s="376">
        <f t="shared" si="33"/>
        <v>38.278711976208164</v>
      </c>
      <c r="AK605" s="376">
        <f t="shared" si="36"/>
        <v>-17.024746528708263</v>
      </c>
      <c r="AL605" s="376">
        <f t="shared" si="36"/>
        <v>-5.5109796552763246</v>
      </c>
      <c r="AM605" s="376">
        <f t="shared" si="36"/>
        <v>22.797039899908125</v>
      </c>
      <c r="AN605" s="376">
        <f t="shared" si="32"/>
        <v>-29.797966864580509</v>
      </c>
      <c r="AO605" s="376">
        <f t="shared" si="32"/>
        <v>10.551809413854057</v>
      </c>
      <c r="AP605" s="376">
        <f t="shared" si="32"/>
        <v>12.135715596274348</v>
      </c>
    </row>
    <row r="606" spans="1:42" s="326" customFormat="1" ht="13.8" x14ac:dyDescent="0.3">
      <c r="A606" s="328"/>
      <c r="B606" s="328" t="s">
        <v>387</v>
      </c>
      <c r="C606" s="332"/>
      <c r="D606" s="332"/>
      <c r="E606" s="332"/>
      <c r="F606" s="332"/>
      <c r="G606" s="332"/>
      <c r="H606" s="332"/>
      <c r="I606" s="332"/>
      <c r="J606" s="332"/>
      <c r="K606" s="332"/>
      <c r="L606" s="332"/>
      <c r="M606" s="332"/>
      <c r="N606" s="332"/>
      <c r="O606" s="376">
        <f t="shared" si="31"/>
        <v>22.108125497401172</v>
      </c>
      <c r="P606" s="376">
        <f t="shared" si="34"/>
        <v>-18.904676893705734</v>
      </c>
      <c r="Q606" s="376">
        <f t="shared" si="34"/>
        <v>11.033420260283528</v>
      </c>
      <c r="R606" s="376">
        <f t="shared" si="34"/>
        <v>-8.2321277522429561</v>
      </c>
      <c r="S606" s="376">
        <f t="shared" si="34"/>
        <v>25.65343280458848</v>
      </c>
      <c r="T606" s="376">
        <f t="shared" si="34"/>
        <v>6.9532702324338374</v>
      </c>
      <c r="U606" s="376">
        <f t="shared" si="34"/>
        <v>-2.5136074603923255</v>
      </c>
      <c r="V606" s="376">
        <f t="shared" si="34"/>
        <v>1.5435247248771475</v>
      </c>
      <c r="W606" s="376">
        <f t="shared" si="34"/>
        <v>-16.82420247941846</v>
      </c>
      <c r="X606" s="376">
        <f t="shared" si="34"/>
        <v>11.513627465230549</v>
      </c>
      <c r="Y606" s="376">
        <f t="shared" si="34"/>
        <v>1.7124687747107725</v>
      </c>
      <c r="Z606" s="376">
        <f t="shared" si="34"/>
        <v>-15.868768072117906</v>
      </c>
      <c r="AA606" s="376">
        <f t="shared" si="34"/>
        <v>9.4070407747468412</v>
      </c>
      <c r="AB606" s="376">
        <f t="shared" si="34"/>
        <v>4.8546859002640224</v>
      </c>
      <c r="AC606" s="376">
        <f t="shared" si="34"/>
        <v>-0.83006700247677101</v>
      </c>
      <c r="AD606" s="376">
        <f t="shared" si="34"/>
        <v>-5.9474742345396656</v>
      </c>
      <c r="AE606" s="376">
        <f t="shared" si="34"/>
        <v>25.851550684910237</v>
      </c>
      <c r="AF606" s="376">
        <f t="shared" si="34"/>
        <v>-17.5027424627785</v>
      </c>
      <c r="AG606" s="376">
        <f t="shared" si="33"/>
        <v>-1.3190455410008286</v>
      </c>
      <c r="AH606" s="376">
        <f t="shared" si="33"/>
        <v>-2.3538144079296481</v>
      </c>
      <c r="AI606" s="376">
        <f t="shared" si="33"/>
        <v>-8.9453483700949104</v>
      </c>
      <c r="AJ606" s="376">
        <f t="shared" si="33"/>
        <v>0.27039623488982023</v>
      </c>
      <c r="AK606" s="376">
        <f t="shared" si="36"/>
        <v>-14.396743665461029</v>
      </c>
      <c r="AL606" s="376">
        <f t="shared" si="36"/>
        <v>1.2009433662919056</v>
      </c>
      <c r="AM606" s="376">
        <f t="shared" si="36"/>
        <v>10.732775133001164</v>
      </c>
      <c r="AN606" s="376">
        <f t="shared" si="32"/>
        <v>-13.461724092337782</v>
      </c>
      <c r="AO606" s="376">
        <f t="shared" si="32"/>
        <v>23.239417619563788</v>
      </c>
      <c r="AP606" s="376">
        <f t="shared" si="32"/>
        <v>-1.1878617033410761</v>
      </c>
    </row>
    <row r="607" spans="1:42" s="326" customFormat="1" ht="27.6" x14ac:dyDescent="0.3">
      <c r="A607" s="330"/>
      <c r="B607" s="330" t="s">
        <v>388</v>
      </c>
      <c r="C607" s="333"/>
      <c r="D607" s="333"/>
      <c r="E607" s="333"/>
      <c r="F607" s="333"/>
      <c r="G607" s="333"/>
      <c r="H607" s="333"/>
      <c r="I607" s="333"/>
      <c r="J607" s="333"/>
      <c r="K607" s="333"/>
      <c r="L607" s="333"/>
      <c r="M607" s="333"/>
      <c r="N607" s="333"/>
      <c r="O607" s="376">
        <f t="shared" si="31"/>
        <v>108.02784400000002</v>
      </c>
      <c r="P607" s="376">
        <f t="shared" ref="P607:AF621" si="37">IFERROR(((P217-O217)*100/O217),"n.a.")</f>
        <v>-37.029952266069408</v>
      </c>
      <c r="Q607" s="376">
        <f t="shared" si="37"/>
        <v>102.21844600054629</v>
      </c>
      <c r="R607" s="376">
        <f t="shared" si="37"/>
        <v>-45.135743800307317</v>
      </c>
      <c r="S607" s="376">
        <f t="shared" si="37"/>
        <v>5.3930496149806793</v>
      </c>
      <c r="T607" s="376">
        <f t="shared" si="37"/>
        <v>1.3739205130673573</v>
      </c>
      <c r="U607" s="376">
        <f t="shared" si="37"/>
        <v>1.3643841407574804</v>
      </c>
      <c r="V607" s="376">
        <f t="shared" si="37"/>
        <v>39.034951291176114</v>
      </c>
      <c r="W607" s="376">
        <f t="shared" si="37"/>
        <v>-39.662352845100102</v>
      </c>
      <c r="X607" s="376">
        <f t="shared" si="37"/>
        <v>85.336621779762211</v>
      </c>
      <c r="Y607" s="376">
        <f t="shared" si="37"/>
        <v>-30.622357524244347</v>
      </c>
      <c r="Z607" s="376">
        <f t="shared" si="37"/>
        <v>-37.380460749734127</v>
      </c>
      <c r="AA607" s="376">
        <f t="shared" si="37"/>
        <v>68.742279880199078</v>
      </c>
      <c r="AB607" s="376">
        <f t="shared" si="37"/>
        <v>18.365461644426929</v>
      </c>
      <c r="AC607" s="376">
        <f t="shared" si="37"/>
        <v>-18.415117170966774</v>
      </c>
      <c r="AD607" s="376">
        <f t="shared" si="37"/>
        <v>19.073889274364809</v>
      </c>
      <c r="AE607" s="376">
        <f t="shared" si="37"/>
        <v>10.527336949857514</v>
      </c>
      <c r="AF607" s="376">
        <f t="shared" si="37"/>
        <v>-12.014867179279509</v>
      </c>
      <c r="AG607" s="376">
        <f t="shared" si="33"/>
        <v>64.442251797563671</v>
      </c>
      <c r="AH607" s="376">
        <f t="shared" si="33"/>
        <v>-37.325636293014995</v>
      </c>
      <c r="AI607" s="376">
        <f t="shared" si="33"/>
        <v>-30.194601458820102</v>
      </c>
      <c r="AJ607" s="376">
        <f t="shared" si="33"/>
        <v>33.46490595128882</v>
      </c>
      <c r="AK607" s="376">
        <f t="shared" si="36"/>
        <v>71.825774381016913</v>
      </c>
      <c r="AL607" s="376">
        <f t="shared" si="36"/>
        <v>-44.630281061749976</v>
      </c>
      <c r="AM607" s="376">
        <f t="shared" si="36"/>
        <v>-17.023652776621734</v>
      </c>
      <c r="AN607" s="376">
        <f t="shared" si="32"/>
        <v>-22.000404843458185</v>
      </c>
      <c r="AO607" s="376">
        <f t="shared" si="32"/>
        <v>12.157408993725468</v>
      </c>
      <c r="AP607" s="376">
        <f t="shared" si="32"/>
        <v>26.943516147677567</v>
      </c>
    </row>
    <row r="608" spans="1:42" s="326" customFormat="1" ht="13.8" x14ac:dyDescent="0.3">
      <c r="A608" s="328"/>
      <c r="B608" s="328" t="s">
        <v>389</v>
      </c>
      <c r="C608" s="332"/>
      <c r="D608" s="332"/>
      <c r="E608" s="332"/>
      <c r="F608" s="332"/>
      <c r="G608" s="332"/>
      <c r="H608" s="332"/>
      <c r="I608" s="332"/>
      <c r="J608" s="332"/>
      <c r="K608" s="332"/>
      <c r="L608" s="332"/>
      <c r="M608" s="332"/>
      <c r="N608" s="332"/>
      <c r="O608" s="376">
        <f t="shared" si="31"/>
        <v>15.118579256643354</v>
      </c>
      <c r="P608" s="376">
        <f t="shared" si="37"/>
        <v>4.6723767245301628</v>
      </c>
      <c r="Q608" s="376">
        <f t="shared" si="37"/>
        <v>9.4833671884998303</v>
      </c>
      <c r="R608" s="376">
        <f t="shared" si="37"/>
        <v>-32.420380638736454</v>
      </c>
      <c r="S608" s="376">
        <f t="shared" si="37"/>
        <v>32.702374185787647</v>
      </c>
      <c r="T608" s="376">
        <f t="shared" si="37"/>
        <v>-12.333385442220152</v>
      </c>
      <c r="U608" s="376">
        <f t="shared" si="37"/>
        <v>-6.4275202587467035</v>
      </c>
      <c r="V608" s="376">
        <f t="shared" si="37"/>
        <v>15.72204439462455</v>
      </c>
      <c r="W608" s="376">
        <f t="shared" si="37"/>
        <v>-23.284437555284768</v>
      </c>
      <c r="X608" s="376">
        <f t="shared" si="37"/>
        <v>22.132719780359913</v>
      </c>
      <c r="Y608" s="376">
        <f t="shared" si="37"/>
        <v>0.93145063437469733</v>
      </c>
      <c r="Z608" s="376">
        <f t="shared" si="37"/>
        <v>-6.3500121154727012</v>
      </c>
      <c r="AA608" s="376">
        <f t="shared" si="37"/>
        <v>2.9212400804724257</v>
      </c>
      <c r="AB608" s="376">
        <f t="shared" si="37"/>
        <v>-0.8712323519809152</v>
      </c>
      <c r="AC608" s="376">
        <f t="shared" si="37"/>
        <v>-0.57744031417509545</v>
      </c>
      <c r="AD608" s="376">
        <f t="shared" si="37"/>
        <v>-6.0013394944354381</v>
      </c>
      <c r="AE608" s="376">
        <f t="shared" si="37"/>
        <v>13.543654948819265</v>
      </c>
      <c r="AF608" s="376">
        <f t="shared" si="37"/>
        <v>-10.094389796842236</v>
      </c>
      <c r="AG608" s="376">
        <f t="shared" si="33"/>
        <v>12.346976123958074</v>
      </c>
      <c r="AH608" s="376">
        <f t="shared" si="33"/>
        <v>12.242349913527212</v>
      </c>
      <c r="AI608" s="376">
        <f t="shared" si="33"/>
        <v>-19.435244151180321</v>
      </c>
      <c r="AJ608" s="376">
        <f t="shared" si="33"/>
        <v>9.4658103434582088</v>
      </c>
      <c r="AK608" s="376">
        <f t="shared" si="36"/>
        <v>-0.63013711584389853</v>
      </c>
      <c r="AL608" s="376">
        <f t="shared" si="36"/>
        <v>-2.5248301446682961</v>
      </c>
      <c r="AM608" s="376">
        <f t="shared" si="36"/>
        <v>14.306678552045632</v>
      </c>
      <c r="AN608" s="376">
        <f t="shared" si="32"/>
        <v>-22.5279356673731</v>
      </c>
      <c r="AO608" s="376">
        <f t="shared" si="32"/>
        <v>29.188404835064002</v>
      </c>
      <c r="AP608" s="376">
        <f t="shared" si="32"/>
        <v>-7.2720489270783002</v>
      </c>
    </row>
    <row r="609" spans="1:42" s="326" customFormat="1" ht="13.8" x14ac:dyDescent="0.3">
      <c r="A609" s="330"/>
      <c r="B609" s="330" t="s">
        <v>390</v>
      </c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76">
        <f t="shared" si="31"/>
        <v>23.494630223636086</v>
      </c>
      <c r="P609" s="376">
        <f t="shared" si="37"/>
        <v>-23.474700796238793</v>
      </c>
      <c r="Q609" s="376">
        <f t="shared" si="37"/>
        <v>11.335872170481268</v>
      </c>
      <c r="R609" s="376">
        <f t="shared" si="37"/>
        <v>-1.8073348989340774</v>
      </c>
      <c r="S609" s="376">
        <f t="shared" si="37"/>
        <v>24.406205515494712</v>
      </c>
      <c r="T609" s="376">
        <f t="shared" si="37"/>
        <v>10.6722180826618</v>
      </c>
      <c r="U609" s="376">
        <f t="shared" si="37"/>
        <v>-1.9204410444043434</v>
      </c>
      <c r="V609" s="376">
        <f t="shared" si="37"/>
        <v>-0.55648911697184433</v>
      </c>
      <c r="W609" s="376">
        <f t="shared" si="37"/>
        <v>-15.698798839378458</v>
      </c>
      <c r="X609" s="376">
        <f t="shared" si="37"/>
        <v>9.8043391223899601</v>
      </c>
      <c r="Y609" s="376">
        <f t="shared" si="37"/>
        <v>1.9003868628325362</v>
      </c>
      <c r="Z609" s="376">
        <f t="shared" si="37"/>
        <v>-17.460045726331707</v>
      </c>
      <c r="AA609" s="376">
        <f t="shared" si="37"/>
        <v>10.60491641828005</v>
      </c>
      <c r="AB609" s="376">
        <f t="shared" si="37"/>
        <v>5.8630496885733008</v>
      </c>
      <c r="AC609" s="376">
        <f t="shared" si="37"/>
        <v>-0.84655203152091218</v>
      </c>
      <c r="AD609" s="376">
        <f t="shared" si="37"/>
        <v>-5.9687440064385324</v>
      </c>
      <c r="AE609" s="376">
        <f t="shared" si="37"/>
        <v>27.945402311833217</v>
      </c>
      <c r="AF609" s="376">
        <f t="shared" si="37"/>
        <v>-18.615917734312593</v>
      </c>
      <c r="AG609" s="376">
        <f t="shared" si="33"/>
        <v>-3.6669605949579158</v>
      </c>
      <c r="AH609" s="376">
        <f t="shared" si="33"/>
        <v>-5.0753714893071438</v>
      </c>
      <c r="AI609" s="376">
        <f t="shared" si="33"/>
        <v>-6.5255318979204775</v>
      </c>
      <c r="AJ609" s="376">
        <f t="shared" si="33"/>
        <v>-1.5719644808541022</v>
      </c>
      <c r="AK609" s="376">
        <f t="shared" si="36"/>
        <v>-17.538672716960317</v>
      </c>
      <c r="AL609" s="376">
        <f t="shared" si="36"/>
        <v>2.3358815978244993</v>
      </c>
      <c r="AM609" s="376">
        <f t="shared" si="36"/>
        <v>9.8897908049683387</v>
      </c>
      <c r="AN609" s="376">
        <f t="shared" si="32"/>
        <v>-11.090292941520996</v>
      </c>
      <c r="AO609" s="376">
        <f t="shared" si="32"/>
        <v>21.90387352829147</v>
      </c>
      <c r="AP609" s="376">
        <f t="shared" si="32"/>
        <v>0.24270455037437133</v>
      </c>
    </row>
    <row r="610" spans="1:42" s="326" customFormat="1" ht="13.8" x14ac:dyDescent="0.3">
      <c r="A610" s="328"/>
      <c r="B610" s="328" t="s">
        <v>391</v>
      </c>
      <c r="C610" s="332"/>
      <c r="D610" s="332"/>
      <c r="E610" s="332"/>
      <c r="F610" s="332"/>
      <c r="G610" s="332"/>
      <c r="H610" s="332"/>
      <c r="I610" s="332"/>
      <c r="J610" s="332"/>
      <c r="K610" s="332"/>
      <c r="L610" s="332"/>
      <c r="M610" s="332"/>
      <c r="N610" s="332"/>
      <c r="O610" s="376">
        <f t="shared" si="31"/>
        <v>5.2034743649923403</v>
      </c>
      <c r="P610" s="376">
        <f t="shared" si="37"/>
        <v>0.28004000013258168</v>
      </c>
      <c r="Q610" s="376">
        <f t="shared" si="37"/>
        <v>55.297417365425659</v>
      </c>
      <c r="R610" s="376">
        <f t="shared" si="37"/>
        <v>-9.5350732311374102</v>
      </c>
      <c r="S610" s="376">
        <f t="shared" si="37"/>
        <v>23.115956504335397</v>
      </c>
      <c r="T610" s="376">
        <f t="shared" si="37"/>
        <v>6.1771384705411574</v>
      </c>
      <c r="U610" s="376">
        <f t="shared" si="37"/>
        <v>-19.014061975175672</v>
      </c>
      <c r="V610" s="376">
        <f t="shared" si="37"/>
        <v>36.467026749198709</v>
      </c>
      <c r="W610" s="376">
        <f t="shared" si="37"/>
        <v>-26.515151827646037</v>
      </c>
      <c r="X610" s="376">
        <f t="shared" si="37"/>
        <v>-25.629803370624337</v>
      </c>
      <c r="Y610" s="376">
        <f t="shared" si="37"/>
        <v>14.402860309834388</v>
      </c>
      <c r="Z610" s="376">
        <f t="shared" si="37"/>
        <v>-26.602522637332644</v>
      </c>
      <c r="AA610" s="376">
        <f t="shared" si="37"/>
        <v>71.61789212738266</v>
      </c>
      <c r="AB610" s="376">
        <f t="shared" si="37"/>
        <v>-33.56361492276146</v>
      </c>
      <c r="AC610" s="376">
        <f t="shared" si="37"/>
        <v>55.819459088724521</v>
      </c>
      <c r="AD610" s="376">
        <f t="shared" si="37"/>
        <v>23.146941672654926</v>
      </c>
      <c r="AE610" s="376">
        <f t="shared" si="37"/>
        <v>-11.372422872348176</v>
      </c>
      <c r="AF610" s="376">
        <f t="shared" si="37"/>
        <v>-11.464186390496703</v>
      </c>
      <c r="AG610" s="376">
        <f t="shared" si="33"/>
        <v>42.087620255772691</v>
      </c>
      <c r="AH610" s="376">
        <f t="shared" si="33"/>
        <v>-22.493606144745073</v>
      </c>
      <c r="AI610" s="376">
        <f t="shared" si="33"/>
        <v>3.8567579870454791</v>
      </c>
      <c r="AJ610" s="376">
        <f t="shared" si="33"/>
        <v>-27.858912030850451</v>
      </c>
      <c r="AK610" s="376">
        <f t="shared" si="36"/>
        <v>-31.070103411980462</v>
      </c>
      <c r="AL610" s="376">
        <f t="shared" si="36"/>
        <v>-14.756748160450771</v>
      </c>
      <c r="AM610" s="376">
        <f t="shared" si="36"/>
        <v>98.750478456962611</v>
      </c>
      <c r="AN610" s="376">
        <f t="shared" si="32"/>
        <v>-19.956211476489582</v>
      </c>
      <c r="AO610" s="376">
        <f t="shared" si="32"/>
        <v>26.067195881601126</v>
      </c>
      <c r="AP610" s="376">
        <f t="shared" si="32"/>
        <v>16.921250914902892</v>
      </c>
    </row>
    <row r="611" spans="1:42" s="326" customFormat="1" ht="13.8" x14ac:dyDescent="0.3">
      <c r="A611" s="330"/>
      <c r="B611" s="330" t="s">
        <v>392</v>
      </c>
      <c r="C611" s="333"/>
      <c r="D611" s="333"/>
      <c r="E611" s="333"/>
      <c r="F611" s="333"/>
      <c r="G611" s="333"/>
      <c r="H611" s="333"/>
      <c r="I611" s="333"/>
      <c r="J611" s="333"/>
      <c r="K611" s="333"/>
      <c r="L611" s="333"/>
      <c r="M611" s="333"/>
      <c r="N611" s="333"/>
      <c r="O611" s="376">
        <f t="shared" si="31"/>
        <v>3.7267765894774509</v>
      </c>
      <c r="P611" s="376">
        <f t="shared" si="37"/>
        <v>7.2142787586111918</v>
      </c>
      <c r="Q611" s="376">
        <f t="shared" si="37"/>
        <v>47.54246513527336</v>
      </c>
      <c r="R611" s="376">
        <f t="shared" si="37"/>
        <v>5.8227360448506662</v>
      </c>
      <c r="S611" s="376">
        <f t="shared" si="37"/>
        <v>21.040815798476999</v>
      </c>
      <c r="T611" s="376">
        <f t="shared" si="37"/>
        <v>10.662944938848565</v>
      </c>
      <c r="U611" s="376">
        <f t="shared" si="37"/>
        <v>-22.695301616565057</v>
      </c>
      <c r="V611" s="376">
        <f t="shared" si="37"/>
        <v>43.455653054037121</v>
      </c>
      <c r="W611" s="376">
        <f t="shared" si="37"/>
        <v>-24.008187576372961</v>
      </c>
      <c r="X611" s="376">
        <f t="shared" si="37"/>
        <v>-31.298766848819664</v>
      </c>
      <c r="Y611" s="376">
        <f t="shared" si="37"/>
        <v>13.724683692701067</v>
      </c>
      <c r="Z611" s="376">
        <f t="shared" si="37"/>
        <v>-32.278043602978386</v>
      </c>
      <c r="AA611" s="376">
        <f t="shared" si="37"/>
        <v>103.74288984287102</v>
      </c>
      <c r="AB611" s="376">
        <f t="shared" si="37"/>
        <v>-41.607975290947699</v>
      </c>
      <c r="AC611" s="376">
        <f t="shared" si="37"/>
        <v>66.358655350298733</v>
      </c>
      <c r="AD611" s="376">
        <f t="shared" si="37"/>
        <v>22.944360238870569</v>
      </c>
      <c r="AE611" s="376">
        <f t="shared" si="37"/>
        <v>-12.431893855198856</v>
      </c>
      <c r="AF611" s="376">
        <f t="shared" si="37"/>
        <v>-8.0529732894586772</v>
      </c>
      <c r="AG611" s="376">
        <f t="shared" si="33"/>
        <v>39.618060045223423</v>
      </c>
      <c r="AH611" s="376">
        <f t="shared" si="33"/>
        <v>-21.482330776915809</v>
      </c>
      <c r="AI611" s="376">
        <f t="shared" si="33"/>
        <v>10.643791015082211</v>
      </c>
      <c r="AJ611" s="376">
        <f t="shared" si="33"/>
        <v>-39.298150031466264</v>
      </c>
      <c r="AK611" s="376">
        <f t="shared" si="36"/>
        <v>-37.3341988886392</v>
      </c>
      <c r="AL611" s="376">
        <f t="shared" si="36"/>
        <v>-23.311702409423486</v>
      </c>
      <c r="AM611" s="376">
        <f t="shared" si="36"/>
        <v>154.90908585589227</v>
      </c>
      <c r="AN611" s="376">
        <f t="shared" si="32"/>
        <v>-16.023339732082857</v>
      </c>
      <c r="AO611" s="376">
        <f t="shared" si="32"/>
        <v>6.5388399619672732</v>
      </c>
      <c r="AP611" s="376">
        <f t="shared" si="32"/>
        <v>30.876024711300797</v>
      </c>
    </row>
    <row r="612" spans="1:42" s="326" customFormat="1" ht="13.8" x14ac:dyDescent="0.3">
      <c r="A612" s="328"/>
      <c r="B612" s="328" t="s">
        <v>393</v>
      </c>
      <c r="C612" s="332"/>
      <c r="D612" s="332"/>
      <c r="E612" s="332"/>
      <c r="F612" s="332"/>
      <c r="G612" s="332"/>
      <c r="H612" s="332"/>
      <c r="I612" s="332"/>
      <c r="J612" s="332"/>
      <c r="K612" s="332"/>
      <c r="L612" s="332"/>
      <c r="M612" s="332"/>
      <c r="N612" s="332"/>
      <c r="O612" s="376">
        <f t="shared" si="31"/>
        <v>8.0558031481161461</v>
      </c>
      <c r="P612" s="376">
        <f t="shared" si="37"/>
        <v>-12.5772530069264</v>
      </c>
      <c r="Q612" s="376">
        <f t="shared" si="37"/>
        <v>72.931710536412297</v>
      </c>
      <c r="R612" s="376">
        <f t="shared" si="37"/>
        <v>-39.330567742532601</v>
      </c>
      <c r="S612" s="376">
        <f t="shared" si="37"/>
        <v>30.13823311585438</v>
      </c>
      <c r="T612" s="376">
        <f t="shared" si="37"/>
        <v>-7.941663663339896</v>
      </c>
      <c r="U612" s="376">
        <f t="shared" si="37"/>
        <v>-5.0860057782313213</v>
      </c>
      <c r="V612" s="376">
        <f t="shared" si="37"/>
        <v>14.931084451805951</v>
      </c>
      <c r="W612" s="376">
        <f t="shared" si="37"/>
        <v>-36.157889758158433</v>
      </c>
      <c r="X612" s="376">
        <f t="shared" si="37"/>
        <v>0.32486299551837206</v>
      </c>
      <c r="Y612" s="376">
        <f t="shared" si="37"/>
        <v>16.5290918706526</v>
      </c>
      <c r="Z612" s="376">
        <f t="shared" si="37"/>
        <v>-9.2367601585655805</v>
      </c>
      <c r="AA612" s="376">
        <f t="shared" si="37"/>
        <v>-1.723767915928375</v>
      </c>
      <c r="AB612" s="376">
        <f t="shared" si="37"/>
        <v>4.5107889657181612</v>
      </c>
      <c r="AC612" s="376">
        <f t="shared" si="37"/>
        <v>27.949168622825976</v>
      </c>
      <c r="AD612" s="376">
        <f t="shared" si="37"/>
        <v>23.843474479424238</v>
      </c>
      <c r="AE612" s="376">
        <f t="shared" si="37"/>
        <v>-7.7561059290139971</v>
      </c>
      <c r="AF612" s="376">
        <f t="shared" si="37"/>
        <v>-22.517553629612717</v>
      </c>
      <c r="AG612" s="376">
        <f t="shared" si="33"/>
        <v>51.583598987895222</v>
      </c>
      <c r="AH612" s="376">
        <f t="shared" si="33"/>
        <v>-26.07522137610421</v>
      </c>
      <c r="AI612" s="376">
        <f t="shared" si="33"/>
        <v>-21.674183390628226</v>
      </c>
      <c r="AJ612" s="376">
        <f t="shared" si="33"/>
        <v>32.927439585321942</v>
      </c>
      <c r="AK612" s="376">
        <f t="shared" si="36"/>
        <v>-15.869716662104038</v>
      </c>
      <c r="AL612" s="376">
        <f t="shared" si="36"/>
        <v>0.70619662853033527</v>
      </c>
      <c r="AM612" s="376">
        <f t="shared" si="36"/>
        <v>21.4532813141922</v>
      </c>
      <c r="AN612" s="376">
        <f t="shared" si="32"/>
        <v>-31.317648439439452</v>
      </c>
      <c r="AO612" s="376">
        <f t="shared" si="32"/>
        <v>95.04392621767812</v>
      </c>
      <c r="AP612" s="376">
        <f t="shared" si="32"/>
        <v>-10.00248091446994</v>
      </c>
    </row>
    <row r="613" spans="1:42" s="326" customFormat="1" ht="27.6" x14ac:dyDescent="0.3">
      <c r="A613" s="330"/>
      <c r="B613" s="330" t="s">
        <v>394</v>
      </c>
      <c r="C613" s="333"/>
      <c r="D613" s="333"/>
      <c r="E613" s="333"/>
      <c r="F613" s="333"/>
      <c r="G613" s="333"/>
      <c r="H613" s="333"/>
      <c r="I613" s="333"/>
      <c r="J613" s="333"/>
      <c r="K613" s="333"/>
      <c r="L613" s="333"/>
      <c r="M613" s="333"/>
      <c r="N613" s="333"/>
      <c r="O613" s="376">
        <f t="shared" si="31"/>
        <v>35.617965579254069</v>
      </c>
      <c r="P613" s="376">
        <f t="shared" si="37"/>
        <v>-10.554356817108586</v>
      </c>
      <c r="Q613" s="376">
        <f t="shared" si="37"/>
        <v>-2.0641161934893502</v>
      </c>
      <c r="R613" s="376">
        <f t="shared" si="37"/>
        <v>-30.006508636437605</v>
      </c>
      <c r="S613" s="376">
        <f t="shared" si="37"/>
        <v>36.25634932088019</v>
      </c>
      <c r="T613" s="376">
        <f t="shared" si="37"/>
        <v>-15.334010602477193</v>
      </c>
      <c r="U613" s="376">
        <f t="shared" si="37"/>
        <v>9.2726500304752815</v>
      </c>
      <c r="V613" s="376">
        <f t="shared" si="37"/>
        <v>11.945093320923341</v>
      </c>
      <c r="W613" s="376">
        <f t="shared" si="37"/>
        <v>-18.940798923872521</v>
      </c>
      <c r="X613" s="376">
        <f t="shared" si="37"/>
        <v>18.65080897640777</v>
      </c>
      <c r="Y613" s="376">
        <f t="shared" si="37"/>
        <v>-21.047028893776666</v>
      </c>
      <c r="Z613" s="376">
        <f t="shared" si="37"/>
        <v>4.6155849600112733</v>
      </c>
      <c r="AA613" s="376">
        <f t="shared" si="37"/>
        <v>22.470251874399743</v>
      </c>
      <c r="AB613" s="376">
        <f t="shared" si="37"/>
        <v>-10.364454369239185</v>
      </c>
      <c r="AC613" s="376">
        <f t="shared" si="37"/>
        <v>0.88223418909691609</v>
      </c>
      <c r="AD613" s="376">
        <f t="shared" si="37"/>
        <v>-8.1469399295128824</v>
      </c>
      <c r="AE613" s="376">
        <f t="shared" si="37"/>
        <v>15.760710801062334</v>
      </c>
      <c r="AF613" s="376">
        <f t="shared" si="37"/>
        <v>-2.9621654749882129</v>
      </c>
      <c r="AG613" s="376">
        <f t="shared" si="33"/>
        <v>22.431436186524756</v>
      </c>
      <c r="AH613" s="376">
        <f t="shared" si="33"/>
        <v>-36.547715038934108</v>
      </c>
      <c r="AI613" s="376">
        <f t="shared" si="33"/>
        <v>11.418836065244882</v>
      </c>
      <c r="AJ613" s="376">
        <f t="shared" si="33"/>
        <v>14.723311986253</v>
      </c>
      <c r="AK613" s="376">
        <f t="shared" si="36"/>
        <v>-7.0148531903332056</v>
      </c>
      <c r="AL613" s="376">
        <f t="shared" si="36"/>
        <v>-13.868177239841826</v>
      </c>
      <c r="AM613" s="376">
        <f t="shared" si="36"/>
        <v>23.788323427198559</v>
      </c>
      <c r="AN613" s="376">
        <f t="shared" si="32"/>
        <v>-13.331928113940267</v>
      </c>
      <c r="AO613" s="376">
        <f t="shared" si="32"/>
        <v>-13.372142414957466</v>
      </c>
      <c r="AP613" s="376">
        <f t="shared" si="32"/>
        <v>2.0231696488074693</v>
      </c>
    </row>
    <row r="614" spans="1:42" s="326" customFormat="1" ht="13.8" x14ac:dyDescent="0.3">
      <c r="A614" s="328"/>
      <c r="B614" s="328" t="s">
        <v>395</v>
      </c>
      <c r="C614" s="332"/>
      <c r="D614" s="332"/>
      <c r="E614" s="332"/>
      <c r="F614" s="332"/>
      <c r="G614" s="332"/>
      <c r="H614" s="332"/>
      <c r="I614" s="332"/>
      <c r="J614" s="332"/>
      <c r="K614" s="332"/>
      <c r="L614" s="332"/>
      <c r="M614" s="332"/>
      <c r="N614" s="332"/>
      <c r="O614" s="376">
        <f t="shared" si="31"/>
        <v>-1.0727003624161036</v>
      </c>
      <c r="P614" s="376">
        <f t="shared" si="37"/>
        <v>-13.213741981163173</v>
      </c>
      <c r="Q614" s="376">
        <f t="shared" si="37"/>
        <v>40.007228926397467</v>
      </c>
      <c r="R614" s="376">
        <f t="shared" si="37"/>
        <v>-46.875329731537853</v>
      </c>
      <c r="S614" s="376">
        <f t="shared" si="37"/>
        <v>67.910423708404181</v>
      </c>
      <c r="T614" s="376">
        <f t="shared" si="37"/>
        <v>-11.412028728845188</v>
      </c>
      <c r="U614" s="376">
        <f t="shared" si="37"/>
        <v>-3.5127151388104703</v>
      </c>
      <c r="V614" s="376">
        <f t="shared" si="37"/>
        <v>11.452531322493998</v>
      </c>
      <c r="W614" s="376">
        <f t="shared" si="37"/>
        <v>-8.7006267469728691</v>
      </c>
      <c r="X614" s="376">
        <f t="shared" si="37"/>
        <v>12.054032166524744</v>
      </c>
      <c r="Y614" s="376">
        <f t="shared" si="37"/>
        <v>-11.597142059004863</v>
      </c>
      <c r="Z614" s="376">
        <f t="shared" si="37"/>
        <v>-13.091804515745299</v>
      </c>
      <c r="AA614" s="376">
        <f t="shared" si="37"/>
        <v>37.106828097269464</v>
      </c>
      <c r="AB614" s="376">
        <f t="shared" si="37"/>
        <v>-19.577545237403235</v>
      </c>
      <c r="AC614" s="376">
        <f t="shared" si="37"/>
        <v>1.1320684622693267</v>
      </c>
      <c r="AD614" s="376">
        <f t="shared" si="37"/>
        <v>0.77166087404078842</v>
      </c>
      <c r="AE614" s="376">
        <f t="shared" si="37"/>
        <v>-0.17083210380980476</v>
      </c>
      <c r="AF614" s="376">
        <f t="shared" si="37"/>
        <v>4.4646109656583999</v>
      </c>
      <c r="AG614" s="376">
        <f t="shared" si="33"/>
        <v>13.035266035457648</v>
      </c>
      <c r="AH614" s="376">
        <f t="shared" si="33"/>
        <v>-31.992241096094638</v>
      </c>
      <c r="AI614" s="376">
        <f t="shared" si="33"/>
        <v>7.0912685077902911</v>
      </c>
      <c r="AJ614" s="376">
        <f t="shared" si="33"/>
        <v>-3.4025297039327298</v>
      </c>
      <c r="AK614" s="376">
        <f t="shared" si="36"/>
        <v>12.26860950855475</v>
      </c>
      <c r="AL614" s="376">
        <f t="shared" si="36"/>
        <v>-10.42433093490196</v>
      </c>
      <c r="AM614" s="376">
        <f t="shared" si="36"/>
        <v>19.547701226137256</v>
      </c>
      <c r="AN614" s="376">
        <f t="shared" si="32"/>
        <v>-22.638315488889461</v>
      </c>
      <c r="AO614" s="376">
        <f t="shared" si="32"/>
        <v>-7.464580043453239</v>
      </c>
      <c r="AP614" s="376">
        <f t="shared" si="32"/>
        <v>0.52851828351549324</v>
      </c>
    </row>
    <row r="615" spans="1:42" s="326" customFormat="1" ht="13.8" x14ac:dyDescent="0.3">
      <c r="A615" s="330"/>
      <c r="B615" s="330" t="s">
        <v>396</v>
      </c>
      <c r="C615" s="333"/>
      <c r="D615" s="333"/>
      <c r="E615" s="333"/>
      <c r="F615" s="333"/>
      <c r="G615" s="333"/>
      <c r="H615" s="333"/>
      <c r="I615" s="333"/>
      <c r="J615" s="333"/>
      <c r="K615" s="333"/>
      <c r="L615" s="333"/>
      <c r="M615" s="333"/>
      <c r="N615" s="333"/>
      <c r="O615" s="376">
        <f t="shared" si="31"/>
        <v>75.522412479318731</v>
      </c>
      <c r="P615" s="376">
        <f t="shared" si="37"/>
        <v>-8.9241957453794161</v>
      </c>
      <c r="Q615" s="376">
        <f t="shared" si="37"/>
        <v>-26.638555754100512</v>
      </c>
      <c r="R615" s="376">
        <f t="shared" si="37"/>
        <v>-11.201889394232746</v>
      </c>
      <c r="S615" s="376">
        <f t="shared" si="37"/>
        <v>15.145682436558628</v>
      </c>
      <c r="T615" s="376">
        <f t="shared" si="37"/>
        <v>-19.148249720221735</v>
      </c>
      <c r="U615" s="376">
        <f t="shared" si="37"/>
        <v>22.896529743249435</v>
      </c>
      <c r="V615" s="376">
        <f t="shared" si="37"/>
        <v>12.357170944457939</v>
      </c>
      <c r="W615" s="376">
        <f t="shared" si="37"/>
        <v>-27.438755933625188</v>
      </c>
      <c r="X615" s="376">
        <f t="shared" si="37"/>
        <v>25.538951707891144</v>
      </c>
      <c r="Y615" s="376">
        <f t="shared" si="37"/>
        <v>-29.854392894166441</v>
      </c>
      <c r="Z615" s="376">
        <f t="shared" si="37"/>
        <v>25.414453249830441</v>
      </c>
      <c r="AA615" s="376">
        <f t="shared" si="37"/>
        <v>10.556794723442639</v>
      </c>
      <c r="AB615" s="376">
        <f t="shared" si="37"/>
        <v>-1.0645751631222049</v>
      </c>
      <c r="AC615" s="376">
        <f t="shared" si="37"/>
        <v>0.67723626116288738</v>
      </c>
      <c r="AD615" s="376">
        <f t="shared" si="37"/>
        <v>-15.498030700668938</v>
      </c>
      <c r="AE615" s="376">
        <f t="shared" si="37"/>
        <v>31.420448518558224</v>
      </c>
      <c r="AF615" s="376">
        <f t="shared" si="37"/>
        <v>-8.5074202383499653</v>
      </c>
      <c r="AG615" s="376">
        <f t="shared" si="33"/>
        <v>30.441857211645686</v>
      </c>
      <c r="AH615" s="376">
        <f t="shared" si="33"/>
        <v>-39.91310212941984</v>
      </c>
      <c r="AI615" s="376">
        <f t="shared" si="33"/>
        <v>15.03729788412072</v>
      </c>
      <c r="AJ615" s="376">
        <f t="shared" si="33"/>
        <v>28.832230055204583</v>
      </c>
      <c r="AK615" s="376">
        <f t="shared" si="36"/>
        <v>-18.269238502664411</v>
      </c>
      <c r="AL615" s="376">
        <f t="shared" si="36"/>
        <v>-16.629094026669108</v>
      </c>
      <c r="AM615" s="376">
        <f t="shared" si="36"/>
        <v>27.441029096667865</v>
      </c>
      <c r="AN615" s="376">
        <f t="shared" si="32"/>
        <v>-5.8122685089250448</v>
      </c>
      <c r="AO615" s="376">
        <f t="shared" si="32"/>
        <v>-17.292782284421996</v>
      </c>
      <c r="AP615" s="376">
        <f t="shared" si="32"/>
        <v>3.132991135050085</v>
      </c>
    </row>
    <row r="616" spans="1:42" s="326" customFormat="1" ht="13.8" x14ac:dyDescent="0.3">
      <c r="A616" s="328"/>
      <c r="B616" s="328" t="s">
        <v>397</v>
      </c>
      <c r="C616" s="332"/>
      <c r="D616" s="332"/>
      <c r="E616" s="332"/>
      <c r="F616" s="332"/>
      <c r="G616" s="332"/>
      <c r="H616" s="332"/>
      <c r="I616" s="332"/>
      <c r="J616" s="332"/>
      <c r="K616" s="332"/>
      <c r="L616" s="332"/>
      <c r="M616" s="332"/>
      <c r="N616" s="332"/>
      <c r="O616" s="376">
        <f t="shared" si="31"/>
        <v>11.931806916307989</v>
      </c>
      <c r="P616" s="376">
        <f t="shared" si="37"/>
        <v>-3.5787869963864942</v>
      </c>
      <c r="Q616" s="376">
        <f t="shared" si="37"/>
        <v>11.894877075175133</v>
      </c>
      <c r="R616" s="376">
        <f t="shared" si="37"/>
        <v>-29.221343234314599</v>
      </c>
      <c r="S616" s="376">
        <f t="shared" si="37"/>
        <v>26.792838426221859</v>
      </c>
      <c r="T616" s="376">
        <f t="shared" si="37"/>
        <v>3.090132287608204</v>
      </c>
      <c r="U616" s="376">
        <f t="shared" si="37"/>
        <v>-10.441121951725348</v>
      </c>
      <c r="V616" s="376">
        <f t="shared" si="37"/>
        <v>13.418664592461392</v>
      </c>
      <c r="W616" s="376">
        <f t="shared" si="37"/>
        <v>-18.057567878011017</v>
      </c>
      <c r="X616" s="376">
        <f t="shared" si="37"/>
        <v>24.873763135046758</v>
      </c>
      <c r="Y616" s="376">
        <f t="shared" si="37"/>
        <v>-7.8083209012388464</v>
      </c>
      <c r="Z616" s="376">
        <f t="shared" si="37"/>
        <v>-11.770094231244263</v>
      </c>
      <c r="AA616" s="376">
        <f t="shared" si="37"/>
        <v>7.7723417510878567</v>
      </c>
      <c r="AB616" s="376">
        <f t="shared" si="37"/>
        <v>-8.4609243591162606</v>
      </c>
      <c r="AC616" s="376">
        <f t="shared" si="37"/>
        <v>9.4094075041069711</v>
      </c>
      <c r="AD616" s="376">
        <f t="shared" si="37"/>
        <v>-12.343530676869552</v>
      </c>
      <c r="AE616" s="376">
        <f t="shared" si="37"/>
        <v>-2.4638939384233987</v>
      </c>
      <c r="AF616" s="376">
        <f t="shared" si="37"/>
        <v>4.5392687751658372</v>
      </c>
      <c r="AG616" s="376">
        <f t="shared" si="33"/>
        <v>6.9726181985779174</v>
      </c>
      <c r="AH616" s="376">
        <f t="shared" si="33"/>
        <v>5.1243640709995484</v>
      </c>
      <c r="AI616" s="376">
        <f t="shared" si="33"/>
        <v>-8.9946927634449558</v>
      </c>
      <c r="AJ616" s="376">
        <f t="shared" si="33"/>
        <v>6.1473882604372285</v>
      </c>
      <c r="AK616" s="376">
        <f t="shared" si="36"/>
        <v>-2.9368557386009653</v>
      </c>
      <c r="AL616" s="376">
        <f t="shared" si="36"/>
        <v>-10.714031293934832</v>
      </c>
      <c r="AM616" s="376">
        <f t="shared" si="36"/>
        <v>15.327836370723368</v>
      </c>
      <c r="AN616" s="376">
        <f t="shared" si="32"/>
        <v>-10.445507928810317</v>
      </c>
      <c r="AO616" s="376">
        <f t="shared" si="32"/>
        <v>24.610867947296207</v>
      </c>
      <c r="AP616" s="376">
        <f t="shared" si="32"/>
        <v>16.615203979168825</v>
      </c>
    </row>
    <row r="617" spans="1:42" s="326" customFormat="1" ht="13.8" x14ac:dyDescent="0.3">
      <c r="A617" s="330"/>
      <c r="B617" s="330" t="s">
        <v>398</v>
      </c>
      <c r="C617" s="333"/>
      <c r="D617" s="333"/>
      <c r="E617" s="333"/>
      <c r="F617" s="333"/>
      <c r="G617" s="333"/>
      <c r="H617" s="333"/>
      <c r="I617" s="333"/>
      <c r="J617" s="333"/>
      <c r="K617" s="333"/>
      <c r="L617" s="333"/>
      <c r="M617" s="333"/>
      <c r="N617" s="333"/>
      <c r="O617" s="376">
        <f t="shared" si="31"/>
        <v>35.127041522957214</v>
      </c>
      <c r="P617" s="376">
        <f t="shared" si="37"/>
        <v>-45.7614412687645</v>
      </c>
      <c r="Q617" s="376">
        <f t="shared" si="37"/>
        <v>63.089914464441847</v>
      </c>
      <c r="R617" s="376">
        <f t="shared" si="37"/>
        <v>-3.9665721361971369</v>
      </c>
      <c r="S617" s="376">
        <f t="shared" si="37"/>
        <v>1.688072870807674</v>
      </c>
      <c r="T617" s="376">
        <f t="shared" si="37"/>
        <v>-2.6828016877857488</v>
      </c>
      <c r="U617" s="376">
        <f t="shared" si="37"/>
        <v>-2.4066288590636691</v>
      </c>
      <c r="V617" s="376">
        <f t="shared" si="37"/>
        <v>3.7686023558257804</v>
      </c>
      <c r="W617" s="376">
        <f t="shared" si="37"/>
        <v>-8.336875861365364</v>
      </c>
      <c r="X617" s="376">
        <f t="shared" si="37"/>
        <v>8.8737148879205918</v>
      </c>
      <c r="Y617" s="376">
        <f t="shared" si="37"/>
        <v>0.78451950873916776</v>
      </c>
      <c r="Z617" s="376">
        <f t="shared" si="37"/>
        <v>-11.322133646482433</v>
      </c>
      <c r="AA617" s="376">
        <f t="shared" si="37"/>
        <v>14.486852853084017</v>
      </c>
      <c r="AB617" s="376">
        <f t="shared" si="37"/>
        <v>-8.5509361931794867</v>
      </c>
      <c r="AC617" s="376">
        <f t="shared" si="37"/>
        <v>-10.323925979305978</v>
      </c>
      <c r="AD617" s="376">
        <f t="shared" si="37"/>
        <v>14.823602718021082</v>
      </c>
      <c r="AE617" s="376">
        <f t="shared" si="37"/>
        <v>7.1278758465709959</v>
      </c>
      <c r="AF617" s="376">
        <f t="shared" si="37"/>
        <v>-11.746880744353009</v>
      </c>
      <c r="AG617" s="376">
        <f t="shared" si="33"/>
        <v>22.767564973322269</v>
      </c>
      <c r="AH617" s="376">
        <f t="shared" si="33"/>
        <v>-14.624439581874682</v>
      </c>
      <c r="AI617" s="376">
        <f t="shared" si="33"/>
        <v>-2.4549925432108726</v>
      </c>
      <c r="AJ617" s="376">
        <f t="shared" si="33"/>
        <v>9.4720768265446083</v>
      </c>
      <c r="AK617" s="376">
        <f t="shared" si="36"/>
        <v>-12.163016897054808</v>
      </c>
      <c r="AL617" s="376">
        <f t="shared" si="36"/>
        <v>8.1298975517727552</v>
      </c>
      <c r="AM617" s="376">
        <f t="shared" si="36"/>
        <v>10.156845978799518</v>
      </c>
      <c r="AN617" s="376">
        <f t="shared" si="32"/>
        <v>-35.0032034921351</v>
      </c>
      <c r="AO617" s="376">
        <f t="shared" si="32"/>
        <v>10.237500570518538</v>
      </c>
      <c r="AP617" s="376">
        <f t="shared" si="32"/>
        <v>10.415454769016133</v>
      </c>
    </row>
    <row r="618" spans="1:42" s="326" customFormat="1" ht="13.8" x14ac:dyDescent="0.3">
      <c r="A618" s="328"/>
      <c r="B618" s="328" t="s">
        <v>399</v>
      </c>
      <c r="C618" s="332"/>
      <c r="D618" s="332"/>
      <c r="E618" s="332"/>
      <c r="F618" s="332"/>
      <c r="G618" s="332"/>
      <c r="H618" s="332"/>
      <c r="I618" s="332"/>
      <c r="J618" s="332"/>
      <c r="K618" s="332"/>
      <c r="L618" s="332"/>
      <c r="M618" s="332"/>
      <c r="N618" s="332"/>
      <c r="O618" s="376">
        <f t="shared" si="31"/>
        <v>39.024571200450453</v>
      </c>
      <c r="P618" s="376">
        <f t="shared" si="37"/>
        <v>-47.962924393833823</v>
      </c>
      <c r="Q618" s="376">
        <f t="shared" si="37"/>
        <v>48.59902978342641</v>
      </c>
      <c r="R618" s="376">
        <f t="shared" si="37"/>
        <v>-2.8830155471971977</v>
      </c>
      <c r="S618" s="376">
        <f t="shared" si="37"/>
        <v>5.7105384579102489</v>
      </c>
      <c r="T618" s="376">
        <f t="shared" si="37"/>
        <v>4.6676516533842625</v>
      </c>
      <c r="U618" s="376">
        <f t="shared" si="37"/>
        <v>-18.38924871602423</v>
      </c>
      <c r="V618" s="376">
        <f t="shared" si="37"/>
        <v>13.040919613124036</v>
      </c>
      <c r="W618" s="376">
        <f t="shared" si="37"/>
        <v>-4.2366300160676538</v>
      </c>
      <c r="X618" s="376">
        <f t="shared" si="37"/>
        <v>8.1026301456012675</v>
      </c>
      <c r="Y618" s="376">
        <f t="shared" si="37"/>
        <v>8.7563926938834555</v>
      </c>
      <c r="Z618" s="376">
        <f t="shared" si="37"/>
        <v>-18.687362258607074</v>
      </c>
      <c r="AA618" s="376">
        <f t="shared" si="37"/>
        <v>17.033361650850381</v>
      </c>
      <c r="AB618" s="376">
        <f t="shared" si="37"/>
        <v>-25.467127906676595</v>
      </c>
      <c r="AC618" s="376">
        <f t="shared" si="37"/>
        <v>-9.4619571762815067</v>
      </c>
      <c r="AD618" s="376">
        <f t="shared" si="37"/>
        <v>24.290883706398912</v>
      </c>
      <c r="AE618" s="376">
        <f t="shared" si="37"/>
        <v>13.249723716739661</v>
      </c>
      <c r="AF618" s="376">
        <f t="shared" si="37"/>
        <v>-12.766651473364607</v>
      </c>
      <c r="AG618" s="376">
        <f t="shared" si="33"/>
        <v>12.502590856453226</v>
      </c>
      <c r="AH618" s="376">
        <f t="shared" si="33"/>
        <v>12.837519899643166</v>
      </c>
      <c r="AI618" s="376">
        <f t="shared" si="33"/>
        <v>10.436850646790926</v>
      </c>
      <c r="AJ618" s="376">
        <f t="shared" si="33"/>
        <v>-32.56045797001206</v>
      </c>
      <c r="AK618" s="376">
        <f t="shared" si="36"/>
        <v>18.758624882863685</v>
      </c>
      <c r="AL618" s="376">
        <f t="shared" si="36"/>
        <v>-17.364225422028067</v>
      </c>
      <c r="AM618" s="376">
        <f t="shared" si="36"/>
        <v>22.650525205573139</v>
      </c>
      <c r="AN618" s="376">
        <f t="shared" si="32"/>
        <v>-41.12049304431558</v>
      </c>
      <c r="AO618" s="376">
        <f t="shared" si="32"/>
        <v>16.455939844488068</v>
      </c>
      <c r="AP618" s="376">
        <f t="shared" si="32"/>
        <v>31.382839985868305</v>
      </c>
    </row>
    <row r="619" spans="1:42" s="326" customFormat="1" ht="13.8" x14ac:dyDescent="0.3">
      <c r="A619" s="330"/>
      <c r="B619" s="330" t="s">
        <v>400</v>
      </c>
      <c r="C619" s="333"/>
      <c r="D619" s="333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76">
        <f t="shared" si="31"/>
        <v>20.927138577131995</v>
      </c>
      <c r="P619" s="376">
        <f t="shared" si="37"/>
        <v>-19.394405023114295</v>
      </c>
      <c r="Q619" s="376">
        <f t="shared" si="37"/>
        <v>38.759164099031764</v>
      </c>
      <c r="R619" s="376">
        <f t="shared" si="37"/>
        <v>-22.722050089250072</v>
      </c>
      <c r="S619" s="376">
        <f t="shared" si="37"/>
        <v>19.210206740322583</v>
      </c>
      <c r="T619" s="376">
        <f t="shared" si="37"/>
        <v>-9.825742053883717</v>
      </c>
      <c r="U619" s="376">
        <f t="shared" si="37"/>
        <v>-7.8776631535166821</v>
      </c>
      <c r="V619" s="376">
        <f t="shared" si="37"/>
        <v>14.52458548651861</v>
      </c>
      <c r="W619" s="376">
        <f t="shared" si="37"/>
        <v>-5.4839966961393429</v>
      </c>
      <c r="X619" s="376">
        <f t="shared" si="37"/>
        <v>1.3774465637750297</v>
      </c>
      <c r="Y619" s="376">
        <f t="shared" si="37"/>
        <v>2.9756936331506987</v>
      </c>
      <c r="Z619" s="376">
        <f t="shared" si="37"/>
        <v>-16.579485128022629</v>
      </c>
      <c r="AA619" s="376">
        <f t="shared" si="37"/>
        <v>24.43934623522274</v>
      </c>
      <c r="AB619" s="376">
        <f t="shared" si="37"/>
        <v>-20.149497529946451</v>
      </c>
      <c r="AC619" s="376">
        <f t="shared" si="37"/>
        <v>6.2934963951354996</v>
      </c>
      <c r="AD619" s="376">
        <f t="shared" si="37"/>
        <v>4.2848170074525536</v>
      </c>
      <c r="AE619" s="376">
        <f t="shared" si="37"/>
        <v>6.9904215480311871</v>
      </c>
      <c r="AF619" s="376">
        <f t="shared" si="37"/>
        <v>1.6930637841128611</v>
      </c>
      <c r="AG619" s="376">
        <f t="shared" si="33"/>
        <v>13.105890985945187</v>
      </c>
      <c r="AH619" s="376">
        <f t="shared" si="33"/>
        <v>-1.1790889262705815</v>
      </c>
      <c r="AI619" s="376">
        <f t="shared" si="33"/>
        <v>-4.0150358836034146</v>
      </c>
      <c r="AJ619" s="376">
        <f t="shared" si="33"/>
        <v>1.0359161954827227</v>
      </c>
      <c r="AK619" s="376">
        <f t="shared" si="36"/>
        <v>2.7539020211089529</v>
      </c>
      <c r="AL619" s="376">
        <f t="shared" si="36"/>
        <v>-6.0936668317942351</v>
      </c>
      <c r="AM619" s="376">
        <f t="shared" si="36"/>
        <v>17.058224072329395</v>
      </c>
      <c r="AN619" s="376">
        <f t="shared" si="32"/>
        <v>-22.765374829606454</v>
      </c>
      <c r="AO619" s="376">
        <f t="shared" si="32"/>
        <v>21.171011714286863</v>
      </c>
      <c r="AP619" s="376">
        <f t="shared" si="32"/>
        <v>9.2347481678494479</v>
      </c>
    </row>
    <row r="620" spans="1:42" s="326" customFormat="1" ht="13.8" x14ac:dyDescent="0.3">
      <c r="A620" s="328"/>
      <c r="B620" s="328" t="s">
        <v>401</v>
      </c>
      <c r="C620" s="332"/>
      <c r="D620" s="332"/>
      <c r="E620" s="332"/>
      <c r="F620" s="332"/>
      <c r="G620" s="332"/>
      <c r="H620" s="332"/>
      <c r="I620" s="332"/>
      <c r="J620" s="332"/>
      <c r="K620" s="332"/>
      <c r="L620" s="332"/>
      <c r="M620" s="332"/>
      <c r="N620" s="332"/>
      <c r="O620" s="376">
        <f t="shared" si="31"/>
        <v>21.131933996175572</v>
      </c>
      <c r="P620" s="376">
        <f t="shared" si="37"/>
        <v>-21.013181084252782</v>
      </c>
      <c r="Q620" s="376">
        <f t="shared" si="37"/>
        <v>39.657875344024106</v>
      </c>
      <c r="R620" s="376">
        <f t="shared" si="37"/>
        <v>-21.825559780337546</v>
      </c>
      <c r="S620" s="376">
        <f t="shared" si="37"/>
        <v>19.240217127632285</v>
      </c>
      <c r="T620" s="376">
        <f t="shared" si="37"/>
        <v>-8.9061995767127069</v>
      </c>
      <c r="U620" s="376">
        <f t="shared" si="37"/>
        <v>-10.571190161011833</v>
      </c>
      <c r="V620" s="376">
        <f t="shared" si="37"/>
        <v>16.285084767105953</v>
      </c>
      <c r="W620" s="376">
        <f t="shared" si="37"/>
        <v>-6.9494043998050392</v>
      </c>
      <c r="X620" s="376">
        <f t="shared" si="37"/>
        <v>2.1091590200511066</v>
      </c>
      <c r="Y620" s="376">
        <f t="shared" si="37"/>
        <v>4.0453218299448768</v>
      </c>
      <c r="Z620" s="376">
        <f t="shared" si="37"/>
        <v>-17.895781022890585</v>
      </c>
      <c r="AA620" s="376">
        <f t="shared" si="37"/>
        <v>23.536232203029432</v>
      </c>
      <c r="AB620" s="376">
        <f t="shared" si="37"/>
        <v>-20.607549689664108</v>
      </c>
      <c r="AC620" s="376">
        <f t="shared" si="37"/>
        <v>7.9239384025080897</v>
      </c>
      <c r="AD620" s="376">
        <f t="shared" si="37"/>
        <v>5.671069599569055</v>
      </c>
      <c r="AE620" s="376">
        <f t="shared" si="37"/>
        <v>8.0459406899865726</v>
      </c>
      <c r="AF620" s="376">
        <f t="shared" si="37"/>
        <v>2.018931417172714</v>
      </c>
      <c r="AG620" s="376">
        <f t="shared" si="33"/>
        <v>12.744442031255591</v>
      </c>
      <c r="AH620" s="376">
        <f t="shared" si="33"/>
        <v>0.70127971123209032</v>
      </c>
      <c r="AI620" s="376">
        <f t="shared" si="33"/>
        <v>-4.4426862404619536</v>
      </c>
      <c r="AJ620" s="376">
        <f t="shared" si="33"/>
        <v>1.1563661169838786</v>
      </c>
      <c r="AK620" s="376">
        <f t="shared" si="36"/>
        <v>1.364696140356884</v>
      </c>
      <c r="AL620" s="376">
        <f t="shared" si="36"/>
        <v>-5.2234341655804108</v>
      </c>
      <c r="AM620" s="376">
        <f t="shared" si="36"/>
        <v>15.344379672163909</v>
      </c>
      <c r="AN620" s="376">
        <f t="shared" si="32"/>
        <v>-22.861743874567686</v>
      </c>
      <c r="AO620" s="376">
        <f t="shared" si="32"/>
        <v>21.79413695263154</v>
      </c>
      <c r="AP620" s="376">
        <f t="shared" si="32"/>
        <v>11.231638926096732</v>
      </c>
    </row>
    <row r="621" spans="1:42" s="326" customFormat="1" ht="13.8" x14ac:dyDescent="0.3">
      <c r="A621" s="330"/>
      <c r="B621" s="330" t="s">
        <v>402</v>
      </c>
      <c r="C621" s="333"/>
      <c r="D621" s="333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76">
        <f t="shared" si="31"/>
        <v>19.185478826019615</v>
      </c>
      <c r="P621" s="376">
        <f t="shared" si="37"/>
        <v>-5.4028766769400951</v>
      </c>
      <c r="Q621" s="376">
        <f t="shared" si="37"/>
        <v>32.273189359979099</v>
      </c>
      <c r="R621" s="376">
        <f t="shared" si="37"/>
        <v>-29.553207323022082</v>
      </c>
      <c r="S621" s="376">
        <f t="shared" si="37"/>
        <v>18.956446347589498</v>
      </c>
      <c r="T621" s="376">
        <f t="shared" si="37"/>
        <v>-17.619713484495797</v>
      </c>
      <c r="U621" s="376">
        <f t="shared" si="37"/>
        <v>17.36724943938232</v>
      </c>
      <c r="V621" s="376">
        <f t="shared" si="37"/>
        <v>1.95216455539856</v>
      </c>
      <c r="W621" s="376">
        <f t="shared" si="37"/>
        <v>6.4522859563932471</v>
      </c>
      <c r="X621" s="376">
        <f t="shared" si="37"/>
        <v>-3.8322836964529801</v>
      </c>
      <c r="Y621" s="376">
        <f t="shared" si="37"/>
        <v>-5.1104793703655247</v>
      </c>
      <c r="Z621" s="376">
        <f t="shared" si="37"/>
        <v>-5.6683981454794097</v>
      </c>
      <c r="AA621" s="376">
        <f t="shared" si="37"/>
        <v>30.955110240499145</v>
      </c>
      <c r="AB621" s="376">
        <f t="shared" si="37"/>
        <v>-17.031975062159528</v>
      </c>
      <c r="AC621" s="376">
        <f t="shared" si="37"/>
        <v>-4.3251330875031853</v>
      </c>
      <c r="AD621" s="376">
        <f t="shared" si="37"/>
        <v>-5.8993473803956826</v>
      </c>
      <c r="AE621" s="376">
        <f t="shared" si="37"/>
        <v>-1.7174619752060496</v>
      </c>
      <c r="AF621" s="376">
        <f t="shared" si="37"/>
        <v>-1.2623603510872752</v>
      </c>
      <c r="AG621" s="376">
        <f t="shared" si="33"/>
        <v>16.492956459138902</v>
      </c>
      <c r="AH621" s="376">
        <f t="shared" si="33"/>
        <v>-18.232650438383743</v>
      </c>
      <c r="AI621" s="376">
        <f t="shared" si="33"/>
        <v>0.76153251218389306</v>
      </c>
      <c r="AJ621" s="376">
        <f t="shared" si="33"/>
        <v>-0.2399433047981748</v>
      </c>
      <c r="AK621" s="376">
        <f t="shared" si="36"/>
        <v>17.674955121257746</v>
      </c>
      <c r="AL621" s="376">
        <f t="shared" si="36"/>
        <v>-14.145057980503507</v>
      </c>
      <c r="AM621" s="376">
        <f t="shared" si="36"/>
        <v>34.562437626020142</v>
      </c>
      <c r="AN621" s="376">
        <f t="shared" si="32"/>
        <v>-21.921687823901745</v>
      </c>
      <c r="AO621" s="376">
        <f t="shared" si="32"/>
        <v>15.781386738793763</v>
      </c>
      <c r="AP621" s="376">
        <f t="shared" si="32"/>
        <v>-8.9340059495186086</v>
      </c>
    </row>
    <row r="622" spans="1:42" s="326" customFormat="1" ht="27.6" x14ac:dyDescent="0.3">
      <c r="A622" s="328"/>
      <c r="B622" s="328" t="s">
        <v>403</v>
      </c>
      <c r="C622" s="332"/>
      <c r="D622" s="332"/>
      <c r="E622" s="332"/>
      <c r="F622" s="332"/>
      <c r="G622" s="332"/>
      <c r="H622" s="332"/>
      <c r="I622" s="332"/>
      <c r="J622" s="332"/>
      <c r="K622" s="332"/>
      <c r="L622" s="332"/>
      <c r="M622" s="332"/>
      <c r="N622" s="332"/>
      <c r="O622" s="376">
        <f t="shared" si="31"/>
        <v>17.587901801503417</v>
      </c>
      <c r="P622" s="376">
        <f t="shared" ref="P622:AF636" si="38">IFERROR(((P232-O232)*100/O232),"n.a.")</f>
        <v>-22.059540964432859</v>
      </c>
      <c r="Q622" s="376">
        <f t="shared" si="38"/>
        <v>25.089159955093152</v>
      </c>
      <c r="R622" s="376">
        <f t="shared" si="38"/>
        <v>-4.5879433951359356</v>
      </c>
      <c r="S622" s="376">
        <f t="shared" si="38"/>
        <v>8.6187569844537233</v>
      </c>
      <c r="T622" s="376">
        <f t="shared" si="38"/>
        <v>-13.602278918310585</v>
      </c>
      <c r="U622" s="376">
        <f t="shared" si="38"/>
        <v>14.702284451494165</v>
      </c>
      <c r="V622" s="376">
        <f t="shared" si="38"/>
        <v>-6.217002182963637</v>
      </c>
      <c r="W622" s="376">
        <f t="shared" si="38"/>
        <v>-1.6169349539234685</v>
      </c>
      <c r="X622" s="376">
        <f t="shared" si="38"/>
        <v>16.511997608205647</v>
      </c>
      <c r="Y622" s="376">
        <f t="shared" si="38"/>
        <v>-9.6726703514057775</v>
      </c>
      <c r="Z622" s="376">
        <f t="shared" si="38"/>
        <v>-4.8991256627427155</v>
      </c>
      <c r="AA622" s="376">
        <f t="shared" si="38"/>
        <v>30.490187234577036</v>
      </c>
      <c r="AB622" s="376">
        <f t="shared" si="38"/>
        <v>-18.735677324195102</v>
      </c>
      <c r="AC622" s="376">
        <f t="shared" si="38"/>
        <v>27.96215304638012</v>
      </c>
      <c r="AD622" s="376">
        <f t="shared" si="38"/>
        <v>-12.007418580428295</v>
      </c>
      <c r="AE622" s="376">
        <f t="shared" si="38"/>
        <v>27.154043269238151</v>
      </c>
      <c r="AF622" s="376">
        <f t="shared" si="38"/>
        <v>-24.536511796903</v>
      </c>
      <c r="AG622" s="376">
        <f t="shared" si="33"/>
        <v>22.028356876109438</v>
      </c>
      <c r="AH622" s="376">
        <f t="shared" si="33"/>
        <v>-23.378218320564052</v>
      </c>
      <c r="AI622" s="376">
        <f t="shared" si="33"/>
        <v>14.892414891766954</v>
      </c>
      <c r="AJ622" s="376">
        <f t="shared" si="33"/>
        <v>14.122914784734981</v>
      </c>
      <c r="AK622" s="376">
        <f t="shared" si="36"/>
        <v>-29.575442675586356</v>
      </c>
      <c r="AL622" s="376">
        <f t="shared" si="36"/>
        <v>18.177939069298795</v>
      </c>
      <c r="AM622" s="376">
        <f t="shared" si="36"/>
        <v>8.5043985545606109</v>
      </c>
      <c r="AN622" s="376">
        <f t="shared" si="32"/>
        <v>-10.669826567060504</v>
      </c>
      <c r="AO622" s="376">
        <f t="shared" si="32"/>
        <v>24.578405070011964</v>
      </c>
      <c r="AP622" s="376">
        <f t="shared" si="32"/>
        <v>17.98244796885394</v>
      </c>
    </row>
    <row r="623" spans="1:42" s="326" customFormat="1" ht="13.8" x14ac:dyDescent="0.3">
      <c r="A623" s="330"/>
      <c r="B623" s="330" t="s">
        <v>404</v>
      </c>
      <c r="C623" s="333"/>
      <c r="D623" s="333"/>
      <c r="E623" s="333"/>
      <c r="F623" s="333"/>
      <c r="G623" s="333"/>
      <c r="H623" s="333"/>
      <c r="I623" s="333"/>
      <c r="J623" s="333"/>
      <c r="K623" s="333"/>
      <c r="L623" s="333"/>
      <c r="M623" s="333"/>
      <c r="N623" s="333"/>
      <c r="O623" s="376">
        <f t="shared" si="31"/>
        <v>22.280981824918634</v>
      </c>
      <c r="P623" s="376">
        <f t="shared" si="38"/>
        <v>-14.719761266817848</v>
      </c>
      <c r="Q623" s="376">
        <f t="shared" si="38"/>
        <v>16.685936412538357</v>
      </c>
      <c r="R623" s="376">
        <f t="shared" si="38"/>
        <v>-25.332890408600996</v>
      </c>
      <c r="S623" s="376">
        <f t="shared" si="38"/>
        <v>12.104802488882358</v>
      </c>
      <c r="T623" s="376">
        <f t="shared" si="38"/>
        <v>-11.909960733104759</v>
      </c>
      <c r="U623" s="376">
        <f t="shared" si="38"/>
        <v>19.813757534909861</v>
      </c>
      <c r="V623" s="376">
        <f t="shared" si="38"/>
        <v>-5.2882747397024303</v>
      </c>
      <c r="W623" s="376">
        <f t="shared" si="38"/>
        <v>-1.6251050866477972</v>
      </c>
      <c r="X623" s="376">
        <f t="shared" si="38"/>
        <v>9.4619949890810346</v>
      </c>
      <c r="Y623" s="376">
        <f t="shared" si="38"/>
        <v>9.4598476342121813</v>
      </c>
      <c r="Z623" s="376">
        <f t="shared" si="38"/>
        <v>-18.263346280360388</v>
      </c>
      <c r="AA623" s="376">
        <f t="shared" si="38"/>
        <v>42.872541632978042</v>
      </c>
      <c r="AB623" s="376">
        <f t="shared" si="38"/>
        <v>-21.886305095234345</v>
      </c>
      <c r="AC623" s="376">
        <f t="shared" si="38"/>
        <v>13.408200451337963</v>
      </c>
      <c r="AD623" s="376">
        <f t="shared" si="38"/>
        <v>5.0041916312616168</v>
      </c>
      <c r="AE623" s="376">
        <f t="shared" si="38"/>
        <v>17.693320618453992</v>
      </c>
      <c r="AF623" s="376">
        <f t="shared" si="38"/>
        <v>-0.20321947411898031</v>
      </c>
      <c r="AG623" s="376">
        <f t="shared" si="33"/>
        <v>17.664488619773895</v>
      </c>
      <c r="AH623" s="376">
        <f t="shared" si="33"/>
        <v>-9.2724427085043057</v>
      </c>
      <c r="AI623" s="376">
        <f t="shared" si="33"/>
        <v>-11.974985596584274</v>
      </c>
      <c r="AJ623" s="376">
        <f t="shared" si="33"/>
        <v>14.028555761206233</v>
      </c>
      <c r="AK623" s="376">
        <f t="shared" si="36"/>
        <v>-10.231553972970353</v>
      </c>
      <c r="AL623" s="376">
        <f t="shared" si="36"/>
        <v>-13.965008300390242</v>
      </c>
      <c r="AM623" s="376">
        <f t="shared" si="36"/>
        <v>31.165032386769823</v>
      </c>
      <c r="AN623" s="376">
        <f t="shared" si="32"/>
        <v>-18.780555619246147</v>
      </c>
      <c r="AO623" s="376">
        <f t="shared" si="32"/>
        <v>17.896712891448043</v>
      </c>
      <c r="AP623" s="376">
        <f t="shared" si="32"/>
        <v>0.6028249593868753</v>
      </c>
    </row>
    <row r="624" spans="1:42" s="326" customFormat="1" ht="27.6" x14ac:dyDescent="0.3">
      <c r="A624" s="328"/>
      <c r="B624" s="328" t="s">
        <v>405</v>
      </c>
      <c r="C624" s="332"/>
      <c r="D624" s="332"/>
      <c r="E624" s="332"/>
      <c r="F624" s="332"/>
      <c r="G624" s="332"/>
      <c r="H624" s="332"/>
      <c r="I624" s="332"/>
      <c r="J624" s="332"/>
      <c r="K624" s="332"/>
      <c r="L624" s="332"/>
      <c r="M624" s="332"/>
      <c r="N624" s="332"/>
      <c r="O624" s="376">
        <f t="shared" si="31"/>
        <v>-1.7039508478809311</v>
      </c>
      <c r="P624" s="376">
        <f t="shared" si="38"/>
        <v>-10.166867414172728</v>
      </c>
      <c r="Q624" s="376">
        <f t="shared" si="38"/>
        <v>28.413513153592266</v>
      </c>
      <c r="R624" s="376">
        <f t="shared" si="38"/>
        <v>-3.5048027013934089</v>
      </c>
      <c r="S624" s="376">
        <f t="shared" si="38"/>
        <v>-2.7345734185924901</v>
      </c>
      <c r="T624" s="376">
        <f t="shared" si="38"/>
        <v>-14.603449648302234</v>
      </c>
      <c r="U624" s="376">
        <f t="shared" si="38"/>
        <v>11.735765861157406</v>
      </c>
      <c r="V624" s="376">
        <f t="shared" si="38"/>
        <v>34.738766402282238</v>
      </c>
      <c r="W624" s="376">
        <f t="shared" si="38"/>
        <v>-16.996516360112416</v>
      </c>
      <c r="X624" s="376">
        <f t="shared" si="38"/>
        <v>3.5876541253069978</v>
      </c>
      <c r="Y624" s="376">
        <f t="shared" si="38"/>
        <v>-2.0417023895943038</v>
      </c>
      <c r="Z624" s="376">
        <f t="shared" si="38"/>
        <v>-17.067756733969993</v>
      </c>
      <c r="AA624" s="376">
        <f t="shared" si="38"/>
        <v>12.838913369675957</v>
      </c>
      <c r="AB624" s="376">
        <f t="shared" si="38"/>
        <v>-17.375912651673474</v>
      </c>
      <c r="AC624" s="376">
        <f t="shared" si="38"/>
        <v>14.992769251972383</v>
      </c>
      <c r="AD624" s="376">
        <f t="shared" si="38"/>
        <v>-19.596313866827561</v>
      </c>
      <c r="AE624" s="376">
        <f t="shared" si="38"/>
        <v>21.243786417448103</v>
      </c>
      <c r="AF624" s="376">
        <f t="shared" si="38"/>
        <v>-13.545919970893964</v>
      </c>
      <c r="AG624" s="376">
        <f t="shared" si="33"/>
        <v>-1.7327088570064146</v>
      </c>
      <c r="AH624" s="376">
        <f t="shared" si="33"/>
        <v>5.0977522966582063</v>
      </c>
      <c r="AI624" s="376">
        <f t="shared" si="33"/>
        <v>0.3023749103436994</v>
      </c>
      <c r="AJ624" s="376">
        <f t="shared" si="33"/>
        <v>7.5481125279048147</v>
      </c>
      <c r="AK624" s="376">
        <f t="shared" si="36"/>
        <v>-6.3306766787544424</v>
      </c>
      <c r="AL624" s="376">
        <f t="shared" si="36"/>
        <v>-5.6841036214751721</v>
      </c>
      <c r="AM624" s="376">
        <f t="shared" si="36"/>
        <v>10.982547688700132</v>
      </c>
      <c r="AN624" s="376">
        <f t="shared" si="32"/>
        <v>-5.9974762946397115</v>
      </c>
      <c r="AO624" s="376">
        <f t="shared" si="32"/>
        <v>24.041587744567245</v>
      </c>
      <c r="AP624" s="376">
        <f t="shared" si="32"/>
        <v>10.755310203122741</v>
      </c>
    </row>
    <row r="625" spans="1:42" s="326" customFormat="1" ht="13.8" x14ac:dyDescent="0.3">
      <c r="A625" s="330"/>
      <c r="B625" s="330" t="s">
        <v>406</v>
      </c>
      <c r="C625" s="333"/>
      <c r="D625" s="333"/>
      <c r="E625" s="333"/>
      <c r="F625" s="333"/>
      <c r="G625" s="333"/>
      <c r="H625" s="333"/>
      <c r="I625" s="333"/>
      <c r="J625" s="333"/>
      <c r="K625" s="333"/>
      <c r="L625" s="333"/>
      <c r="M625" s="333"/>
      <c r="N625" s="333"/>
      <c r="O625" s="376">
        <f t="shared" si="31"/>
        <v>20.497611263779525</v>
      </c>
      <c r="P625" s="376">
        <f t="shared" si="38"/>
        <v>-25.088090017775599</v>
      </c>
      <c r="Q625" s="376">
        <f t="shared" si="38"/>
        <v>25.811724929867875</v>
      </c>
      <c r="R625" s="376">
        <f t="shared" si="38"/>
        <v>-1.8657472134547712</v>
      </c>
      <c r="S625" s="376">
        <f t="shared" si="38"/>
        <v>10.031208300004433</v>
      </c>
      <c r="T625" s="376">
        <f t="shared" si="38"/>
        <v>-13.179613984853717</v>
      </c>
      <c r="U625" s="376">
        <f t="shared" si="38"/>
        <v>14.823684537494788</v>
      </c>
      <c r="V625" s="376">
        <f t="shared" si="38"/>
        <v>-13.108046688194818</v>
      </c>
      <c r="W625" s="376">
        <f t="shared" si="38"/>
        <v>2.448350925206968</v>
      </c>
      <c r="X625" s="376">
        <f t="shared" si="38"/>
        <v>19.662556096672322</v>
      </c>
      <c r="Y625" s="376">
        <f t="shared" si="38"/>
        <v>-13.105448836193309</v>
      </c>
      <c r="Z625" s="376">
        <f t="shared" si="38"/>
        <v>-0.92393688967204368</v>
      </c>
      <c r="AA625" s="376">
        <f t="shared" si="38"/>
        <v>32.001736044727245</v>
      </c>
      <c r="AB625" s="376">
        <f t="shared" si="38"/>
        <v>-19.008493589734567</v>
      </c>
      <c r="AC625" s="376">
        <f t="shared" si="38"/>
        <v>32.388971804544525</v>
      </c>
      <c r="AD625" s="376">
        <f t="shared" si="38"/>
        <v>-12.816112045066696</v>
      </c>
      <c r="AE625" s="376">
        <f t="shared" si="38"/>
        <v>29.455745084173778</v>
      </c>
      <c r="AF625" s="376">
        <f t="shared" si="38"/>
        <v>-28.085218237967027</v>
      </c>
      <c r="AG625" s="376">
        <f t="shared" si="33"/>
        <v>25.027493862466137</v>
      </c>
      <c r="AH625" s="376">
        <f t="shared" si="33"/>
        <v>-28.011942805279645</v>
      </c>
      <c r="AI625" s="376">
        <f t="shared" si="33"/>
        <v>21.628108093439199</v>
      </c>
      <c r="AJ625" s="376">
        <f t="shared" si="33"/>
        <v>14.956852741549396</v>
      </c>
      <c r="AK625" s="376">
        <f t="shared" si="36"/>
        <v>-34.715977665551243</v>
      </c>
      <c r="AL625" s="376">
        <f t="shared" si="36"/>
        <v>27.239105528413432</v>
      </c>
      <c r="AM625" s="376">
        <f t="shared" si="36"/>
        <v>4.9105234618083085</v>
      </c>
      <c r="AN625" s="376">
        <f t="shared" si="32"/>
        <v>-10.126549117929894</v>
      </c>
      <c r="AO625" s="376">
        <f t="shared" si="32"/>
        <v>25.679427876019556</v>
      </c>
      <c r="AP625" s="376">
        <f t="shared" si="32"/>
        <v>21.774378917377557</v>
      </c>
    </row>
    <row r="626" spans="1:42" s="326" customFormat="1" ht="13.8" x14ac:dyDescent="0.3">
      <c r="A626" s="328"/>
      <c r="B626" s="328" t="s">
        <v>407</v>
      </c>
      <c r="C626" s="332"/>
      <c r="D626" s="332"/>
      <c r="E626" s="332"/>
      <c r="F626" s="332"/>
      <c r="G626" s="332"/>
      <c r="H626" s="332"/>
      <c r="I626" s="332"/>
      <c r="J626" s="332"/>
      <c r="K626" s="332"/>
      <c r="L626" s="332"/>
      <c r="M626" s="332"/>
      <c r="N626" s="332"/>
      <c r="O626" s="376">
        <f t="shared" si="31"/>
        <v>48.318409328883483</v>
      </c>
      <c r="P626" s="376">
        <f t="shared" si="38"/>
        <v>8.6722901102656227</v>
      </c>
      <c r="Q626" s="376">
        <f t="shared" si="38"/>
        <v>3.9026707332237565</v>
      </c>
      <c r="R626" s="376">
        <f t="shared" si="38"/>
        <v>-32.428383235742274</v>
      </c>
      <c r="S626" s="376">
        <f t="shared" si="38"/>
        <v>49.859197503145026</v>
      </c>
      <c r="T626" s="376">
        <f t="shared" si="38"/>
        <v>-43.517135970222469</v>
      </c>
      <c r="U626" s="376">
        <f t="shared" si="38"/>
        <v>18.186882714685574</v>
      </c>
      <c r="V626" s="376">
        <f t="shared" si="38"/>
        <v>10.455791332048214</v>
      </c>
      <c r="W626" s="376">
        <f t="shared" si="38"/>
        <v>-17.458765863835154</v>
      </c>
      <c r="X626" s="376">
        <f t="shared" si="38"/>
        <v>30.010401212950846</v>
      </c>
      <c r="Y626" s="376">
        <f t="shared" si="38"/>
        <v>17.864645850712822</v>
      </c>
      <c r="Z626" s="376">
        <f t="shared" si="38"/>
        <v>-2.9439787680735283</v>
      </c>
      <c r="AA626" s="376">
        <f t="shared" si="38"/>
        <v>43.693753120252133</v>
      </c>
      <c r="AB626" s="376">
        <f t="shared" si="38"/>
        <v>1.2498972125275105</v>
      </c>
      <c r="AC626" s="376">
        <f t="shared" si="38"/>
        <v>-17.329254420396691</v>
      </c>
      <c r="AD626" s="376">
        <f t="shared" si="38"/>
        <v>3.4819661814913085</v>
      </c>
      <c r="AE626" s="376">
        <f t="shared" si="38"/>
        <v>-9.9849124443653228</v>
      </c>
      <c r="AF626" s="376">
        <f t="shared" si="38"/>
        <v>-16.388607555221959</v>
      </c>
      <c r="AG626" s="376">
        <f t="shared" si="33"/>
        <v>73.210018419608048</v>
      </c>
      <c r="AH626" s="376">
        <f t="shared" si="33"/>
        <v>-22.983699159213995</v>
      </c>
      <c r="AI626" s="376">
        <f t="shared" si="33"/>
        <v>-6.4981900181326502</v>
      </c>
      <c r="AJ626" s="376">
        <f t="shared" si="33"/>
        <v>13.808971496021405</v>
      </c>
      <c r="AK626" s="376">
        <f t="shared" si="36"/>
        <v>-9.3769861038250983</v>
      </c>
      <c r="AL626" s="376">
        <f t="shared" si="36"/>
        <v>6.4985072167090685</v>
      </c>
      <c r="AM626" s="376">
        <f t="shared" si="36"/>
        <v>67.384329879283058</v>
      </c>
      <c r="AN626" s="376">
        <f t="shared" si="32"/>
        <v>-15.181942957669397</v>
      </c>
      <c r="AO626" s="376">
        <f t="shared" si="32"/>
        <v>14.847085082174589</v>
      </c>
      <c r="AP626" s="376">
        <f t="shared" si="32"/>
        <v>-21.341819138832715</v>
      </c>
    </row>
    <row r="627" spans="1:42" s="326" customFormat="1" ht="27.6" x14ac:dyDescent="0.3">
      <c r="A627" s="330"/>
      <c r="B627" s="330" t="s">
        <v>408</v>
      </c>
      <c r="C627" s="333"/>
      <c r="D627" s="333"/>
      <c r="E627" s="333"/>
      <c r="F627" s="333"/>
      <c r="G627" s="333"/>
      <c r="H627" s="333"/>
      <c r="I627" s="333"/>
      <c r="J627" s="333"/>
      <c r="K627" s="333"/>
      <c r="L627" s="333"/>
      <c r="M627" s="333"/>
      <c r="N627" s="333"/>
      <c r="O627" s="376">
        <f t="shared" si="31"/>
        <v>3.9233878072669839</v>
      </c>
      <c r="P627" s="376">
        <f t="shared" si="38"/>
        <v>-42.748689850804112</v>
      </c>
      <c r="Q627" s="376">
        <f t="shared" si="38"/>
        <v>72.91843085953613</v>
      </c>
      <c r="R627" s="376">
        <f t="shared" si="38"/>
        <v>-16.534880712592813</v>
      </c>
      <c r="S627" s="376">
        <f t="shared" si="38"/>
        <v>-7.8195399714725546</v>
      </c>
      <c r="T627" s="376">
        <f t="shared" si="38"/>
        <v>9.1276034606102936</v>
      </c>
      <c r="U627" s="376">
        <f t="shared" si="38"/>
        <v>-24.048039964791524</v>
      </c>
      <c r="V627" s="376">
        <f t="shared" si="38"/>
        <v>28.849346438336656</v>
      </c>
      <c r="W627" s="376">
        <f t="shared" si="38"/>
        <v>-13.421868334418182</v>
      </c>
      <c r="X627" s="376">
        <f t="shared" si="38"/>
        <v>17.202831139302642</v>
      </c>
      <c r="Y627" s="376">
        <f t="shared" si="38"/>
        <v>1.8953787638842043</v>
      </c>
      <c r="Z627" s="376">
        <f t="shared" si="38"/>
        <v>-29.570700366475663</v>
      </c>
      <c r="AA627" s="376">
        <f t="shared" si="38"/>
        <v>30.318622036421175</v>
      </c>
      <c r="AB627" s="376">
        <f t="shared" si="38"/>
        <v>9.0019402505439619</v>
      </c>
      <c r="AC627" s="376">
        <f t="shared" si="38"/>
        <v>-23.527617309560451</v>
      </c>
      <c r="AD627" s="376">
        <f t="shared" si="38"/>
        <v>42.039215779711455</v>
      </c>
      <c r="AE627" s="376">
        <f t="shared" si="38"/>
        <v>3.6813732017265219</v>
      </c>
      <c r="AF627" s="376">
        <f t="shared" si="38"/>
        <v>-17.701720383332663</v>
      </c>
      <c r="AG627" s="376">
        <f t="shared" si="33"/>
        <v>13.247732851002668</v>
      </c>
      <c r="AH627" s="376">
        <f t="shared" si="33"/>
        <v>-12.748072649076786</v>
      </c>
      <c r="AI627" s="376">
        <f t="shared" si="33"/>
        <v>-4.2871992864350652</v>
      </c>
      <c r="AJ627" s="376">
        <f t="shared" si="33"/>
        <v>7.1690012203146445</v>
      </c>
      <c r="AK627" s="376">
        <f t="shared" si="36"/>
        <v>1.7757531037851522</v>
      </c>
      <c r="AL627" s="376">
        <f t="shared" si="36"/>
        <v>0.71887332569630591</v>
      </c>
      <c r="AM627" s="376">
        <f t="shared" si="36"/>
        <v>5.845620711984802</v>
      </c>
      <c r="AN627" s="376">
        <f t="shared" si="32"/>
        <v>-5.8525703988767157</v>
      </c>
      <c r="AO627" s="376">
        <f t="shared" si="32"/>
        <v>20.314413349949906</v>
      </c>
      <c r="AP627" s="376">
        <f t="shared" si="32"/>
        <v>1.2518073964457448</v>
      </c>
    </row>
    <row r="628" spans="1:42" s="326" customFormat="1" ht="13.8" x14ac:dyDescent="0.3">
      <c r="A628" s="328"/>
      <c r="B628" s="328" t="s">
        <v>409</v>
      </c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76">
        <f t="shared" si="31"/>
        <v>16.583516350090164</v>
      </c>
      <c r="P628" s="376">
        <f t="shared" si="38"/>
        <v>-22.102173193743496</v>
      </c>
      <c r="Q628" s="376">
        <f t="shared" si="38"/>
        <v>25.774827305752041</v>
      </c>
      <c r="R628" s="376">
        <f t="shared" si="38"/>
        <v>-8.7817154481070627</v>
      </c>
      <c r="S628" s="376">
        <f t="shared" si="38"/>
        <v>15.759558613199266</v>
      </c>
      <c r="T628" s="376">
        <f t="shared" si="38"/>
        <v>2.0829046729668694</v>
      </c>
      <c r="U628" s="376">
        <f t="shared" si="38"/>
        <v>-19.556662757593578</v>
      </c>
      <c r="V628" s="376">
        <f t="shared" si="38"/>
        <v>17.322332692683457</v>
      </c>
      <c r="W628" s="376">
        <f t="shared" si="38"/>
        <v>-10.267980405054075</v>
      </c>
      <c r="X628" s="376">
        <f t="shared" si="38"/>
        <v>-0.82349896065030048</v>
      </c>
      <c r="Y628" s="376">
        <f t="shared" si="38"/>
        <v>-3.4577223305904736</v>
      </c>
      <c r="Z628" s="376">
        <f t="shared" si="38"/>
        <v>-5.7165780860462805</v>
      </c>
      <c r="AA628" s="376">
        <f t="shared" si="38"/>
        <v>5.9703808152266156</v>
      </c>
      <c r="AB628" s="376">
        <f t="shared" si="38"/>
        <v>2.1859015288174257</v>
      </c>
      <c r="AC628" s="376">
        <f t="shared" si="38"/>
        <v>7.6630189925541803</v>
      </c>
      <c r="AD628" s="376">
        <f t="shared" si="38"/>
        <v>6.9901468338924717</v>
      </c>
      <c r="AE628" s="376">
        <f t="shared" si="38"/>
        <v>11.383568647682338</v>
      </c>
      <c r="AF628" s="376">
        <f t="shared" si="38"/>
        <v>-3.9731387404992642</v>
      </c>
      <c r="AG628" s="376">
        <f t="shared" si="33"/>
        <v>-4.7785814465809224</v>
      </c>
      <c r="AH628" s="376">
        <f t="shared" si="33"/>
        <v>5.9220452820244436</v>
      </c>
      <c r="AI628" s="376">
        <f t="shared" si="33"/>
        <v>-6.8110533960854145</v>
      </c>
      <c r="AJ628" s="376">
        <f t="shared" si="33"/>
        <v>7.538179495399369</v>
      </c>
      <c r="AK628" s="376">
        <f t="shared" si="36"/>
        <v>-10.435845798051293</v>
      </c>
      <c r="AL628" s="376">
        <f t="shared" si="36"/>
        <v>-5.52577048990194</v>
      </c>
      <c r="AM628" s="376">
        <f t="shared" si="36"/>
        <v>25.59194539673106</v>
      </c>
      <c r="AN628" s="376">
        <f t="shared" si="32"/>
        <v>-32.442018368678234</v>
      </c>
      <c r="AO628" s="376">
        <f t="shared" si="32"/>
        <v>31.122506587592316</v>
      </c>
      <c r="AP628" s="376">
        <f t="shared" si="32"/>
        <v>5.0583778021128527</v>
      </c>
    </row>
    <row r="629" spans="1:42" s="326" customFormat="1" ht="13.8" x14ac:dyDescent="0.3">
      <c r="A629" s="330"/>
      <c r="B629" s="330" t="s">
        <v>410</v>
      </c>
      <c r="C629" s="333"/>
      <c r="D629" s="333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76">
        <f t="shared" si="31"/>
        <v>17.102481956263432</v>
      </c>
      <c r="P629" s="376">
        <f t="shared" si="38"/>
        <v>-20.431747380008353</v>
      </c>
      <c r="Q629" s="376">
        <f t="shared" si="38"/>
        <v>18.533066569952243</v>
      </c>
      <c r="R629" s="376">
        <f t="shared" si="38"/>
        <v>-14.559485637563625</v>
      </c>
      <c r="S629" s="376">
        <f t="shared" si="38"/>
        <v>7.0883083921097754</v>
      </c>
      <c r="T629" s="376">
        <f t="shared" si="38"/>
        <v>-6.8890787286577924</v>
      </c>
      <c r="U629" s="376">
        <f t="shared" si="38"/>
        <v>2.3579896221275134</v>
      </c>
      <c r="V629" s="376">
        <f t="shared" si="38"/>
        <v>7.9875482163338729</v>
      </c>
      <c r="W629" s="376">
        <f t="shared" si="38"/>
        <v>-3.2731163682127273</v>
      </c>
      <c r="X629" s="376">
        <f t="shared" si="38"/>
        <v>8.1763600341098357</v>
      </c>
      <c r="Y629" s="376">
        <f t="shared" si="38"/>
        <v>-1.4341013625889245</v>
      </c>
      <c r="Z629" s="376">
        <f t="shared" si="38"/>
        <v>-13.541200810969855</v>
      </c>
      <c r="AA629" s="376">
        <f t="shared" si="38"/>
        <v>26.028648510122782</v>
      </c>
      <c r="AB629" s="376">
        <f t="shared" si="38"/>
        <v>-10.757216519989822</v>
      </c>
      <c r="AC629" s="376">
        <f t="shared" si="38"/>
        <v>-1.4683006434838721</v>
      </c>
      <c r="AD629" s="376">
        <f t="shared" si="38"/>
        <v>-0.88060525735541872</v>
      </c>
      <c r="AE629" s="376">
        <f t="shared" si="38"/>
        <v>1.2431854899701134</v>
      </c>
      <c r="AF629" s="376">
        <f t="shared" si="38"/>
        <v>-7.6091023949365431</v>
      </c>
      <c r="AG629" s="376">
        <f t="shared" si="33"/>
        <v>19.326067340964286</v>
      </c>
      <c r="AH629" s="376">
        <f t="shared" si="33"/>
        <v>-9.3026509709823593</v>
      </c>
      <c r="AI629" s="376">
        <f t="shared" si="33"/>
        <v>6.9966028743056654</v>
      </c>
      <c r="AJ629" s="376">
        <f t="shared" si="33"/>
        <v>14.556894727506997</v>
      </c>
      <c r="AK629" s="376">
        <f t="shared" si="36"/>
        <v>-7.560385396694727</v>
      </c>
      <c r="AL629" s="376">
        <f t="shared" si="36"/>
        <v>-10.063990312581582</v>
      </c>
      <c r="AM629" s="376">
        <f t="shared" si="36"/>
        <v>21.17674068367425</v>
      </c>
      <c r="AN629" s="376">
        <f t="shared" si="32"/>
        <v>-9.615524431810881</v>
      </c>
      <c r="AO629" s="376">
        <f t="shared" si="32"/>
        <v>6.2610616550435783</v>
      </c>
      <c r="AP629" s="376">
        <f t="shared" si="32"/>
        <v>-6.8301301576860531</v>
      </c>
    </row>
    <row r="630" spans="1:42" s="326" customFormat="1" ht="13.8" x14ac:dyDescent="0.3">
      <c r="A630" s="328"/>
      <c r="B630" s="328" t="s">
        <v>411</v>
      </c>
      <c r="C630" s="332"/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2"/>
      <c r="O630" s="376">
        <f t="shared" si="31"/>
        <v>-37.113011514925383</v>
      </c>
      <c r="P630" s="376">
        <f t="shared" si="38"/>
        <v>21.632830302760198</v>
      </c>
      <c r="Q630" s="376">
        <f t="shared" si="38"/>
        <v>-23.397391341330056</v>
      </c>
      <c r="R630" s="376">
        <f t="shared" si="38"/>
        <v>-94.791884015864397</v>
      </c>
      <c r="S630" s="376">
        <f t="shared" si="38"/>
        <v>37.790622436775919</v>
      </c>
      <c r="T630" s="376">
        <f t="shared" si="38"/>
        <v>-3.446025961017229</v>
      </c>
      <c r="U630" s="376">
        <f t="shared" si="38"/>
        <v>486.05302811783218</v>
      </c>
      <c r="V630" s="376">
        <f t="shared" si="38"/>
        <v>-88.88886596313499</v>
      </c>
      <c r="W630" s="376">
        <f t="shared" si="38"/>
        <v>-2.5041384528331436</v>
      </c>
      <c r="X630" s="376">
        <f t="shared" si="38"/>
        <v>9.5701354856854639</v>
      </c>
      <c r="Y630" s="376">
        <f t="shared" si="38"/>
        <v>84.879674511593919</v>
      </c>
      <c r="Z630" s="376">
        <f t="shared" si="38"/>
        <v>-13.271881074429345</v>
      </c>
      <c r="AA630" s="376">
        <f t="shared" si="38"/>
        <v>-14.154142354460173</v>
      </c>
      <c r="AB630" s="376">
        <f t="shared" si="38"/>
        <v>7.1126124399958757</v>
      </c>
      <c r="AC630" s="376">
        <f t="shared" si="38"/>
        <v>-7.8076685212975239</v>
      </c>
      <c r="AD630" s="376">
        <f t="shared" si="38"/>
        <v>-11.542259839777243</v>
      </c>
      <c r="AE630" s="376">
        <f t="shared" si="38"/>
        <v>33.618243561638714</v>
      </c>
      <c r="AF630" s="376">
        <f t="shared" si="38"/>
        <v>-4.0325618739999891</v>
      </c>
      <c r="AG630" s="376">
        <f t="shared" si="33"/>
        <v>-15.334531950042402</v>
      </c>
      <c r="AH630" s="376">
        <f t="shared" si="33"/>
        <v>10.270877530813527</v>
      </c>
      <c r="AI630" s="376">
        <f t="shared" si="33"/>
        <v>5.3037787175502391</v>
      </c>
      <c r="AJ630" s="376">
        <f t="shared" si="33"/>
        <v>-14.048836394001574</v>
      </c>
      <c r="AK630" s="376">
        <f t="shared" si="36"/>
        <v>23.553925264116451</v>
      </c>
      <c r="AL630" s="376">
        <f t="shared" si="36"/>
        <v>6.3713593306076159</v>
      </c>
      <c r="AM630" s="376">
        <f t="shared" si="36"/>
        <v>-18.923314234064758</v>
      </c>
      <c r="AN630" s="376">
        <f t="shared" si="32"/>
        <v>7.241166729908203</v>
      </c>
      <c r="AO630" s="376">
        <f t="shared" si="32"/>
        <v>7.7669147584227183</v>
      </c>
      <c r="AP630" s="376">
        <f t="shared" si="32"/>
        <v>3.1793327800056801</v>
      </c>
    </row>
    <row r="631" spans="1:42" s="326" customFormat="1" ht="13.8" x14ac:dyDescent="0.3">
      <c r="A631" s="330"/>
      <c r="B631" s="330" t="s">
        <v>412</v>
      </c>
      <c r="C631" s="333"/>
      <c r="D631" s="331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76">
        <f t="shared" si="31"/>
        <v>-36.367822802517708</v>
      </c>
      <c r="P631" s="376">
        <f t="shared" si="38"/>
        <v>21.042823059122668</v>
      </c>
      <c r="Q631" s="376">
        <f t="shared" si="38"/>
        <v>-26.515739056011153</v>
      </c>
      <c r="R631" s="376">
        <f t="shared" si="38"/>
        <v>-99.001212103329067</v>
      </c>
      <c r="S631" s="376">
        <f t="shared" si="38"/>
        <v>-100</v>
      </c>
      <c r="T631" s="376" t="str">
        <f t="shared" si="38"/>
        <v>n.a.</v>
      </c>
      <c r="U631" s="376" t="str">
        <f t="shared" si="38"/>
        <v>n.a.</v>
      </c>
      <c r="V631" s="376">
        <f t="shared" si="38"/>
        <v>-100</v>
      </c>
      <c r="W631" s="376" t="str">
        <f t="shared" si="38"/>
        <v>n.a.</v>
      </c>
      <c r="X631" s="376" t="str">
        <f t="shared" si="38"/>
        <v>n.a.</v>
      </c>
      <c r="Y631" s="376" t="str">
        <f t="shared" si="38"/>
        <v>n.a.</v>
      </c>
      <c r="Z631" s="376" t="str">
        <f t="shared" si="38"/>
        <v>n.a.</v>
      </c>
      <c r="AA631" s="376" t="str">
        <f t="shared" si="38"/>
        <v>n.a.</v>
      </c>
      <c r="AB631" s="376" t="str">
        <f t="shared" si="38"/>
        <v>n.a.</v>
      </c>
      <c r="AC631" s="376" t="str">
        <f t="shared" si="38"/>
        <v>n.a.</v>
      </c>
      <c r="AD631" s="376" t="str">
        <f t="shared" si="38"/>
        <v>n.a.</v>
      </c>
      <c r="AE631" s="376">
        <f t="shared" si="38"/>
        <v>-100</v>
      </c>
      <c r="AF631" s="376" t="str">
        <f t="shared" si="38"/>
        <v>n.a.</v>
      </c>
      <c r="AG631" s="376" t="str">
        <f t="shared" si="33"/>
        <v>n.a.</v>
      </c>
      <c r="AH631" s="376" t="str">
        <f t="shared" si="33"/>
        <v>n.a.</v>
      </c>
      <c r="AI631" s="376" t="str">
        <f t="shared" si="33"/>
        <v>n.a.</v>
      </c>
      <c r="AJ631" s="376" t="str">
        <f t="shared" si="33"/>
        <v>n.a.</v>
      </c>
      <c r="AK631" s="376" t="str">
        <f t="shared" si="36"/>
        <v>n.a.</v>
      </c>
      <c r="AL631" s="376" t="str">
        <f t="shared" si="36"/>
        <v>n.a.</v>
      </c>
      <c r="AM631" s="376" t="str">
        <f t="shared" si="36"/>
        <v>n.a.</v>
      </c>
      <c r="AN631" s="376" t="str">
        <f t="shared" si="32"/>
        <v>n.a.</v>
      </c>
      <c r="AO631" s="376" t="str">
        <f t="shared" si="32"/>
        <v>n.a.</v>
      </c>
      <c r="AP631" s="376" t="str">
        <f t="shared" si="32"/>
        <v>n.a.</v>
      </c>
    </row>
    <row r="632" spans="1:42" s="326" customFormat="1" ht="13.8" x14ac:dyDescent="0.3">
      <c r="A632" s="328"/>
      <c r="B632" s="328" t="s">
        <v>413</v>
      </c>
      <c r="C632" s="332"/>
      <c r="D632" s="332"/>
      <c r="E632" s="332"/>
      <c r="F632" s="332"/>
      <c r="G632" s="332"/>
      <c r="H632" s="332"/>
      <c r="I632" s="332"/>
      <c r="J632" s="332"/>
      <c r="K632" s="332"/>
      <c r="L632" s="332"/>
      <c r="M632" s="332"/>
      <c r="N632" s="332"/>
      <c r="O632" s="376">
        <f t="shared" si="31"/>
        <v>-84.837338666666668</v>
      </c>
      <c r="P632" s="376">
        <f t="shared" si="38"/>
        <v>-21.350192173827708</v>
      </c>
      <c r="Q632" s="376">
        <f t="shared" si="38"/>
        <v>232.07916384961794</v>
      </c>
      <c r="R632" s="376">
        <f t="shared" si="38"/>
        <v>17.959138297696725</v>
      </c>
      <c r="S632" s="376">
        <f t="shared" si="38"/>
        <v>57.882736387078317</v>
      </c>
      <c r="T632" s="376">
        <f t="shared" si="38"/>
        <v>32.665165761373821</v>
      </c>
      <c r="U632" s="376">
        <f t="shared" si="38"/>
        <v>-2.6970464738328217</v>
      </c>
      <c r="V632" s="376">
        <f t="shared" si="38"/>
        <v>-90.962267507785498</v>
      </c>
      <c r="W632" s="376">
        <f t="shared" si="38"/>
        <v>373.50267360205748</v>
      </c>
      <c r="X632" s="376">
        <f t="shared" si="38"/>
        <v>15.840588653473043</v>
      </c>
      <c r="Y632" s="376">
        <f t="shared" si="38"/>
        <v>-92.477403205838769</v>
      </c>
      <c r="Z632" s="376">
        <f t="shared" si="38"/>
        <v>1583.9632447067265</v>
      </c>
      <c r="AA632" s="376">
        <f t="shared" si="38"/>
        <v>20.688539116406826</v>
      </c>
      <c r="AB632" s="376">
        <f t="shared" si="38"/>
        <v>-97.657375968533799</v>
      </c>
      <c r="AC632" s="376">
        <f t="shared" si="38"/>
        <v>2455.5670558681845</v>
      </c>
      <c r="AD632" s="376">
        <f t="shared" si="38"/>
        <v>12.17164779096476</v>
      </c>
      <c r="AE632" s="376">
        <f t="shared" si="38"/>
        <v>100.76207148552807</v>
      </c>
      <c r="AF632" s="376">
        <f t="shared" si="38"/>
        <v>7.4205420055675155</v>
      </c>
      <c r="AG632" s="376">
        <f t="shared" si="33"/>
        <v>-61.292110680953265</v>
      </c>
      <c r="AH632" s="376">
        <f t="shared" si="33"/>
        <v>-22.131491070241911</v>
      </c>
      <c r="AI632" s="376">
        <f t="shared" si="33"/>
        <v>320.09337716648866</v>
      </c>
      <c r="AJ632" s="376">
        <f t="shared" si="33"/>
        <v>-78.072741231587756</v>
      </c>
      <c r="AK632" s="376">
        <f t="shared" si="36"/>
        <v>47.743274099504056</v>
      </c>
      <c r="AL632" s="376">
        <f t="shared" si="36"/>
        <v>37.116156590007648</v>
      </c>
      <c r="AM632" s="376">
        <f t="shared" si="36"/>
        <v>-80.208103393246205</v>
      </c>
      <c r="AN632" s="376">
        <f t="shared" si="32"/>
        <v>-10.637510775655592</v>
      </c>
      <c r="AO632" s="376">
        <f t="shared" si="32"/>
        <v>230.8772022569716</v>
      </c>
      <c r="AP632" s="376">
        <f t="shared" si="32"/>
        <v>93.100452402004223</v>
      </c>
    </row>
    <row r="633" spans="1:42" s="326" customFormat="1" ht="13.8" x14ac:dyDescent="0.3">
      <c r="A633" s="330"/>
      <c r="B633" s="330" t="s">
        <v>414</v>
      </c>
      <c r="C633" s="333"/>
      <c r="D633" s="333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76">
        <f t="shared" si="31"/>
        <v>-47.318382788461541</v>
      </c>
      <c r="P633" s="376">
        <f t="shared" si="38"/>
        <v>6.0693316320441273</v>
      </c>
      <c r="Q633" s="376">
        <f t="shared" si="38"/>
        <v>62.873108314088284</v>
      </c>
      <c r="R633" s="376">
        <f t="shared" si="38"/>
        <v>-48.622127059379039</v>
      </c>
      <c r="S633" s="376">
        <f t="shared" si="38"/>
        <v>85.657481795707298</v>
      </c>
      <c r="T633" s="376">
        <f t="shared" si="38"/>
        <v>-17.217797796622115</v>
      </c>
      <c r="U633" s="376">
        <f t="shared" si="38"/>
        <v>-35.395799397604158</v>
      </c>
      <c r="V633" s="376">
        <f t="shared" si="38"/>
        <v>17.717531949556918</v>
      </c>
      <c r="W633" s="376">
        <f t="shared" si="38"/>
        <v>-14.381161579153712</v>
      </c>
      <c r="X633" s="376">
        <f t="shared" si="38"/>
        <v>16.852493764663205</v>
      </c>
      <c r="Y633" s="376">
        <f t="shared" si="38"/>
        <v>99.723475042406989</v>
      </c>
      <c r="Z633" s="376">
        <f t="shared" si="38"/>
        <v>-18.046903849950628</v>
      </c>
      <c r="AA633" s="376">
        <f t="shared" si="38"/>
        <v>-14.234261535234241</v>
      </c>
      <c r="AB633" s="376">
        <f t="shared" si="38"/>
        <v>25.201808676257812</v>
      </c>
      <c r="AC633" s="376">
        <f t="shared" si="38"/>
        <v>-13.913553166121803</v>
      </c>
      <c r="AD633" s="376">
        <f t="shared" si="38"/>
        <v>-18.143664908391333</v>
      </c>
      <c r="AE633" s="376">
        <f t="shared" si="38"/>
        <v>31.560086477941024</v>
      </c>
      <c r="AF633" s="376">
        <f t="shared" si="38"/>
        <v>-6.0739633034223166</v>
      </c>
      <c r="AG633" s="376">
        <f t="shared" si="33"/>
        <v>-11.800153854638117</v>
      </c>
      <c r="AH633" s="376">
        <f t="shared" si="33"/>
        <v>7.718423453824343</v>
      </c>
      <c r="AI633" s="376">
        <f t="shared" si="33"/>
        <v>-9.5767613330815049</v>
      </c>
      <c r="AJ633" s="376">
        <f t="shared" si="33"/>
        <v>8.524249303012942</v>
      </c>
      <c r="AK633" s="376">
        <f t="shared" si="36"/>
        <v>14.704993482235547</v>
      </c>
      <c r="AL633" s="376">
        <f t="shared" si="36"/>
        <v>9.6311360590527713</v>
      </c>
      <c r="AM633" s="376">
        <f t="shared" si="36"/>
        <v>-8.0242432190094952</v>
      </c>
      <c r="AN633" s="376">
        <f t="shared" si="32"/>
        <v>8.9008399658866111</v>
      </c>
      <c r="AO633" s="376">
        <f t="shared" si="32"/>
        <v>-1.8315694228589197</v>
      </c>
      <c r="AP633" s="376">
        <f t="shared" si="32"/>
        <v>0.60618972029748075</v>
      </c>
    </row>
    <row r="634" spans="1:42" s="326" customFormat="1" ht="13.8" x14ac:dyDescent="0.3">
      <c r="A634" s="328"/>
      <c r="B634" s="328" t="s">
        <v>415</v>
      </c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76">
        <f t="shared" si="31"/>
        <v>-35.480086875000005</v>
      </c>
      <c r="P634" s="376">
        <f t="shared" si="38"/>
        <v>208.0456023165174</v>
      </c>
      <c r="Q634" s="376">
        <f t="shared" si="38"/>
        <v>-6.3067320171940855</v>
      </c>
      <c r="R634" s="376">
        <f t="shared" si="38"/>
        <v>-65.1766943968627</v>
      </c>
      <c r="S634" s="376">
        <f t="shared" si="38"/>
        <v>-12.006471619798848</v>
      </c>
      <c r="T634" s="376">
        <f t="shared" si="38"/>
        <v>80.236709853512906</v>
      </c>
      <c r="U634" s="376">
        <f t="shared" si="38"/>
        <v>646.06927673745406</v>
      </c>
      <c r="V634" s="376">
        <f t="shared" si="38"/>
        <v>-89.848113433728741</v>
      </c>
      <c r="W634" s="376">
        <f t="shared" si="38"/>
        <v>4.9368315229402597</v>
      </c>
      <c r="X634" s="376">
        <f t="shared" si="38"/>
        <v>-21.044487744198783</v>
      </c>
      <c r="Y634" s="376">
        <f t="shared" si="38"/>
        <v>149.0439574017623</v>
      </c>
      <c r="Z634" s="376">
        <f t="shared" si="38"/>
        <v>-31.874738991977381</v>
      </c>
      <c r="AA634" s="376">
        <f t="shared" si="38"/>
        <v>-35.131210654985239</v>
      </c>
      <c r="AB634" s="376">
        <f t="shared" si="38"/>
        <v>-0.21944135204823403</v>
      </c>
      <c r="AC634" s="376">
        <f t="shared" si="38"/>
        <v>-20.085298552827492</v>
      </c>
      <c r="AD634" s="376">
        <f t="shared" si="38"/>
        <v>30.485895047608306</v>
      </c>
      <c r="AE634" s="376">
        <f t="shared" si="38"/>
        <v>-3.337026544721188</v>
      </c>
      <c r="AF634" s="376">
        <f t="shared" si="38"/>
        <v>-5.0292366670785498</v>
      </c>
      <c r="AG634" s="376">
        <f t="shared" si="33"/>
        <v>35.963036463184302</v>
      </c>
      <c r="AH634" s="376">
        <f t="shared" si="33"/>
        <v>39.530664992638592</v>
      </c>
      <c r="AI634" s="376">
        <f t="shared" si="33"/>
        <v>-21.611268802981169</v>
      </c>
      <c r="AJ634" s="376">
        <f t="shared" si="33"/>
        <v>-24.138489482649863</v>
      </c>
      <c r="AK634" s="376">
        <f t="shared" si="36"/>
        <v>71.869536033009339</v>
      </c>
      <c r="AL634" s="376">
        <f t="shared" si="36"/>
        <v>-19.314139090722414</v>
      </c>
      <c r="AM634" s="376">
        <f t="shared" si="36"/>
        <v>-46.230327094951143</v>
      </c>
      <c r="AN634" s="376">
        <f t="shared" si="32"/>
        <v>-5.7166435505439415</v>
      </c>
      <c r="AO634" s="376">
        <f t="shared" si="32"/>
        <v>73.220400842167024</v>
      </c>
      <c r="AP634" s="376">
        <f t="shared" si="32"/>
        <v>-16.840469208922965</v>
      </c>
    </row>
    <row r="635" spans="1:42" s="326" customFormat="1" ht="13.8" x14ac:dyDescent="0.3">
      <c r="A635" s="330"/>
      <c r="B635" s="330" t="s">
        <v>416</v>
      </c>
      <c r="C635" s="333"/>
      <c r="D635" s="333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76">
        <f t="shared" si="31"/>
        <v>10.481013542549</v>
      </c>
      <c r="P635" s="376">
        <f t="shared" si="38"/>
        <v>3.058378748703019</v>
      </c>
      <c r="Q635" s="376">
        <f t="shared" si="38"/>
        <v>-6.6757295184723748</v>
      </c>
      <c r="R635" s="376">
        <f t="shared" si="38"/>
        <v>-5.2006712873643869E-2</v>
      </c>
      <c r="S635" s="376">
        <f t="shared" si="38"/>
        <v>5.817917944389345</v>
      </c>
      <c r="T635" s="376">
        <f t="shared" si="38"/>
        <v>-19.934337319459175</v>
      </c>
      <c r="U635" s="376">
        <f t="shared" si="38"/>
        <v>-19.62038035837455</v>
      </c>
      <c r="V635" s="376">
        <f t="shared" si="38"/>
        <v>21.726446157154477</v>
      </c>
      <c r="W635" s="376">
        <f t="shared" si="38"/>
        <v>-37.792683861100684</v>
      </c>
      <c r="X635" s="376">
        <f t="shared" si="38"/>
        <v>18.325298185201433</v>
      </c>
      <c r="Y635" s="376">
        <f t="shared" si="38"/>
        <v>61.165575099059033</v>
      </c>
      <c r="Z635" s="376">
        <f t="shared" si="38"/>
        <v>-12.178518036164389</v>
      </c>
      <c r="AA635" s="376">
        <f t="shared" si="38"/>
        <v>13.528989000310467</v>
      </c>
      <c r="AB635" s="376">
        <f t="shared" si="38"/>
        <v>13.027820604469753</v>
      </c>
      <c r="AC635" s="376">
        <f t="shared" si="38"/>
        <v>-23.931447048116333</v>
      </c>
      <c r="AD635" s="376">
        <f t="shared" si="38"/>
        <v>18.685840619001493</v>
      </c>
      <c r="AE635" s="376">
        <f t="shared" si="38"/>
        <v>-6.8240036193153824</v>
      </c>
      <c r="AF635" s="376">
        <f t="shared" si="38"/>
        <v>-31.204347018929553</v>
      </c>
      <c r="AG635" s="376">
        <f t="shared" si="33"/>
        <v>51.9686694226152</v>
      </c>
      <c r="AH635" s="376">
        <f t="shared" si="33"/>
        <v>-6.531891034697292</v>
      </c>
      <c r="AI635" s="376">
        <f t="shared" si="33"/>
        <v>-31.41440809267862</v>
      </c>
      <c r="AJ635" s="376">
        <f t="shared" si="33"/>
        <v>20.898208146564205</v>
      </c>
      <c r="AK635" s="376">
        <f t="shared" si="36"/>
        <v>2.9668352355803767</v>
      </c>
      <c r="AL635" s="376">
        <f t="shared" si="36"/>
        <v>8.6697260011123127</v>
      </c>
      <c r="AM635" s="376">
        <f t="shared" si="36"/>
        <v>62.208085421979355</v>
      </c>
      <c r="AN635" s="376">
        <f t="shared" si="32"/>
        <v>-24.460537695123719</v>
      </c>
      <c r="AO635" s="376">
        <f t="shared" si="32"/>
        <v>32.034178230193682</v>
      </c>
      <c r="AP635" s="376">
        <f t="shared" si="32"/>
        <v>-22.317712702757166</v>
      </c>
    </row>
    <row r="636" spans="1:42" s="326" customFormat="1" ht="13.8" x14ac:dyDescent="0.3">
      <c r="A636" s="328"/>
      <c r="B636" s="328" t="s">
        <v>417</v>
      </c>
      <c r="C636" s="332"/>
      <c r="D636" s="332"/>
      <c r="E636" s="332"/>
      <c r="F636" s="332"/>
      <c r="G636" s="332"/>
      <c r="H636" s="332"/>
      <c r="I636" s="332"/>
      <c r="J636" s="332"/>
      <c r="K636" s="332"/>
      <c r="L636" s="332"/>
      <c r="M636" s="332"/>
      <c r="N636" s="332"/>
      <c r="O636" s="376">
        <f t="shared" si="31"/>
        <v>-26.77749608965517</v>
      </c>
      <c r="P636" s="376">
        <f t="shared" si="38"/>
        <v>29.576472111350771</v>
      </c>
      <c r="Q636" s="376">
        <f t="shared" si="38"/>
        <v>-36.600227537234773</v>
      </c>
      <c r="R636" s="376">
        <f t="shared" si="38"/>
        <v>-24.415055594810561</v>
      </c>
      <c r="S636" s="376">
        <f t="shared" si="38"/>
        <v>137.39693723624981</v>
      </c>
      <c r="T636" s="376">
        <f t="shared" si="38"/>
        <v>-43.739157597198293</v>
      </c>
      <c r="U636" s="376">
        <f t="shared" si="38"/>
        <v>29.081395330823433</v>
      </c>
      <c r="V636" s="376">
        <f t="shared" si="38"/>
        <v>-20.008755545784041</v>
      </c>
      <c r="W636" s="376">
        <f t="shared" si="38"/>
        <v>4.9701115744005051</v>
      </c>
      <c r="X636" s="376">
        <f t="shared" si="38"/>
        <v>-31.888735847604927</v>
      </c>
      <c r="Y636" s="376">
        <f t="shared" si="38"/>
        <v>63.119026522848934</v>
      </c>
      <c r="Z636" s="376">
        <f t="shared" si="38"/>
        <v>-33.997578815187552</v>
      </c>
      <c r="AA636" s="376">
        <f t="shared" si="38"/>
        <v>-8.6895903447332827</v>
      </c>
      <c r="AB636" s="376">
        <f t="shared" si="38"/>
        <v>205.97243955141715</v>
      </c>
      <c r="AC636" s="376">
        <f t="shared" si="38"/>
        <v>-70.869889504713669</v>
      </c>
      <c r="AD636" s="376">
        <f t="shared" si="38"/>
        <v>32.290907757297127</v>
      </c>
      <c r="AE636" s="376">
        <f t="shared" si="38"/>
        <v>143.12774150690785</v>
      </c>
      <c r="AF636" s="376">
        <f t="shared" si="38"/>
        <v>-16.524815677750279</v>
      </c>
      <c r="AG636" s="376">
        <f t="shared" si="33"/>
        <v>14.896874674485897</v>
      </c>
      <c r="AH636" s="376">
        <f t="shared" si="33"/>
        <v>-15.809522406433063</v>
      </c>
      <c r="AI636" s="376">
        <f t="shared" si="33"/>
        <v>3.5348755138956154</v>
      </c>
      <c r="AJ636" s="376">
        <f t="shared" si="33"/>
        <v>18.03508804242631</v>
      </c>
      <c r="AK636" s="376">
        <f t="shared" si="36"/>
        <v>-2.8452468919257918</v>
      </c>
      <c r="AL636" s="376">
        <f t="shared" si="36"/>
        <v>-60.381316959602202</v>
      </c>
      <c r="AM636" s="376">
        <f t="shared" si="36"/>
        <v>187.38263856101955</v>
      </c>
      <c r="AN636" s="376">
        <f t="shared" si="32"/>
        <v>-75.604673275768405</v>
      </c>
      <c r="AO636" s="376">
        <f t="shared" si="32"/>
        <v>390.51375119256943</v>
      </c>
      <c r="AP636" s="376">
        <f t="shared" si="32"/>
        <v>-20.225449912781691</v>
      </c>
    </row>
    <row r="637" spans="1:42" s="326" customFormat="1" ht="27.6" x14ac:dyDescent="0.3">
      <c r="A637" s="330"/>
      <c r="B637" s="330" t="s">
        <v>418</v>
      </c>
      <c r="C637" s="333"/>
      <c r="D637" s="333"/>
      <c r="E637" s="333"/>
      <c r="F637" s="333"/>
      <c r="G637" s="333"/>
      <c r="H637" s="333"/>
      <c r="I637" s="333"/>
      <c r="J637" s="333"/>
      <c r="K637" s="333"/>
      <c r="L637" s="333"/>
      <c r="M637" s="333"/>
      <c r="N637" s="333"/>
      <c r="O637" s="376">
        <f t="shared" si="31"/>
        <v>-50.867940984658304</v>
      </c>
      <c r="P637" s="376">
        <f t="shared" ref="P637:AF651" si="39">IFERROR(((P247-O247)*100/O247),"n.a.")</f>
        <v>146.77286692953152</v>
      </c>
      <c r="Q637" s="376">
        <f t="shared" si="39"/>
        <v>37.57234658277445</v>
      </c>
      <c r="R637" s="376">
        <f t="shared" si="39"/>
        <v>-20.531511449747704</v>
      </c>
      <c r="S637" s="376">
        <f t="shared" si="39"/>
        <v>2.6906637110445097</v>
      </c>
      <c r="T637" s="376">
        <f t="shared" si="39"/>
        <v>-56.538781153413304</v>
      </c>
      <c r="U637" s="376">
        <f t="shared" si="39"/>
        <v>15.195425169420886</v>
      </c>
      <c r="V637" s="376">
        <f t="shared" si="39"/>
        <v>2.9903849085635206</v>
      </c>
      <c r="W637" s="376">
        <f t="shared" si="39"/>
        <v>-29.538873887668107</v>
      </c>
      <c r="X637" s="376">
        <f t="shared" si="39"/>
        <v>1.4944351874042416</v>
      </c>
      <c r="Y637" s="376">
        <f t="shared" si="39"/>
        <v>111.13943232107766</v>
      </c>
      <c r="Z637" s="376">
        <f t="shared" si="39"/>
        <v>-54.07134673646803</v>
      </c>
      <c r="AA637" s="376">
        <f t="shared" si="39"/>
        <v>73.297736838485932</v>
      </c>
      <c r="AB637" s="376">
        <f t="shared" si="39"/>
        <v>76.273992347991921</v>
      </c>
      <c r="AC637" s="376">
        <f t="shared" si="39"/>
        <v>-25.399991018883309</v>
      </c>
      <c r="AD637" s="376">
        <f t="shared" si="39"/>
        <v>8.3460670609210172</v>
      </c>
      <c r="AE637" s="376">
        <f t="shared" si="39"/>
        <v>-35.484975480265469</v>
      </c>
      <c r="AF637" s="376">
        <f t="shared" si="39"/>
        <v>-59.740372659464825</v>
      </c>
      <c r="AG637" s="376">
        <f t="shared" si="33"/>
        <v>63.281675126796841</v>
      </c>
      <c r="AH637" s="376">
        <f t="shared" si="33"/>
        <v>-7.382962108253559</v>
      </c>
      <c r="AI637" s="376">
        <f t="shared" si="33"/>
        <v>-1.8885121418983903</v>
      </c>
      <c r="AJ637" s="376">
        <f t="shared" si="33"/>
        <v>36.506833523088929</v>
      </c>
      <c r="AK637" s="376">
        <f t="shared" si="36"/>
        <v>24.61200446217947</v>
      </c>
      <c r="AL637" s="376">
        <f t="shared" si="36"/>
        <v>11.627012539684701</v>
      </c>
      <c r="AM637" s="376">
        <f t="shared" si="36"/>
        <v>26.17519649368726</v>
      </c>
      <c r="AN637" s="376">
        <f t="shared" si="32"/>
        <v>-4.5641786407620533</v>
      </c>
      <c r="AO637" s="376">
        <f t="shared" si="32"/>
        <v>61.875654503505906</v>
      </c>
      <c r="AP637" s="376">
        <f t="shared" si="32"/>
        <v>-41.187697594115598</v>
      </c>
    </row>
    <row r="638" spans="1:42" s="326" customFormat="1" ht="27.6" x14ac:dyDescent="0.3">
      <c r="A638" s="328"/>
      <c r="B638" s="328" t="s">
        <v>419</v>
      </c>
      <c r="C638" s="332"/>
      <c r="D638" s="332"/>
      <c r="E638" s="332"/>
      <c r="F638" s="332"/>
      <c r="G638" s="332"/>
      <c r="H638" s="332"/>
      <c r="I638" s="332"/>
      <c r="J638" s="332"/>
      <c r="K638" s="332"/>
      <c r="L638" s="332"/>
      <c r="M638" s="332"/>
      <c r="N638" s="332"/>
      <c r="O638" s="376">
        <f t="shared" si="31"/>
        <v>40.732898007475818</v>
      </c>
      <c r="P638" s="376">
        <f t="shared" si="39"/>
        <v>-10.841131185472232</v>
      </c>
      <c r="Q638" s="376">
        <f t="shared" si="39"/>
        <v>-55.922459349347847</v>
      </c>
      <c r="R638" s="376">
        <f t="shared" si="39"/>
        <v>77.563251454121556</v>
      </c>
      <c r="S638" s="376">
        <f t="shared" si="39"/>
        <v>-8.8094976883698521</v>
      </c>
      <c r="T638" s="376">
        <f t="shared" si="39"/>
        <v>-0.55716406960872322</v>
      </c>
      <c r="U638" s="376">
        <f t="shared" si="39"/>
        <v>-30.128707928892613</v>
      </c>
      <c r="V638" s="376">
        <f t="shared" si="39"/>
        <v>40.707981722092107</v>
      </c>
      <c r="W638" s="376">
        <f t="shared" si="39"/>
        <v>-64.928763895771723</v>
      </c>
      <c r="X638" s="376">
        <f t="shared" si="39"/>
        <v>123.47055744762245</v>
      </c>
      <c r="Y638" s="376">
        <f t="shared" si="39"/>
        <v>69.775938720394578</v>
      </c>
      <c r="Z638" s="376">
        <f t="shared" si="39"/>
        <v>22.958830221809151</v>
      </c>
      <c r="AA638" s="376">
        <f t="shared" si="39"/>
        <v>2.5091761605855902</v>
      </c>
      <c r="AB638" s="376">
        <f t="shared" si="39"/>
        <v>-30.670122785324242</v>
      </c>
      <c r="AC638" s="376">
        <f t="shared" si="39"/>
        <v>-28.031086329921855</v>
      </c>
      <c r="AD638" s="376">
        <f t="shared" si="39"/>
        <v>35.607303636972979</v>
      </c>
      <c r="AE638" s="376">
        <f t="shared" si="39"/>
        <v>-23.245199122601374</v>
      </c>
      <c r="AF638" s="376">
        <f t="shared" si="39"/>
        <v>-23.33483682456454</v>
      </c>
      <c r="AG638" s="376">
        <f t="shared" si="33"/>
        <v>66.003358281696393</v>
      </c>
      <c r="AH638" s="376">
        <f t="shared" si="33"/>
        <v>-2.6513385799934714</v>
      </c>
      <c r="AI638" s="376">
        <f t="shared" si="33"/>
        <v>-43.815156309760212</v>
      </c>
      <c r="AJ638" s="376">
        <f t="shared" si="33"/>
        <v>44.570694466669615</v>
      </c>
      <c r="AK638" s="376">
        <f t="shared" si="36"/>
        <v>-8.049823688429802</v>
      </c>
      <c r="AL638" s="376">
        <f t="shared" si="36"/>
        <v>5.268728794563251</v>
      </c>
      <c r="AM638" s="376">
        <f t="shared" si="36"/>
        <v>162.1533311137828</v>
      </c>
      <c r="AN638" s="376">
        <f t="shared" si="32"/>
        <v>-31.986444645047403</v>
      </c>
      <c r="AO638" s="376">
        <f t="shared" si="32"/>
        <v>15.308405205990784</v>
      </c>
      <c r="AP638" s="376">
        <f t="shared" si="32"/>
        <v>-16.864338372865145</v>
      </c>
    </row>
    <row r="639" spans="1:42" s="326" customFormat="1" ht="13.8" x14ac:dyDescent="0.3">
      <c r="A639" s="330"/>
      <c r="B639" s="330" t="s">
        <v>420</v>
      </c>
      <c r="C639" s="333"/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76">
        <f t="shared" si="31"/>
        <v>38.886261540039705</v>
      </c>
      <c r="P639" s="376">
        <f t="shared" si="39"/>
        <v>-29.358173479595912</v>
      </c>
      <c r="Q639" s="376">
        <f t="shared" si="39"/>
        <v>1.4292251967488725</v>
      </c>
      <c r="R639" s="376">
        <f t="shared" si="39"/>
        <v>-6.29120974940348</v>
      </c>
      <c r="S639" s="376">
        <f t="shared" si="39"/>
        <v>52.96794719114596</v>
      </c>
      <c r="T639" s="376">
        <f t="shared" si="39"/>
        <v>-16.380087025948427</v>
      </c>
      <c r="U639" s="376">
        <f t="shared" si="39"/>
        <v>-21.475142923253763</v>
      </c>
      <c r="V639" s="376">
        <f t="shared" si="39"/>
        <v>21.919839404862994</v>
      </c>
      <c r="W639" s="376">
        <f t="shared" si="39"/>
        <v>-20.143325588471246</v>
      </c>
      <c r="X639" s="376">
        <f t="shared" si="39"/>
        <v>-8.3264059771108805</v>
      </c>
      <c r="Y639" s="376">
        <f t="shared" si="39"/>
        <v>41.994372493380112</v>
      </c>
      <c r="Z639" s="376">
        <f t="shared" si="39"/>
        <v>-12.863838293306143</v>
      </c>
      <c r="AA639" s="376">
        <f t="shared" si="39"/>
        <v>17.22775149246505</v>
      </c>
      <c r="AB639" s="376">
        <f t="shared" si="39"/>
        <v>-0.74714094272507259</v>
      </c>
      <c r="AC639" s="376">
        <f t="shared" si="39"/>
        <v>-12.272669166662398</v>
      </c>
      <c r="AD639" s="376">
        <f t="shared" si="39"/>
        <v>8.6531764972982277</v>
      </c>
      <c r="AE639" s="376">
        <f t="shared" si="39"/>
        <v>24.107786657816238</v>
      </c>
      <c r="AF639" s="376">
        <f t="shared" si="39"/>
        <v>-18.60493836477152</v>
      </c>
      <c r="AG639" s="376">
        <f t="shared" si="33"/>
        <v>32.636904012423628</v>
      </c>
      <c r="AH639" s="376">
        <f t="shared" si="33"/>
        <v>2.3860267145068479E-2</v>
      </c>
      <c r="AI639" s="376">
        <f t="shared" si="33"/>
        <v>-31.507926393087882</v>
      </c>
      <c r="AJ639" s="376">
        <f t="shared" si="33"/>
        <v>5.1817394288643737</v>
      </c>
      <c r="AK639" s="376">
        <f t="shared" si="36"/>
        <v>0.57059220875729666</v>
      </c>
      <c r="AL639" s="376">
        <f t="shared" si="36"/>
        <v>13.146914478708998</v>
      </c>
      <c r="AM639" s="376">
        <f t="shared" si="36"/>
        <v>24.49424082119663</v>
      </c>
      <c r="AN639" s="376">
        <f t="shared" si="32"/>
        <v>-17.706633506564106</v>
      </c>
      <c r="AO639" s="376">
        <f t="shared" si="32"/>
        <v>13.937201151127011</v>
      </c>
      <c r="AP639" s="376">
        <f t="shared" si="32"/>
        <v>-17.527617706576351</v>
      </c>
    </row>
    <row r="640" spans="1:42" s="326" customFormat="1" ht="13.8" x14ac:dyDescent="0.3">
      <c r="A640" s="328"/>
      <c r="B640" s="328" t="s">
        <v>421</v>
      </c>
      <c r="C640" s="332"/>
      <c r="D640" s="332"/>
      <c r="E640" s="332"/>
      <c r="F640" s="332"/>
      <c r="G640" s="332"/>
      <c r="H640" s="332"/>
      <c r="I640" s="332"/>
      <c r="J640" s="332"/>
      <c r="K640" s="332"/>
      <c r="L640" s="332"/>
      <c r="M640" s="332"/>
      <c r="N640" s="332"/>
      <c r="O640" s="376">
        <f t="shared" si="31"/>
        <v>27.250868482600136</v>
      </c>
      <c r="P640" s="376">
        <f t="shared" si="39"/>
        <v>-18.709481874580771</v>
      </c>
      <c r="Q640" s="376">
        <f t="shared" si="39"/>
        <v>4.2549231618377501</v>
      </c>
      <c r="R640" s="376">
        <f t="shared" si="39"/>
        <v>-7.742091310705054</v>
      </c>
      <c r="S640" s="376">
        <f t="shared" si="39"/>
        <v>-16.309498198080384</v>
      </c>
      <c r="T640" s="376">
        <f t="shared" si="39"/>
        <v>30.358245294916884</v>
      </c>
      <c r="U640" s="376">
        <f t="shared" si="39"/>
        <v>-34.119024784165589</v>
      </c>
      <c r="V640" s="376">
        <f t="shared" si="39"/>
        <v>26.387635658137629</v>
      </c>
      <c r="W640" s="376">
        <f t="shared" si="39"/>
        <v>-32.544923822148363</v>
      </c>
      <c r="X640" s="376">
        <f t="shared" si="39"/>
        <v>3.2507205618010802</v>
      </c>
      <c r="Y640" s="376">
        <f t="shared" si="39"/>
        <v>16.00098657669357</v>
      </c>
      <c r="Z640" s="376">
        <f t="shared" si="39"/>
        <v>-6.822820350216249</v>
      </c>
      <c r="AA640" s="376">
        <f t="shared" si="39"/>
        <v>-16.297197425574197</v>
      </c>
      <c r="AB640" s="376">
        <f t="shared" si="39"/>
        <v>63.83509507135058</v>
      </c>
      <c r="AC640" s="376">
        <f t="shared" si="39"/>
        <v>-22.409062480293716</v>
      </c>
      <c r="AD640" s="376">
        <f t="shared" si="39"/>
        <v>29.304479480542696</v>
      </c>
      <c r="AE640" s="376">
        <f t="shared" si="39"/>
        <v>25.634233077848869</v>
      </c>
      <c r="AF640" s="376">
        <f t="shared" si="39"/>
        <v>-28.887269136362278</v>
      </c>
      <c r="AG640" s="376">
        <f t="shared" si="33"/>
        <v>62.382524087814652</v>
      </c>
      <c r="AH640" s="376">
        <f t="shared" si="33"/>
        <v>-16.794647134946807</v>
      </c>
      <c r="AI640" s="376">
        <f t="shared" si="33"/>
        <v>-36.231416301366608</v>
      </c>
      <c r="AJ640" s="376">
        <f t="shared" si="33"/>
        <v>3.8771288511241648</v>
      </c>
      <c r="AK640" s="376">
        <f t="shared" si="36"/>
        <v>-1.5494871951722873</v>
      </c>
      <c r="AL640" s="376">
        <f t="shared" si="36"/>
        <v>13.158459717385279</v>
      </c>
      <c r="AM640" s="376">
        <f t="shared" si="36"/>
        <v>32.637261128548388</v>
      </c>
      <c r="AN640" s="376">
        <f t="shared" si="32"/>
        <v>-36.301460523752525</v>
      </c>
      <c r="AO640" s="376">
        <f t="shared" si="32"/>
        <v>32.241651272631138</v>
      </c>
      <c r="AP640" s="376">
        <f t="shared" si="32"/>
        <v>5.512500006217647</v>
      </c>
    </row>
    <row r="641" spans="1:42" s="326" customFormat="1" ht="13.8" x14ac:dyDescent="0.3">
      <c r="A641" s="330"/>
      <c r="B641" s="330" t="s">
        <v>422</v>
      </c>
      <c r="C641" s="333"/>
      <c r="D641" s="333"/>
      <c r="E641" s="333"/>
      <c r="F641" s="333"/>
      <c r="G641" s="333"/>
      <c r="H641" s="333"/>
      <c r="I641" s="333"/>
      <c r="J641" s="333"/>
      <c r="K641" s="333"/>
      <c r="L641" s="333"/>
      <c r="M641" s="333"/>
      <c r="N641" s="333"/>
      <c r="O641" s="376">
        <f t="shared" si="31"/>
        <v>74.89581553338391</v>
      </c>
      <c r="P641" s="376">
        <f t="shared" si="39"/>
        <v>-39.992315746003406</v>
      </c>
      <c r="Q641" s="376">
        <f t="shared" si="39"/>
        <v>12.323366054926931</v>
      </c>
      <c r="R641" s="376">
        <f t="shared" si="39"/>
        <v>2.8036264419617623</v>
      </c>
      <c r="S641" s="376">
        <f t="shared" si="39"/>
        <v>37.683060692281366</v>
      </c>
      <c r="T641" s="376">
        <f t="shared" si="39"/>
        <v>-39.093633278259368</v>
      </c>
      <c r="U641" s="376">
        <f t="shared" si="39"/>
        <v>7.8493150031306653</v>
      </c>
      <c r="V641" s="376">
        <f t="shared" si="39"/>
        <v>30.057335989288585</v>
      </c>
      <c r="W641" s="376">
        <f t="shared" si="39"/>
        <v>5.1427561742189623</v>
      </c>
      <c r="X641" s="376">
        <f t="shared" si="39"/>
        <v>12.275968020329667</v>
      </c>
      <c r="Y641" s="376">
        <f t="shared" si="39"/>
        <v>-37.759675756936751</v>
      </c>
      <c r="Z641" s="376">
        <f t="shared" si="39"/>
        <v>2.8761069484485109</v>
      </c>
      <c r="AA641" s="376">
        <f t="shared" si="39"/>
        <v>48.155261245652632</v>
      </c>
      <c r="AB641" s="376">
        <f t="shared" si="39"/>
        <v>-38.343287917255473</v>
      </c>
      <c r="AC641" s="376">
        <f t="shared" si="39"/>
        <v>45.927301434435755</v>
      </c>
      <c r="AD641" s="376">
        <f t="shared" si="39"/>
        <v>-12.14045826233029</v>
      </c>
      <c r="AE641" s="376">
        <f t="shared" si="39"/>
        <v>43.942040817996876</v>
      </c>
      <c r="AF641" s="376">
        <f t="shared" si="39"/>
        <v>-11.308858113456816</v>
      </c>
      <c r="AG641" s="376">
        <f t="shared" si="33"/>
        <v>36.616106102970001</v>
      </c>
      <c r="AH641" s="376">
        <f t="shared" si="33"/>
        <v>-32.329884053555574</v>
      </c>
      <c r="AI641" s="376">
        <f t="shared" si="33"/>
        <v>-39.510499565691724</v>
      </c>
      <c r="AJ641" s="376">
        <f t="shared" si="33"/>
        <v>54.037157145017943</v>
      </c>
      <c r="AK641" s="376">
        <f t="shared" si="36"/>
        <v>-20.086534456379596</v>
      </c>
      <c r="AL641" s="376">
        <f t="shared" si="36"/>
        <v>22.918985753313713</v>
      </c>
      <c r="AM641" s="376">
        <f t="shared" si="36"/>
        <v>-11.338011215475893</v>
      </c>
      <c r="AN641" s="376">
        <f t="shared" si="32"/>
        <v>-19.205692198037706</v>
      </c>
      <c r="AO641" s="376">
        <f t="shared" si="32"/>
        <v>-2.8053374712943286</v>
      </c>
      <c r="AP641" s="376">
        <f t="shared" si="32"/>
        <v>16.770710982378482</v>
      </c>
    </row>
    <row r="642" spans="1:42" s="326" customFormat="1" ht="13.8" x14ac:dyDescent="0.3">
      <c r="A642" s="328"/>
      <c r="B642" s="328" t="s">
        <v>423</v>
      </c>
      <c r="C642" s="332"/>
      <c r="D642" s="332"/>
      <c r="E642" s="332"/>
      <c r="F642" s="332"/>
      <c r="G642" s="332"/>
      <c r="H642" s="332"/>
      <c r="I642" s="332"/>
      <c r="J642" s="332"/>
      <c r="K642" s="332"/>
      <c r="L642" s="332"/>
      <c r="M642" s="332"/>
      <c r="N642" s="332"/>
      <c r="O642" s="376">
        <f t="shared" si="31"/>
        <v>13.782884938763205</v>
      </c>
      <c r="P642" s="376">
        <f t="shared" si="39"/>
        <v>-7.6159638369129103</v>
      </c>
      <c r="Q642" s="376">
        <f t="shared" si="39"/>
        <v>24.035742121780366</v>
      </c>
      <c r="R642" s="376">
        <f t="shared" si="39"/>
        <v>-18.556090564597142</v>
      </c>
      <c r="S642" s="376">
        <f t="shared" si="39"/>
        <v>18.685948827473805</v>
      </c>
      <c r="T642" s="376">
        <f t="shared" si="39"/>
        <v>-2.5586370220905321</v>
      </c>
      <c r="U642" s="376">
        <f t="shared" si="39"/>
        <v>-31.865367121539421</v>
      </c>
      <c r="V642" s="376">
        <f t="shared" si="39"/>
        <v>37.569163080418278</v>
      </c>
      <c r="W642" s="376">
        <f t="shared" si="39"/>
        <v>-3.5614822877899743</v>
      </c>
      <c r="X642" s="376">
        <f t="shared" si="39"/>
        <v>15.661167073417881</v>
      </c>
      <c r="Y642" s="376">
        <f t="shared" si="39"/>
        <v>1.3748470877465431</v>
      </c>
      <c r="Z642" s="376">
        <f t="shared" si="39"/>
        <v>-3.4715265997211544</v>
      </c>
      <c r="AA642" s="376">
        <f t="shared" si="39"/>
        <v>-10.682407579753674</v>
      </c>
      <c r="AB642" s="376">
        <f t="shared" si="39"/>
        <v>-5.2188491105915693</v>
      </c>
      <c r="AC642" s="376">
        <f t="shared" si="39"/>
        <v>17.88696044538748</v>
      </c>
      <c r="AD642" s="376">
        <f t="shared" si="39"/>
        <v>-14.555449036416318</v>
      </c>
      <c r="AE642" s="376">
        <f t="shared" si="39"/>
        <v>10.129453588438004</v>
      </c>
      <c r="AF642" s="376">
        <f t="shared" si="39"/>
        <v>-9.279972506956959</v>
      </c>
      <c r="AG642" s="376">
        <f t="shared" si="33"/>
        <v>16.0037089654708</v>
      </c>
      <c r="AH642" s="376">
        <f t="shared" si="33"/>
        <v>3.5953100288784623</v>
      </c>
      <c r="AI642" s="376">
        <f t="shared" si="33"/>
        <v>3.3090486529327947</v>
      </c>
      <c r="AJ642" s="376">
        <f t="shared" si="33"/>
        <v>31.597472644209677</v>
      </c>
      <c r="AK642" s="376">
        <f t="shared" si="36"/>
        <v>-18.677177891900897</v>
      </c>
      <c r="AL642" s="376">
        <f t="shared" si="36"/>
        <v>-13.848753054903568</v>
      </c>
      <c r="AM642" s="376">
        <f t="shared" si="36"/>
        <v>12.8482006779701</v>
      </c>
      <c r="AN642" s="376">
        <f t="shared" si="32"/>
        <v>-9.9000882083672348</v>
      </c>
      <c r="AO642" s="376">
        <f t="shared" si="32"/>
        <v>20.301964783503255</v>
      </c>
      <c r="AP642" s="376">
        <f t="shared" si="32"/>
        <v>-17.146597797147809</v>
      </c>
    </row>
    <row r="643" spans="1:42" s="326" customFormat="1" ht="13.8" x14ac:dyDescent="0.3">
      <c r="A643" s="330"/>
      <c r="B643" s="330" t="s">
        <v>424</v>
      </c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76">
        <f t="shared" si="31"/>
        <v>-37.531501428571431</v>
      </c>
      <c r="P643" s="376">
        <f t="shared" si="39"/>
        <v>71.469174726214561</v>
      </c>
      <c r="Q643" s="376">
        <f t="shared" si="39"/>
        <v>3.7951003744473959</v>
      </c>
      <c r="R643" s="376">
        <f t="shared" si="39"/>
        <v>39.12444365988101</v>
      </c>
      <c r="S643" s="376">
        <f t="shared" si="39"/>
        <v>16.911037663077131</v>
      </c>
      <c r="T643" s="376">
        <f t="shared" si="39"/>
        <v>-35.795482247962063</v>
      </c>
      <c r="U643" s="376">
        <f t="shared" si="39"/>
        <v>-29.843126571604035</v>
      </c>
      <c r="V643" s="376">
        <f t="shared" si="39"/>
        <v>44.230621192956839</v>
      </c>
      <c r="W643" s="376">
        <f t="shared" si="39"/>
        <v>-5.074346521568244</v>
      </c>
      <c r="X643" s="376">
        <f t="shared" si="39"/>
        <v>17.20521151053515</v>
      </c>
      <c r="Y643" s="376">
        <f t="shared" si="39"/>
        <v>-25.730846702831045</v>
      </c>
      <c r="Z643" s="376">
        <f t="shared" si="39"/>
        <v>921.51011834970609</v>
      </c>
      <c r="AA643" s="376">
        <f t="shared" si="39"/>
        <v>-80.08983071139383</v>
      </c>
      <c r="AB643" s="376">
        <f t="shared" si="39"/>
        <v>11.775090764990154</v>
      </c>
      <c r="AC643" s="376">
        <f t="shared" si="39"/>
        <v>-42.897186127701424</v>
      </c>
      <c r="AD643" s="376">
        <f t="shared" si="39"/>
        <v>-14.094212975343286</v>
      </c>
      <c r="AE643" s="376">
        <f t="shared" si="39"/>
        <v>40.638228339687821</v>
      </c>
      <c r="AF643" s="376">
        <f t="shared" si="39"/>
        <v>9.9606295079100295</v>
      </c>
      <c r="AG643" s="376">
        <f t="shared" si="33"/>
        <v>-20.037924447113571</v>
      </c>
      <c r="AH643" s="376">
        <f t="shared" si="33"/>
        <v>59.797308820961767</v>
      </c>
      <c r="AI643" s="376">
        <f t="shared" si="33"/>
        <v>-6.2970457413094447</v>
      </c>
      <c r="AJ643" s="376">
        <f t="shared" si="33"/>
        <v>41.312118339654091</v>
      </c>
      <c r="AK643" s="376">
        <f t="shared" si="36"/>
        <v>-17.180832231977021</v>
      </c>
      <c r="AL643" s="376">
        <f t="shared" si="36"/>
        <v>11.15157105240203</v>
      </c>
      <c r="AM643" s="376">
        <f t="shared" si="36"/>
        <v>-12.527337092076626</v>
      </c>
      <c r="AN643" s="376">
        <f t="shared" si="32"/>
        <v>-24.786898605345613</v>
      </c>
      <c r="AO643" s="376">
        <f t="shared" si="32"/>
        <v>177.89045324831585</v>
      </c>
      <c r="AP643" s="376">
        <f t="shared" si="32"/>
        <v>-39.250356507304758</v>
      </c>
    </row>
    <row r="644" spans="1:42" s="326" customFormat="1" ht="13.8" x14ac:dyDescent="0.3">
      <c r="A644" s="328"/>
      <c r="B644" s="328" t="s">
        <v>425</v>
      </c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76">
        <f t="shared" si="31"/>
        <v>14.699824325352985</v>
      </c>
      <c r="P644" s="376">
        <f t="shared" si="39"/>
        <v>-8.3563020084228175</v>
      </c>
      <c r="Q644" s="376">
        <f t="shared" si="39"/>
        <v>24.39026395989487</v>
      </c>
      <c r="R644" s="376">
        <f t="shared" si="39"/>
        <v>-19.399111679025431</v>
      </c>
      <c r="S644" s="376">
        <f t="shared" si="39"/>
        <v>18.730725252017262</v>
      </c>
      <c r="T644" s="376">
        <f t="shared" si="39"/>
        <v>-1.7330079447493181</v>
      </c>
      <c r="U644" s="376">
        <f t="shared" si="39"/>
        <v>-31.898188432616482</v>
      </c>
      <c r="V644" s="376">
        <f t="shared" si="39"/>
        <v>37.457783911310557</v>
      </c>
      <c r="W644" s="376">
        <f t="shared" si="39"/>
        <v>-3.5349409527630522</v>
      </c>
      <c r="X644" s="376">
        <f t="shared" si="39"/>
        <v>15.634511000699208</v>
      </c>
      <c r="Y644" s="376">
        <f t="shared" si="39"/>
        <v>1.8491506124908237</v>
      </c>
      <c r="Z644" s="376">
        <f t="shared" si="39"/>
        <v>-15.27418942063972</v>
      </c>
      <c r="AA644" s="376">
        <f t="shared" si="39"/>
        <v>-4.6576233781074851E-3</v>
      </c>
      <c r="AB644" s="376">
        <f t="shared" si="39"/>
        <v>-5.7393998697989543</v>
      </c>
      <c r="AC644" s="376">
        <f t="shared" si="39"/>
        <v>20.094833813905506</v>
      </c>
      <c r="AD644" s="376">
        <f t="shared" si="39"/>
        <v>-14.563415035943914</v>
      </c>
      <c r="AE644" s="376">
        <f t="shared" si="39"/>
        <v>9.5996433720920944</v>
      </c>
      <c r="AF644" s="376">
        <f t="shared" si="39"/>
        <v>-9.7087267829876573</v>
      </c>
      <c r="AG644" s="376">
        <f t="shared" si="33"/>
        <v>16.981814493054355</v>
      </c>
      <c r="AH644" s="376">
        <f t="shared" si="33"/>
        <v>2.5527556552029984</v>
      </c>
      <c r="AI644" s="376">
        <f t="shared" si="33"/>
        <v>3.5867103217611787</v>
      </c>
      <c r="AJ644" s="376">
        <f t="shared" si="33"/>
        <v>31.343465876482924</v>
      </c>
      <c r="AK644" s="376">
        <f t="shared" si="36"/>
        <v>-18.719271987681495</v>
      </c>
      <c r="AL644" s="376">
        <f t="shared" si="36"/>
        <v>-14.565355313705609</v>
      </c>
      <c r="AM644" s="376">
        <f t="shared" si="36"/>
        <v>13.794501846889577</v>
      </c>
      <c r="AN644" s="376">
        <f t="shared" si="32"/>
        <v>-9.4733447742913466</v>
      </c>
      <c r="AO644" s="376">
        <f t="shared" si="32"/>
        <v>16.548721610764332</v>
      </c>
      <c r="AP644" s="376">
        <f t="shared" si="32"/>
        <v>-15.891393384601212</v>
      </c>
    </row>
    <row r="645" spans="1:42" s="326" customFormat="1" ht="27.6" x14ac:dyDescent="0.3">
      <c r="A645" s="330"/>
      <c r="B645" s="330" t="s">
        <v>426</v>
      </c>
      <c r="C645" s="333"/>
      <c r="D645" s="333"/>
      <c r="E645" s="333"/>
      <c r="F645" s="333"/>
      <c r="G645" s="333"/>
      <c r="H645" s="333"/>
      <c r="I645" s="333"/>
      <c r="J645" s="333"/>
      <c r="K645" s="333"/>
      <c r="L645" s="333"/>
      <c r="M645" s="333"/>
      <c r="N645" s="333"/>
      <c r="O645" s="376">
        <f t="shared" si="31"/>
        <v>19.910540903030086</v>
      </c>
      <c r="P645" s="376">
        <f t="shared" si="39"/>
        <v>-23.102235471128743</v>
      </c>
      <c r="Q645" s="376">
        <f t="shared" si="39"/>
        <v>-5.9236326322462043</v>
      </c>
      <c r="R645" s="376">
        <f t="shared" si="39"/>
        <v>-27.953053543320809</v>
      </c>
      <c r="S645" s="376">
        <f t="shared" si="39"/>
        <v>7.1266446574056399</v>
      </c>
      <c r="T645" s="376">
        <f t="shared" si="39"/>
        <v>-9.870723568115892</v>
      </c>
      <c r="U645" s="376">
        <f t="shared" si="39"/>
        <v>25.660305698219325</v>
      </c>
      <c r="V645" s="376">
        <f t="shared" si="39"/>
        <v>25.503813580018697</v>
      </c>
      <c r="W645" s="376">
        <f t="shared" si="39"/>
        <v>-11.590107416359364</v>
      </c>
      <c r="X645" s="376">
        <f t="shared" si="39"/>
        <v>2.0536697636514885</v>
      </c>
      <c r="Y645" s="376">
        <f t="shared" si="39"/>
        <v>-2.9857266820466601</v>
      </c>
      <c r="Z645" s="376">
        <f t="shared" si="39"/>
        <v>16.271687612568524</v>
      </c>
      <c r="AA645" s="376">
        <f t="shared" si="39"/>
        <v>33.766052265255247</v>
      </c>
      <c r="AB645" s="376">
        <f t="shared" si="39"/>
        <v>-18.481942432659444</v>
      </c>
      <c r="AC645" s="376">
        <f t="shared" si="39"/>
        <v>-3.123982016172369</v>
      </c>
      <c r="AD645" s="376">
        <f t="shared" si="39"/>
        <v>-22.241004232836524</v>
      </c>
      <c r="AE645" s="376">
        <f t="shared" si="39"/>
        <v>-1.4487396774658403</v>
      </c>
      <c r="AF645" s="376">
        <f t="shared" si="39"/>
        <v>-9.2510099654197475</v>
      </c>
      <c r="AG645" s="376">
        <f t="shared" si="33"/>
        <v>28.420727537186444</v>
      </c>
      <c r="AH645" s="376">
        <f t="shared" si="33"/>
        <v>15.452740992248792</v>
      </c>
      <c r="AI645" s="376">
        <f t="shared" si="33"/>
        <v>-6.0223190452534165</v>
      </c>
      <c r="AJ645" s="376">
        <f t="shared" si="33"/>
        <v>2.8470250892034126</v>
      </c>
      <c r="AK645" s="376">
        <f t="shared" si="36"/>
        <v>-9.5881394839759899</v>
      </c>
      <c r="AL645" s="376">
        <f t="shared" si="36"/>
        <v>-1.9185899490465779</v>
      </c>
      <c r="AM645" s="376">
        <f t="shared" si="36"/>
        <v>40.561903081107396</v>
      </c>
      <c r="AN645" s="376">
        <f t="shared" si="32"/>
        <v>-11.700284740753995</v>
      </c>
      <c r="AO645" s="376">
        <f t="shared" si="32"/>
        <v>20.989369289036436</v>
      </c>
      <c r="AP645" s="376">
        <f t="shared" si="32"/>
        <v>-28.774729169511435</v>
      </c>
    </row>
    <row r="646" spans="1:42" s="326" customFormat="1" ht="13.8" x14ac:dyDescent="0.3">
      <c r="A646" s="328"/>
      <c r="B646" s="328" t="s">
        <v>427</v>
      </c>
      <c r="C646" s="332"/>
      <c r="D646" s="332"/>
      <c r="E646" s="332"/>
      <c r="F646" s="332"/>
      <c r="G646" s="332"/>
      <c r="H646" s="332"/>
      <c r="I646" s="332"/>
      <c r="J646" s="332"/>
      <c r="K646" s="332"/>
      <c r="L646" s="332"/>
      <c r="M646" s="332"/>
      <c r="N646" s="332"/>
      <c r="O646" s="376">
        <f t="shared" si="31"/>
        <v>38.59657758220478</v>
      </c>
      <c r="P646" s="376">
        <f t="shared" si="39"/>
        <v>-15.067277403887891</v>
      </c>
      <c r="Q646" s="376">
        <f t="shared" si="39"/>
        <v>-18.540326227185012</v>
      </c>
      <c r="R646" s="376">
        <f t="shared" si="39"/>
        <v>-41.119989966540572</v>
      </c>
      <c r="S646" s="376">
        <f t="shared" si="39"/>
        <v>13.561998028805421</v>
      </c>
      <c r="T646" s="376">
        <f t="shared" si="39"/>
        <v>-16.945715405165423</v>
      </c>
      <c r="U646" s="376">
        <f t="shared" si="39"/>
        <v>14.171104765210146</v>
      </c>
      <c r="V646" s="376">
        <f t="shared" si="39"/>
        <v>22.189663142387079</v>
      </c>
      <c r="W646" s="376">
        <f t="shared" si="39"/>
        <v>-20.834209671358362</v>
      </c>
      <c r="X646" s="376">
        <f t="shared" si="39"/>
        <v>4.9979243084748637</v>
      </c>
      <c r="Y646" s="376">
        <f t="shared" si="39"/>
        <v>-0.58189912751710982</v>
      </c>
      <c r="Z646" s="376">
        <f t="shared" si="39"/>
        <v>31.887581222850585</v>
      </c>
      <c r="AA646" s="376">
        <f t="shared" si="39"/>
        <v>72.195491743398591</v>
      </c>
      <c r="AB646" s="376">
        <f t="shared" si="39"/>
        <v>-11.266146730402358</v>
      </c>
      <c r="AC646" s="376">
        <f t="shared" si="39"/>
        <v>-4.2946331334665162</v>
      </c>
      <c r="AD646" s="376">
        <f t="shared" si="39"/>
        <v>-41.98542298559709</v>
      </c>
      <c r="AE646" s="376">
        <f t="shared" si="39"/>
        <v>7.6234632327585254</v>
      </c>
      <c r="AF646" s="376">
        <f t="shared" si="39"/>
        <v>-14.375518734156982</v>
      </c>
      <c r="AG646" s="376">
        <f t="shared" si="33"/>
        <v>14.480949950676299</v>
      </c>
      <c r="AH646" s="376">
        <f t="shared" si="33"/>
        <v>-7.2456464245610794</v>
      </c>
      <c r="AI646" s="376">
        <f t="shared" si="33"/>
        <v>-9.6986075177635502</v>
      </c>
      <c r="AJ646" s="376">
        <f t="shared" si="33"/>
        <v>16.600742296445247</v>
      </c>
      <c r="AK646" s="376">
        <f t="shared" si="36"/>
        <v>-8.7915219628942278</v>
      </c>
      <c r="AL646" s="376">
        <f t="shared" si="36"/>
        <v>0.45064467659949747</v>
      </c>
      <c r="AM646" s="376">
        <f t="shared" si="36"/>
        <v>67.762511063072253</v>
      </c>
      <c r="AN646" s="376">
        <f t="shared" si="32"/>
        <v>28.369158525657156</v>
      </c>
      <c r="AO646" s="376">
        <f t="shared" si="32"/>
        <v>17.238203870288022</v>
      </c>
      <c r="AP646" s="376">
        <f t="shared" si="32"/>
        <v>-38.227998018982674</v>
      </c>
    </row>
    <row r="647" spans="1:42" s="326" customFormat="1" ht="13.8" x14ac:dyDescent="0.3">
      <c r="A647" s="330"/>
      <c r="B647" s="330" t="s">
        <v>428</v>
      </c>
      <c r="C647" s="333"/>
      <c r="D647" s="333"/>
      <c r="E647" s="333"/>
      <c r="F647" s="333"/>
      <c r="G647" s="333"/>
      <c r="H647" s="333"/>
      <c r="I647" s="333"/>
      <c r="J647" s="333"/>
      <c r="K647" s="333"/>
      <c r="L647" s="333"/>
      <c r="M647" s="333"/>
      <c r="N647" s="333"/>
      <c r="O647" s="376">
        <f t="shared" si="31"/>
        <v>-1.4688022813944384</v>
      </c>
      <c r="P647" s="376">
        <f t="shared" si="39"/>
        <v>-37.728213053908483</v>
      </c>
      <c r="Q647" s="376">
        <f t="shared" si="39"/>
        <v>22.99441648876909</v>
      </c>
      <c r="R647" s="376">
        <f t="shared" si="39"/>
        <v>-9.0503328356290407</v>
      </c>
      <c r="S647" s="376">
        <f t="shared" si="39"/>
        <v>-0.23011127530991835</v>
      </c>
      <c r="T647" s="376">
        <f t="shared" si="39"/>
        <v>-1.9239269809352189</v>
      </c>
      <c r="U647" s="376">
        <f t="shared" si="39"/>
        <v>40.979875357626412</v>
      </c>
      <c r="V647" s="376">
        <f t="shared" si="39"/>
        <v>27.871688615301942</v>
      </c>
      <c r="W647" s="376">
        <f t="shared" si="39"/>
        <v>-4.5222116860308175</v>
      </c>
      <c r="X647" s="376">
        <f t="shared" si="39"/>
        <v>7.0583522390857356E-2</v>
      </c>
      <c r="Y647" s="376">
        <f t="shared" si="39"/>
        <v>-4.8885015785135941</v>
      </c>
      <c r="Z647" s="376">
        <f t="shared" si="39"/>
        <v>5.9628410692448588</v>
      </c>
      <c r="AA647" s="376">
        <f t="shared" si="39"/>
        <v>3.4105763372389233</v>
      </c>
      <c r="AB647" s="376">
        <f t="shared" si="39"/>
        <v>-30.974530610612284</v>
      </c>
      <c r="AC647" s="376">
        <f t="shared" si="39"/>
        <v>-0.44665446574695772</v>
      </c>
      <c r="AD647" s="376">
        <f t="shared" si="39"/>
        <v>10.718911740910819</v>
      </c>
      <c r="AE647" s="376">
        <f t="shared" si="39"/>
        <v>-9.9739347115969998</v>
      </c>
      <c r="AF647" s="376">
        <f t="shared" si="39"/>
        <v>-2.2907349269522861</v>
      </c>
      <c r="AG647" s="376">
        <f t="shared" si="33"/>
        <v>40.264867263962735</v>
      </c>
      <c r="AH647" s="376">
        <f t="shared" si="33"/>
        <v>34.362690023024271</v>
      </c>
      <c r="AI647" s="376">
        <f t="shared" si="33"/>
        <v>-3.4806862019894016</v>
      </c>
      <c r="AJ647" s="376">
        <f t="shared" si="33"/>
        <v>-4.3663672855112461</v>
      </c>
      <c r="AK647" s="376">
        <f t="shared" si="36"/>
        <v>-10.396604023893468</v>
      </c>
      <c r="AL647" s="376">
        <f t="shared" si="36"/>
        <v>-3.0106748156018588</v>
      </c>
      <c r="AM647" s="376">
        <f t="shared" si="36"/>
        <v>23.446355062322045</v>
      </c>
      <c r="AN647" s="376">
        <f t="shared" si="32"/>
        <v>-46.774116802837554</v>
      </c>
      <c r="AO647" s="376">
        <f t="shared" si="32"/>
        <v>28.166453215646523</v>
      </c>
      <c r="AP647" s="376">
        <f t="shared" si="32"/>
        <v>-11.64086299779022</v>
      </c>
    </row>
    <row r="648" spans="1:42" s="326" customFormat="1" ht="13.8" x14ac:dyDescent="0.3">
      <c r="A648" s="328"/>
      <c r="B648" s="328" t="s">
        <v>429</v>
      </c>
      <c r="C648" s="332"/>
      <c r="D648" s="332"/>
      <c r="E648" s="332"/>
      <c r="F648" s="332"/>
      <c r="G648" s="332"/>
      <c r="H648" s="332"/>
      <c r="I648" s="332"/>
      <c r="J648" s="332"/>
      <c r="K648" s="332"/>
      <c r="L648" s="332"/>
      <c r="M648" s="332"/>
      <c r="N648" s="332"/>
      <c r="O648" s="376">
        <f t="shared" si="31"/>
        <v>-12.515399182299788</v>
      </c>
      <c r="P648" s="376">
        <f t="shared" si="39"/>
        <v>-38.654933882330987</v>
      </c>
      <c r="Q648" s="376">
        <f t="shared" si="39"/>
        <v>74.79365927493167</v>
      </c>
      <c r="R648" s="376">
        <f t="shared" si="39"/>
        <v>-20.872657869059285</v>
      </c>
      <c r="S648" s="376">
        <f t="shared" si="39"/>
        <v>-16.135535833589206</v>
      </c>
      <c r="T648" s="376">
        <f t="shared" si="39"/>
        <v>-17.606224542058765</v>
      </c>
      <c r="U648" s="376">
        <f t="shared" si="39"/>
        <v>32.817488058911003</v>
      </c>
      <c r="V648" s="376">
        <f t="shared" si="39"/>
        <v>34.416436517562666</v>
      </c>
      <c r="W648" s="376">
        <f t="shared" si="39"/>
        <v>-30.039035289618862</v>
      </c>
      <c r="X648" s="376">
        <f t="shared" si="39"/>
        <v>2.1359991352185115</v>
      </c>
      <c r="Y648" s="376">
        <f t="shared" si="39"/>
        <v>31.062130918894379</v>
      </c>
      <c r="Z648" s="376">
        <f t="shared" si="39"/>
        <v>30.825952243217387</v>
      </c>
      <c r="AA648" s="376">
        <f t="shared" si="39"/>
        <v>0.27444050408665538</v>
      </c>
      <c r="AB648" s="376">
        <f t="shared" si="39"/>
        <v>-41.345407238156731</v>
      </c>
      <c r="AC648" s="376">
        <f t="shared" si="39"/>
        <v>-8.581687317415545</v>
      </c>
      <c r="AD648" s="376">
        <f t="shared" si="39"/>
        <v>52.385949876263147</v>
      </c>
      <c r="AE648" s="376">
        <f t="shared" si="39"/>
        <v>-17.438302148040055</v>
      </c>
      <c r="AF648" s="376">
        <f t="shared" si="39"/>
        <v>-33.26172648627216</v>
      </c>
      <c r="AG648" s="376">
        <f t="shared" si="33"/>
        <v>47.605727378855541</v>
      </c>
      <c r="AH648" s="376">
        <f t="shared" si="33"/>
        <v>44.734593671951814</v>
      </c>
      <c r="AI648" s="376">
        <f t="shared" si="33"/>
        <v>-33.652296714765527</v>
      </c>
      <c r="AJ648" s="376">
        <f t="shared" si="33"/>
        <v>8.6137213535796384</v>
      </c>
      <c r="AK648" s="376">
        <f t="shared" si="36"/>
        <v>21.497235199509191</v>
      </c>
      <c r="AL648" s="376">
        <f t="shared" si="36"/>
        <v>-3.9046311239981021E-2</v>
      </c>
      <c r="AM648" s="376">
        <f t="shared" si="36"/>
        <v>6.3419292690131615</v>
      </c>
      <c r="AN648" s="376">
        <f t="shared" si="32"/>
        <v>-60.450980425347417</v>
      </c>
      <c r="AO648" s="376">
        <f t="shared" si="32"/>
        <v>80.876044815644121</v>
      </c>
      <c r="AP648" s="376">
        <f t="shared" si="32"/>
        <v>-5.8546001114692681</v>
      </c>
    </row>
    <row r="649" spans="1:42" s="326" customFormat="1" ht="13.8" x14ac:dyDescent="0.3">
      <c r="A649" s="330"/>
      <c r="B649" s="330" t="s">
        <v>430</v>
      </c>
      <c r="C649" s="333"/>
      <c r="D649" s="333"/>
      <c r="E649" s="333"/>
      <c r="F649" s="333"/>
      <c r="G649" s="333"/>
      <c r="H649" s="333"/>
      <c r="I649" s="333"/>
      <c r="J649" s="333"/>
      <c r="K649" s="333"/>
      <c r="L649" s="333"/>
      <c r="M649" s="333"/>
      <c r="N649" s="333"/>
      <c r="O649" s="376">
        <f t="shared" si="31"/>
        <v>6.6293732886686776</v>
      </c>
      <c r="P649" s="376">
        <f t="shared" si="39"/>
        <v>-47.198595305058085</v>
      </c>
      <c r="Q649" s="376">
        <f t="shared" si="39"/>
        <v>-24.641110901476196</v>
      </c>
      <c r="R649" s="376">
        <f t="shared" si="39"/>
        <v>50.54211964791871</v>
      </c>
      <c r="S649" s="376">
        <f t="shared" si="39"/>
        <v>-7.0329993015662877</v>
      </c>
      <c r="T649" s="376">
        <f t="shared" si="39"/>
        <v>-26.653430608745406</v>
      </c>
      <c r="U649" s="376">
        <f t="shared" si="39"/>
        <v>127.69228378414259</v>
      </c>
      <c r="V649" s="376">
        <f t="shared" si="39"/>
        <v>72.887108453176438</v>
      </c>
      <c r="W649" s="376">
        <f t="shared" si="39"/>
        <v>15.5205065542164</v>
      </c>
      <c r="X649" s="376">
        <f t="shared" si="39"/>
        <v>-22.796879228515188</v>
      </c>
      <c r="Y649" s="376">
        <f t="shared" si="39"/>
        <v>-20.258727659622831</v>
      </c>
      <c r="Z649" s="376">
        <f t="shared" si="39"/>
        <v>-22.619948176096788</v>
      </c>
      <c r="AA649" s="376">
        <f t="shared" si="39"/>
        <v>-9.9278553047863767</v>
      </c>
      <c r="AB649" s="376">
        <f t="shared" si="39"/>
        <v>-27.494562985830548</v>
      </c>
      <c r="AC649" s="376">
        <f t="shared" si="39"/>
        <v>-14.953617143762958</v>
      </c>
      <c r="AD649" s="376">
        <f t="shared" si="39"/>
        <v>-2.5695771727208294</v>
      </c>
      <c r="AE649" s="376">
        <f t="shared" si="39"/>
        <v>-56.428147129971009</v>
      </c>
      <c r="AF649" s="376">
        <f t="shared" si="39"/>
        <v>133.60330996150054</v>
      </c>
      <c r="AG649" s="376">
        <f t="shared" si="33"/>
        <v>102.04774466792369</v>
      </c>
      <c r="AH649" s="376">
        <f t="shared" si="33"/>
        <v>84.324516380499645</v>
      </c>
      <c r="AI649" s="376">
        <f t="shared" si="33"/>
        <v>-21.397155228588833</v>
      </c>
      <c r="AJ649" s="376">
        <f t="shared" si="33"/>
        <v>-1.9227358873432689</v>
      </c>
      <c r="AK649" s="376">
        <f t="shared" si="36"/>
        <v>-46.534117190224386</v>
      </c>
      <c r="AL649" s="376">
        <f t="shared" si="36"/>
        <v>-0.40096814076846937</v>
      </c>
      <c r="AM649" s="376">
        <f t="shared" si="36"/>
        <v>19.733390333455219</v>
      </c>
      <c r="AN649" s="376">
        <f t="shared" si="32"/>
        <v>-53.491315638194322</v>
      </c>
      <c r="AO649" s="376">
        <f t="shared" si="32"/>
        <v>41.382073418564275</v>
      </c>
      <c r="AP649" s="376">
        <f t="shared" si="32"/>
        <v>-46.904084743782178</v>
      </c>
    </row>
    <row r="650" spans="1:42" s="326" customFormat="1" ht="13.8" x14ac:dyDescent="0.3">
      <c r="A650" s="328"/>
      <c r="B650" s="328" t="s">
        <v>431</v>
      </c>
      <c r="C650" s="332"/>
      <c r="D650" s="332"/>
      <c r="E650" s="332"/>
      <c r="F650" s="332"/>
      <c r="G650" s="332"/>
      <c r="H650" s="332"/>
      <c r="I650" s="332"/>
      <c r="J650" s="332"/>
      <c r="K650" s="332"/>
      <c r="L650" s="332"/>
      <c r="M650" s="332"/>
      <c r="N650" s="332"/>
      <c r="O650" s="376">
        <f t="shared" si="31"/>
        <v>66.867476876892027</v>
      </c>
      <c r="P650" s="376">
        <f t="shared" si="39"/>
        <v>-78.706456939721406</v>
      </c>
      <c r="Q650" s="376">
        <f t="shared" si="39"/>
        <v>113.52865779478992</v>
      </c>
      <c r="R650" s="376">
        <f t="shared" si="39"/>
        <v>-21.512127224609678</v>
      </c>
      <c r="S650" s="376">
        <f t="shared" si="39"/>
        <v>-39.633077069442159</v>
      </c>
      <c r="T650" s="376">
        <f t="shared" si="39"/>
        <v>67.536057436878636</v>
      </c>
      <c r="U650" s="376">
        <f t="shared" si="39"/>
        <v>0.7774848486864937</v>
      </c>
      <c r="V650" s="376">
        <f t="shared" si="39"/>
        <v>122.11558508464142</v>
      </c>
      <c r="W650" s="376">
        <f t="shared" si="39"/>
        <v>-23.342191100583165</v>
      </c>
      <c r="X650" s="376">
        <f t="shared" si="39"/>
        <v>-27.955448139628292</v>
      </c>
      <c r="Y650" s="376">
        <f t="shared" si="39"/>
        <v>32.521816280013354</v>
      </c>
      <c r="Z650" s="376">
        <f t="shared" si="39"/>
        <v>59.928516638522723</v>
      </c>
      <c r="AA650" s="376">
        <f t="shared" si="39"/>
        <v>3.6293619953047283</v>
      </c>
      <c r="AB650" s="376">
        <f t="shared" si="39"/>
        <v>-53.141355819504177</v>
      </c>
      <c r="AC650" s="376">
        <f t="shared" si="39"/>
        <v>44.231029506652668</v>
      </c>
      <c r="AD650" s="376">
        <f t="shared" si="39"/>
        <v>3.2127638835916548</v>
      </c>
      <c r="AE650" s="376">
        <f t="shared" si="39"/>
        <v>-30.140388963016072</v>
      </c>
      <c r="AF650" s="376">
        <f t="shared" si="39"/>
        <v>13.57057189797613</v>
      </c>
      <c r="AG650" s="376">
        <f t="shared" si="33"/>
        <v>18.674035044741547</v>
      </c>
      <c r="AH650" s="376">
        <f t="shared" si="33"/>
        <v>-13.967471821104311</v>
      </c>
      <c r="AI650" s="376">
        <f t="shared" si="33"/>
        <v>2.3363605157478666</v>
      </c>
      <c r="AJ650" s="376">
        <f t="shared" si="33"/>
        <v>-35.340030000639523</v>
      </c>
      <c r="AK650" s="376">
        <f t="shared" si="36"/>
        <v>4.5846956767717257</v>
      </c>
      <c r="AL650" s="376">
        <f t="shared" si="36"/>
        <v>137.34142763967191</v>
      </c>
      <c r="AM650" s="376">
        <f t="shared" si="36"/>
        <v>45.919811372503922</v>
      </c>
      <c r="AN650" s="376">
        <f t="shared" si="32"/>
        <v>-63.984268908734201</v>
      </c>
      <c r="AO650" s="376">
        <f t="shared" si="32"/>
        <v>24.01333263393996</v>
      </c>
      <c r="AP650" s="376">
        <f t="shared" si="32"/>
        <v>-4.5878953375561649</v>
      </c>
    </row>
    <row r="651" spans="1:42" s="326" customFormat="1" ht="27.6" x14ac:dyDescent="0.3">
      <c r="A651" s="330"/>
      <c r="B651" s="330" t="s">
        <v>432</v>
      </c>
      <c r="C651" s="333"/>
      <c r="D651" s="333"/>
      <c r="E651" s="333"/>
      <c r="F651" s="333"/>
      <c r="G651" s="333"/>
      <c r="H651" s="333"/>
      <c r="I651" s="333"/>
      <c r="J651" s="333"/>
      <c r="K651" s="333"/>
      <c r="L651" s="333"/>
      <c r="M651" s="333"/>
      <c r="N651" s="333"/>
      <c r="O651" s="376">
        <f t="shared" si="31"/>
        <v>-9.6476281444586718</v>
      </c>
      <c r="P651" s="376">
        <f t="shared" si="39"/>
        <v>-21.101101163493169</v>
      </c>
      <c r="Q651" s="376">
        <f t="shared" si="39"/>
        <v>9.7756682156424635</v>
      </c>
      <c r="R651" s="376">
        <f t="shared" si="39"/>
        <v>-11.859454823389704</v>
      </c>
      <c r="S651" s="376">
        <f t="shared" si="39"/>
        <v>16.307496328656025</v>
      </c>
      <c r="T651" s="376">
        <f t="shared" si="39"/>
        <v>6.1942307220014596</v>
      </c>
      <c r="U651" s="376">
        <f t="shared" si="39"/>
        <v>31.537741341941373</v>
      </c>
      <c r="V651" s="376">
        <f t="shared" si="39"/>
        <v>2.917590166816316</v>
      </c>
      <c r="W651" s="376">
        <f t="shared" si="39"/>
        <v>-1.6940997001394471</v>
      </c>
      <c r="X651" s="376">
        <f t="shared" si="39"/>
        <v>18.374498626092073</v>
      </c>
      <c r="Y651" s="376">
        <f t="shared" si="39"/>
        <v>-10.680652542117606</v>
      </c>
      <c r="Z651" s="376">
        <f t="shared" si="39"/>
        <v>0.57901249517017161</v>
      </c>
      <c r="AA651" s="376">
        <f t="shared" si="39"/>
        <v>8.7448302931836057</v>
      </c>
      <c r="AB651" s="376">
        <f t="shared" si="39"/>
        <v>-22.851875575347808</v>
      </c>
      <c r="AC651" s="376">
        <f t="shared" si="39"/>
        <v>0.19397620556166043</v>
      </c>
      <c r="AD651" s="376">
        <f t="shared" si="39"/>
        <v>1.826340390974349</v>
      </c>
      <c r="AE651" s="376">
        <f t="shared" si="39"/>
        <v>5.5241789632204794</v>
      </c>
      <c r="AF651" s="376">
        <f t="shared" si="39"/>
        <v>-3.3593997042054267</v>
      </c>
      <c r="AG651" s="376">
        <f t="shared" si="33"/>
        <v>30.05532854070502</v>
      </c>
      <c r="AH651" s="376">
        <f t="shared" si="33"/>
        <v>23.222830436046298</v>
      </c>
      <c r="AI651" s="376">
        <f t="shared" si="33"/>
        <v>13.604552429914259</v>
      </c>
      <c r="AJ651" s="376">
        <f t="shared" si="33"/>
        <v>-5.1610281707029504</v>
      </c>
      <c r="AK651" s="376">
        <f t="shared" si="36"/>
        <v>-7.2006216306790689</v>
      </c>
      <c r="AL651" s="376">
        <f t="shared" si="36"/>
        <v>-12.774795749924275</v>
      </c>
      <c r="AM651" s="376">
        <f t="shared" si="36"/>
        <v>26.17134872482022</v>
      </c>
      <c r="AN651" s="376">
        <f t="shared" si="32"/>
        <v>-38.420168825977008</v>
      </c>
      <c r="AO651" s="376">
        <f t="shared" si="32"/>
        <v>17.283404199049663</v>
      </c>
      <c r="AP651" s="376">
        <f t="shared" si="32"/>
        <v>-7.9476618722694985</v>
      </c>
    </row>
    <row r="652" spans="1:42" s="326" customFormat="1" ht="13.8" x14ac:dyDescent="0.3">
      <c r="A652" s="328"/>
      <c r="B652" s="328" t="s">
        <v>433</v>
      </c>
      <c r="C652" s="332"/>
      <c r="D652" s="332"/>
      <c r="E652" s="332"/>
      <c r="F652" s="332"/>
      <c r="G652" s="332"/>
      <c r="H652" s="332"/>
      <c r="I652" s="332"/>
      <c r="J652" s="332"/>
      <c r="K652" s="332"/>
      <c r="L652" s="332"/>
      <c r="M652" s="332"/>
      <c r="N652" s="332"/>
      <c r="O652" s="376">
        <f t="shared" ref="O652:AD715" si="40">IFERROR(((O262-N262)*100/N262),"n.a.")</f>
        <v>-16.941906963756182</v>
      </c>
      <c r="P652" s="376">
        <f t="shared" si="40"/>
        <v>-7.2651355224151839</v>
      </c>
      <c r="Q652" s="376">
        <f t="shared" si="40"/>
        <v>11.597745589462162</v>
      </c>
      <c r="R652" s="376">
        <f t="shared" si="40"/>
        <v>5.4284821522333706</v>
      </c>
      <c r="S652" s="376">
        <f t="shared" si="40"/>
        <v>19.92600634107735</v>
      </c>
      <c r="T652" s="376">
        <f t="shared" si="40"/>
        <v>-6.5098135670260113</v>
      </c>
      <c r="U652" s="376">
        <f t="shared" si="40"/>
        <v>-30.530845858985032</v>
      </c>
      <c r="V652" s="376">
        <f t="shared" si="40"/>
        <v>33.022288908862635</v>
      </c>
      <c r="W652" s="376">
        <f t="shared" si="40"/>
        <v>-12.846371134831573</v>
      </c>
      <c r="X652" s="376">
        <f t="shared" si="40"/>
        <v>5.8795441438993254</v>
      </c>
      <c r="Y652" s="376">
        <f t="shared" si="40"/>
        <v>5.8387712193343244</v>
      </c>
      <c r="Z652" s="376">
        <f t="shared" si="40"/>
        <v>4.2212740384522753</v>
      </c>
      <c r="AA652" s="376">
        <f t="shared" si="40"/>
        <v>-35.072345755177125</v>
      </c>
      <c r="AB652" s="376">
        <f t="shared" si="40"/>
        <v>69.874488211223223</v>
      </c>
      <c r="AC652" s="376">
        <f t="shared" si="40"/>
        <v>-11.805588774505406</v>
      </c>
      <c r="AD652" s="376">
        <f t="shared" si="40"/>
        <v>14.715637452731567</v>
      </c>
      <c r="AE652" s="376">
        <f t="shared" ref="P652:AF667" si="41">IFERROR(((AE262-AD262)*100/AD262),"n.a.")</f>
        <v>0.63098579942036948</v>
      </c>
      <c r="AF652" s="376">
        <f t="shared" si="41"/>
        <v>-29.98061303004113</v>
      </c>
      <c r="AG652" s="376">
        <f t="shared" si="33"/>
        <v>66.665629985501226</v>
      </c>
      <c r="AH652" s="376">
        <f t="shared" si="33"/>
        <v>-1.9952377569529558</v>
      </c>
      <c r="AI652" s="376">
        <f t="shared" si="33"/>
        <v>-19.830950932635389</v>
      </c>
      <c r="AJ652" s="376">
        <f t="shared" si="33"/>
        <v>8.2538844286853443</v>
      </c>
      <c r="AK652" s="376">
        <f t="shared" si="36"/>
        <v>-0.96383525584297813</v>
      </c>
      <c r="AL652" s="376">
        <f t="shared" si="36"/>
        <v>-12.278275486624944</v>
      </c>
      <c r="AM652" s="376">
        <f t="shared" si="36"/>
        <v>18.850634080476226</v>
      </c>
      <c r="AN652" s="376">
        <f t="shared" ref="AN652:AP715" si="42">IFERROR(((AN262-AM262)*100/AM262),"n.a.")</f>
        <v>-33.539020061446955</v>
      </c>
      <c r="AO652" s="376">
        <f t="shared" si="42"/>
        <v>42.04657039037059</v>
      </c>
      <c r="AP652" s="376">
        <f t="shared" si="42"/>
        <v>2.7657795551745412</v>
      </c>
    </row>
    <row r="653" spans="1:42" s="326" customFormat="1" ht="13.8" x14ac:dyDescent="0.3">
      <c r="A653" s="330"/>
      <c r="B653" s="330" t="s">
        <v>434</v>
      </c>
      <c r="C653" s="333"/>
      <c r="D653" s="333"/>
      <c r="E653" s="333"/>
      <c r="F653" s="333"/>
      <c r="G653" s="333"/>
      <c r="H653" s="333"/>
      <c r="I653" s="333"/>
      <c r="J653" s="333"/>
      <c r="K653" s="333"/>
      <c r="L653" s="333"/>
      <c r="M653" s="333"/>
      <c r="N653" s="333"/>
      <c r="O653" s="376">
        <f t="shared" si="40"/>
        <v>-2.9524774820594248</v>
      </c>
      <c r="P653" s="376">
        <f t="shared" si="41"/>
        <v>-13.120725908023665</v>
      </c>
      <c r="Q653" s="376">
        <f t="shared" si="41"/>
        <v>19.766970027769453</v>
      </c>
      <c r="R653" s="376">
        <f t="shared" si="41"/>
        <v>1.1796606667101566</v>
      </c>
      <c r="S653" s="376">
        <f t="shared" si="41"/>
        <v>-4.9030834413623277</v>
      </c>
      <c r="T653" s="376">
        <f t="shared" si="41"/>
        <v>-11.915940635952575</v>
      </c>
      <c r="U653" s="376">
        <f t="shared" si="41"/>
        <v>1.4985943606348389</v>
      </c>
      <c r="V653" s="376">
        <f t="shared" si="41"/>
        <v>14.9795413133581</v>
      </c>
      <c r="W653" s="376">
        <f t="shared" si="41"/>
        <v>-19.064872766148014</v>
      </c>
      <c r="X653" s="376">
        <f t="shared" si="41"/>
        <v>5.7330595654104926</v>
      </c>
      <c r="Y653" s="376">
        <f t="shared" si="41"/>
        <v>1.880103530993249</v>
      </c>
      <c r="Z653" s="376">
        <f t="shared" si="41"/>
        <v>6.2750069619356772</v>
      </c>
      <c r="AA653" s="376">
        <f t="shared" si="41"/>
        <v>12.585612544874941</v>
      </c>
      <c r="AB653" s="376">
        <f t="shared" si="41"/>
        <v>-4.8937412437079617</v>
      </c>
      <c r="AC653" s="376">
        <f t="shared" si="41"/>
        <v>0.44686500215430963</v>
      </c>
      <c r="AD653" s="376">
        <f t="shared" si="41"/>
        <v>6.3119864800523864</v>
      </c>
      <c r="AE653" s="376">
        <f t="shared" si="41"/>
        <v>-5.4719854757474051</v>
      </c>
      <c r="AF653" s="376">
        <f t="shared" si="41"/>
        <v>-11.108667733343093</v>
      </c>
      <c r="AG653" s="376">
        <f t="shared" ref="AG653:AK711" si="43">IFERROR(((AG263-AF263)*100/AF263),"n.a.")</f>
        <v>26.215588163438806</v>
      </c>
      <c r="AH653" s="376">
        <f t="shared" si="43"/>
        <v>-3.7059677961525059</v>
      </c>
      <c r="AI653" s="376">
        <f t="shared" si="43"/>
        <v>-3.5135250023954923</v>
      </c>
      <c r="AJ653" s="376">
        <f t="shared" si="43"/>
        <v>4.39721509002106</v>
      </c>
      <c r="AK653" s="376">
        <f t="shared" si="43"/>
        <v>4.0129067161837195</v>
      </c>
      <c r="AL653" s="376">
        <f t="shared" ref="AL653:AM671" si="44">IFERROR(((AL263-AK263)*100/AK263),"n.a.")</f>
        <v>-2.7477954209200806</v>
      </c>
      <c r="AM653" s="376">
        <f t="shared" si="44"/>
        <v>11.110588419612561</v>
      </c>
      <c r="AN653" s="376">
        <f t="shared" si="42"/>
        <v>-30.118652795074247</v>
      </c>
      <c r="AO653" s="376">
        <f t="shared" si="42"/>
        <v>30.331297385537923</v>
      </c>
      <c r="AP653" s="376">
        <f t="shared" si="42"/>
        <v>-3.3245737613182214</v>
      </c>
    </row>
    <row r="654" spans="1:42" s="326" customFormat="1" ht="13.8" x14ac:dyDescent="0.3">
      <c r="A654" s="328"/>
      <c r="B654" s="328" t="s">
        <v>435</v>
      </c>
      <c r="C654" s="332"/>
      <c r="D654" s="332"/>
      <c r="E654" s="332"/>
      <c r="F654" s="332"/>
      <c r="G654" s="332"/>
      <c r="H654" s="332"/>
      <c r="I654" s="332"/>
      <c r="J654" s="332"/>
      <c r="K654" s="332"/>
      <c r="L654" s="332"/>
      <c r="M654" s="332"/>
      <c r="N654" s="332"/>
      <c r="O654" s="376">
        <f t="shared" si="40"/>
        <v>-3.9045130793197877</v>
      </c>
      <c r="P654" s="376">
        <f t="shared" si="41"/>
        <v>-13.153455422556586</v>
      </c>
      <c r="Q654" s="376">
        <f t="shared" si="41"/>
        <v>19.122937215482963</v>
      </c>
      <c r="R654" s="376">
        <f t="shared" si="41"/>
        <v>5.5035832063697914</v>
      </c>
      <c r="S654" s="376">
        <f t="shared" si="41"/>
        <v>-7.6069070020769578</v>
      </c>
      <c r="T654" s="376">
        <f t="shared" si="41"/>
        <v>-13.804467511982976</v>
      </c>
      <c r="U654" s="376">
        <f t="shared" si="41"/>
        <v>7.8938396208869293</v>
      </c>
      <c r="V654" s="376">
        <f t="shared" si="41"/>
        <v>13.411321121914103</v>
      </c>
      <c r="W654" s="376">
        <f t="shared" si="41"/>
        <v>-18.86800289203871</v>
      </c>
      <c r="X654" s="376">
        <f t="shared" si="41"/>
        <v>3.8700529525420797</v>
      </c>
      <c r="Y654" s="376">
        <f t="shared" si="41"/>
        <v>1.4788762623484599</v>
      </c>
      <c r="Z654" s="376">
        <f t="shared" si="41"/>
        <v>4.0175828716672379</v>
      </c>
      <c r="AA654" s="376">
        <f t="shared" si="41"/>
        <v>16.678339216579158</v>
      </c>
      <c r="AB654" s="376">
        <f t="shared" si="41"/>
        <v>-7.8729622902011043</v>
      </c>
      <c r="AC654" s="376">
        <f t="shared" si="41"/>
        <v>-1.8895120737226456</v>
      </c>
      <c r="AD654" s="376">
        <f t="shared" si="41"/>
        <v>6.6121711940741505</v>
      </c>
      <c r="AE654" s="376">
        <f t="shared" si="41"/>
        <v>-6.8856044831991392</v>
      </c>
      <c r="AF654" s="376">
        <f t="shared" si="41"/>
        <v>-8.9799401834950441</v>
      </c>
      <c r="AG654" s="376">
        <f t="shared" si="43"/>
        <v>28.077361538563355</v>
      </c>
      <c r="AH654" s="376">
        <f t="shared" si="43"/>
        <v>-7.9110780617441341</v>
      </c>
      <c r="AI654" s="376">
        <f t="shared" si="43"/>
        <v>-3.3514360129447542</v>
      </c>
      <c r="AJ654" s="376">
        <f t="shared" si="43"/>
        <v>5.0768170282766061</v>
      </c>
      <c r="AK654" s="376">
        <f t="shared" si="43"/>
        <v>4.0808991292384675</v>
      </c>
      <c r="AL654" s="376">
        <f t="shared" si="44"/>
        <v>-1.7630906235584072</v>
      </c>
      <c r="AM654" s="376">
        <f t="shared" si="44"/>
        <v>11.068398276919986</v>
      </c>
      <c r="AN654" s="376">
        <f t="shared" si="42"/>
        <v>-31.520789979163862</v>
      </c>
      <c r="AO654" s="376">
        <f t="shared" si="42"/>
        <v>36.270826893401313</v>
      </c>
      <c r="AP654" s="376">
        <f t="shared" si="42"/>
        <v>-5.1352468755324532</v>
      </c>
    </row>
    <row r="655" spans="1:42" s="326" customFormat="1" ht="13.8" x14ac:dyDescent="0.3">
      <c r="A655" s="330"/>
      <c r="B655" s="330" t="s">
        <v>436</v>
      </c>
      <c r="C655" s="333"/>
      <c r="D655" s="333"/>
      <c r="E655" s="333"/>
      <c r="F655" s="333"/>
      <c r="G655" s="333"/>
      <c r="H655" s="333"/>
      <c r="I655" s="333"/>
      <c r="J655" s="333"/>
      <c r="K655" s="333"/>
      <c r="L655" s="333"/>
      <c r="M655" s="333"/>
      <c r="N655" s="333"/>
      <c r="O655" s="376">
        <f t="shared" si="40"/>
        <v>0.53887329742694823</v>
      </c>
      <c r="P655" s="376">
        <f t="shared" si="41"/>
        <v>-13.006003345505212</v>
      </c>
      <c r="Q655" s="376">
        <f t="shared" si="41"/>
        <v>22.020589206728744</v>
      </c>
      <c r="R655" s="376">
        <f t="shared" si="41"/>
        <v>-13.591435183305757</v>
      </c>
      <c r="S655" s="376">
        <f t="shared" si="41"/>
        <v>6.3746954854829223</v>
      </c>
      <c r="T655" s="376">
        <f t="shared" si="41"/>
        <v>-5.0741532365949507</v>
      </c>
      <c r="U655" s="376">
        <f t="shared" si="41"/>
        <v>-19.539378314897387</v>
      </c>
      <c r="V655" s="376">
        <f t="shared" si="41"/>
        <v>21.897325165175886</v>
      </c>
      <c r="W655" s="376">
        <f t="shared" si="41"/>
        <v>-19.872854316750278</v>
      </c>
      <c r="X655" s="376">
        <f t="shared" si="41"/>
        <v>13.474986551609403</v>
      </c>
      <c r="Y655" s="376">
        <f t="shared" si="41"/>
        <v>3.40631716595025</v>
      </c>
      <c r="Z655" s="376">
        <f t="shared" si="41"/>
        <v>14.701883314810404</v>
      </c>
      <c r="AA655" s="376">
        <f t="shared" si="41"/>
        <v>-1.269256231341807</v>
      </c>
      <c r="AB655" s="376">
        <f t="shared" si="41"/>
        <v>7.0249956419742441</v>
      </c>
      <c r="AC655" s="376">
        <f t="shared" si="41"/>
        <v>8.4927223744074425</v>
      </c>
      <c r="AD655" s="376">
        <f t="shared" si="41"/>
        <v>5.3771561481740067</v>
      </c>
      <c r="AE655" s="376">
        <f t="shared" si="41"/>
        <v>-1.0181218819935003</v>
      </c>
      <c r="AF655" s="376">
        <f t="shared" si="41"/>
        <v>-17.418034225152418</v>
      </c>
      <c r="AG655" s="376">
        <f t="shared" si="43"/>
        <v>20.133616541489555</v>
      </c>
      <c r="AH655" s="376">
        <f t="shared" si="43"/>
        <v>10.939484324007831</v>
      </c>
      <c r="AI655" s="376">
        <f t="shared" si="43"/>
        <v>-3.9821227057102822</v>
      </c>
      <c r="AJ655" s="376">
        <f t="shared" si="43"/>
        <v>2.4195873061243485</v>
      </c>
      <c r="AK655" s="376">
        <f t="shared" si="43"/>
        <v>3.809916882448372</v>
      </c>
      <c r="AL655" s="376">
        <f t="shared" si="44"/>
        <v>-5.6952836475430955</v>
      </c>
      <c r="AM655" s="376">
        <f t="shared" si="44"/>
        <v>11.242140674652539</v>
      </c>
      <c r="AN655" s="376">
        <f t="shared" si="42"/>
        <v>-25.753504715046343</v>
      </c>
      <c r="AO655" s="376">
        <f t="shared" si="42"/>
        <v>13.276628109178999</v>
      </c>
      <c r="AP655" s="376">
        <f t="shared" si="42"/>
        <v>2.9299448479600443</v>
      </c>
    </row>
    <row r="656" spans="1:42" s="326" customFormat="1" ht="13.8" x14ac:dyDescent="0.3">
      <c r="A656" s="328"/>
      <c r="B656" s="328" t="s">
        <v>437</v>
      </c>
      <c r="C656" s="332"/>
      <c r="D656" s="332"/>
      <c r="E656" s="332"/>
      <c r="F656" s="332"/>
      <c r="G656" s="332"/>
      <c r="H656" s="332"/>
      <c r="I656" s="332"/>
      <c r="J656" s="332"/>
      <c r="K656" s="332"/>
      <c r="L656" s="332"/>
      <c r="M656" s="332"/>
      <c r="N656" s="332"/>
      <c r="O656" s="376">
        <f t="shared" si="40"/>
        <v>-32.380869541531609</v>
      </c>
      <c r="P656" s="376">
        <f t="shared" si="41"/>
        <v>26.179049283271105</v>
      </c>
      <c r="Q656" s="376">
        <f t="shared" si="41"/>
        <v>56.612000942440361</v>
      </c>
      <c r="R656" s="376">
        <f t="shared" si="41"/>
        <v>-25.489649762378082</v>
      </c>
      <c r="S656" s="376">
        <f t="shared" si="41"/>
        <v>17.282043483030893</v>
      </c>
      <c r="T656" s="376">
        <f t="shared" si="41"/>
        <v>-11.63622504760964</v>
      </c>
      <c r="U656" s="376">
        <f t="shared" si="41"/>
        <v>25.899747984290538</v>
      </c>
      <c r="V656" s="376">
        <f t="shared" si="41"/>
        <v>0.49920326174163265</v>
      </c>
      <c r="W656" s="376">
        <f t="shared" si="41"/>
        <v>4.9443664169789043</v>
      </c>
      <c r="X656" s="376">
        <f t="shared" si="41"/>
        <v>2.568617887671194</v>
      </c>
      <c r="Y656" s="376">
        <f t="shared" si="41"/>
        <v>-2.9001490672060002</v>
      </c>
      <c r="Z656" s="376">
        <f t="shared" si="41"/>
        <v>-19.241165072962207</v>
      </c>
      <c r="AA656" s="376">
        <f t="shared" si="41"/>
        <v>7.1943425266867926</v>
      </c>
      <c r="AB656" s="376">
        <f t="shared" si="41"/>
        <v>-4.2622621640511529</v>
      </c>
      <c r="AC656" s="376">
        <f t="shared" si="41"/>
        <v>16.613867925008478</v>
      </c>
      <c r="AD656" s="376">
        <f t="shared" si="41"/>
        <v>16.57665359902451</v>
      </c>
      <c r="AE656" s="376">
        <f t="shared" si="41"/>
        <v>-7.6816907542579163</v>
      </c>
      <c r="AF656" s="376">
        <f t="shared" si="41"/>
        <v>-31.735182343926937</v>
      </c>
      <c r="AG656" s="376">
        <f t="shared" si="43"/>
        <v>30.125723746503844</v>
      </c>
      <c r="AH656" s="376">
        <f t="shared" si="43"/>
        <v>25.729378968511355</v>
      </c>
      <c r="AI656" s="376">
        <f t="shared" si="43"/>
        <v>-11.114395762790936</v>
      </c>
      <c r="AJ656" s="376">
        <f t="shared" si="43"/>
        <v>4.4133670068579933</v>
      </c>
      <c r="AK656" s="376">
        <f t="shared" si="43"/>
        <v>-0.68119778460579161</v>
      </c>
      <c r="AL656" s="376">
        <f t="shared" si="44"/>
        <v>-9.2180978353537952</v>
      </c>
      <c r="AM656" s="376">
        <f t="shared" si="44"/>
        <v>13.526541580093992</v>
      </c>
      <c r="AN656" s="376">
        <f t="shared" si="42"/>
        <v>-1.7374309629574429</v>
      </c>
      <c r="AO656" s="376">
        <f t="shared" si="42"/>
        <v>17.342009648633958</v>
      </c>
      <c r="AP656" s="376">
        <f t="shared" si="42"/>
        <v>-12.755556720756653</v>
      </c>
    </row>
    <row r="657" spans="1:42" s="326" customFormat="1" ht="12.75" customHeight="1" x14ac:dyDescent="0.3">
      <c r="A657" s="330"/>
      <c r="B657" s="330" t="s">
        <v>438</v>
      </c>
      <c r="C657" s="333"/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76">
        <f t="shared" si="40"/>
        <v>-15.780898141080527</v>
      </c>
      <c r="P657" s="376">
        <f t="shared" si="41"/>
        <v>-1.1261184001168902</v>
      </c>
      <c r="Q657" s="376">
        <f t="shared" si="41"/>
        <v>33.691457790563376</v>
      </c>
      <c r="R657" s="376">
        <f t="shared" si="41"/>
        <v>-21.493802465116257</v>
      </c>
      <c r="S657" s="376">
        <f t="shared" si="41"/>
        <v>3.2543187691227393</v>
      </c>
      <c r="T657" s="376">
        <f t="shared" si="41"/>
        <v>-1.5448190279093277</v>
      </c>
      <c r="U657" s="376">
        <f t="shared" si="41"/>
        <v>-7.2940941710879619</v>
      </c>
      <c r="V657" s="376">
        <f t="shared" si="41"/>
        <v>-3.0887826142916599</v>
      </c>
      <c r="W657" s="376">
        <f t="shared" si="41"/>
        <v>-21.316759867959679</v>
      </c>
      <c r="X657" s="376">
        <f t="shared" si="41"/>
        <v>64.877943533529944</v>
      </c>
      <c r="Y657" s="376">
        <f t="shared" si="41"/>
        <v>-22.278880661993139</v>
      </c>
      <c r="Z657" s="376">
        <f t="shared" si="41"/>
        <v>-3.5651389463220826</v>
      </c>
      <c r="AA657" s="376">
        <f t="shared" si="41"/>
        <v>8.4868694750337035</v>
      </c>
      <c r="AB657" s="376">
        <f t="shared" si="41"/>
        <v>-14.407786549649158</v>
      </c>
      <c r="AC657" s="376">
        <f t="shared" si="41"/>
        <v>17.972114158439613</v>
      </c>
      <c r="AD657" s="376">
        <f t="shared" si="41"/>
        <v>-0.25706429465109154</v>
      </c>
      <c r="AE657" s="376">
        <f t="shared" si="41"/>
        <v>-24.360829484708233</v>
      </c>
      <c r="AF657" s="376">
        <f t="shared" si="41"/>
        <v>22.009074521768234</v>
      </c>
      <c r="AG657" s="376">
        <f t="shared" si="43"/>
        <v>7.7086755882391556</v>
      </c>
      <c r="AH657" s="376">
        <f t="shared" si="43"/>
        <v>-10.55674818217949</v>
      </c>
      <c r="AI657" s="376">
        <f t="shared" si="43"/>
        <v>-7.169737541077561</v>
      </c>
      <c r="AJ657" s="376">
        <f t="shared" si="43"/>
        <v>13.351604474414337</v>
      </c>
      <c r="AK657" s="376">
        <f t="shared" si="43"/>
        <v>11.121252363258414</v>
      </c>
      <c r="AL657" s="376">
        <f t="shared" si="44"/>
        <v>10.52306851164823</v>
      </c>
      <c r="AM657" s="376">
        <f t="shared" si="44"/>
        <v>-5.2963358575099129</v>
      </c>
      <c r="AN657" s="376">
        <f t="shared" si="42"/>
        <v>-18.672744103770437</v>
      </c>
      <c r="AO657" s="376">
        <f t="shared" si="42"/>
        <v>14.530627614473488</v>
      </c>
      <c r="AP657" s="376">
        <f t="shared" si="42"/>
        <v>-9.510276909093621</v>
      </c>
    </row>
    <row r="658" spans="1:42" s="326" customFormat="1" ht="13.8" x14ac:dyDescent="0.3">
      <c r="A658" s="328"/>
      <c r="B658" s="328" t="s">
        <v>439</v>
      </c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76">
        <f t="shared" si="40"/>
        <v>-20.068079387665197</v>
      </c>
      <c r="P658" s="376">
        <f t="shared" si="41"/>
        <v>-1.1830730146042021</v>
      </c>
      <c r="Q658" s="376">
        <f t="shared" si="41"/>
        <v>35.421146809657742</v>
      </c>
      <c r="R658" s="376">
        <f t="shared" si="41"/>
        <v>-20.782280352417597</v>
      </c>
      <c r="S658" s="376">
        <f t="shared" si="41"/>
        <v>-0.84665736183722662</v>
      </c>
      <c r="T658" s="376">
        <f t="shared" si="41"/>
        <v>1.1691174040993619</v>
      </c>
      <c r="U658" s="376">
        <f t="shared" si="41"/>
        <v>-9.457941829483433</v>
      </c>
      <c r="V658" s="376">
        <f t="shared" si="41"/>
        <v>-2.7682455063817164</v>
      </c>
      <c r="W658" s="376">
        <f t="shared" si="41"/>
        <v>-21.682704313871</v>
      </c>
      <c r="X658" s="376">
        <f t="shared" si="41"/>
        <v>72.358354775029582</v>
      </c>
      <c r="Y658" s="376">
        <f t="shared" si="41"/>
        <v>-21.709656489515606</v>
      </c>
      <c r="Z658" s="376">
        <f t="shared" si="41"/>
        <v>-5.6111871267555999</v>
      </c>
      <c r="AA658" s="376">
        <f t="shared" si="41"/>
        <v>11.492515328571937</v>
      </c>
      <c r="AB658" s="376">
        <f t="shared" si="41"/>
        <v>-17.321370857868114</v>
      </c>
      <c r="AC658" s="376">
        <f t="shared" si="41"/>
        <v>18.74969159686465</v>
      </c>
      <c r="AD658" s="376">
        <f t="shared" si="41"/>
        <v>-1.8379707288486873</v>
      </c>
      <c r="AE658" s="376">
        <f t="shared" si="41"/>
        <v>-28.38861497246042</v>
      </c>
      <c r="AF658" s="376">
        <f t="shared" si="41"/>
        <v>26.930196139577383</v>
      </c>
      <c r="AG658" s="376">
        <f t="shared" si="43"/>
        <v>10.043803954037225</v>
      </c>
      <c r="AH658" s="376">
        <f t="shared" si="43"/>
        <v>-10.349977591106066</v>
      </c>
      <c r="AI658" s="376">
        <f t="shared" si="43"/>
        <v>-8.3332404616074918</v>
      </c>
      <c r="AJ658" s="376">
        <f t="shared" si="43"/>
        <v>11.595443418313362</v>
      </c>
      <c r="AK658" s="376">
        <f t="shared" si="43"/>
        <v>10.097244350082047</v>
      </c>
      <c r="AL658" s="376">
        <f t="shared" si="44"/>
        <v>16.289964829339969</v>
      </c>
      <c r="AM658" s="376">
        <f t="shared" si="44"/>
        <v>-9.8447667247426782</v>
      </c>
      <c r="AN658" s="376">
        <f t="shared" si="42"/>
        <v>-30.680746473847972</v>
      </c>
      <c r="AO658" s="376">
        <f t="shared" si="42"/>
        <v>16.803912733513968</v>
      </c>
      <c r="AP658" s="376">
        <f t="shared" si="42"/>
        <v>-6.3631818416525823</v>
      </c>
    </row>
    <row r="659" spans="1:42" s="326" customFormat="1" ht="13.8" x14ac:dyDescent="0.3">
      <c r="A659" s="330"/>
      <c r="B659" s="330" t="s">
        <v>440</v>
      </c>
      <c r="C659" s="333"/>
      <c r="D659" s="333"/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76">
        <f t="shared" si="40"/>
        <v>37.544589145205471</v>
      </c>
      <c r="P659" s="376">
        <f t="shared" si="41"/>
        <v>-0.71442998804077806</v>
      </c>
      <c r="Q659" s="376">
        <f t="shared" si="41"/>
        <v>21.247659428155707</v>
      </c>
      <c r="R659" s="376">
        <f t="shared" si="41"/>
        <v>-27.211042973427382</v>
      </c>
      <c r="S659" s="376">
        <f t="shared" si="41"/>
        <v>39.116949320492438</v>
      </c>
      <c r="T659" s="376">
        <f t="shared" si="41"/>
        <v>-18.460203986015394</v>
      </c>
      <c r="U659" s="376">
        <f t="shared" si="41"/>
        <v>9.4394231356609097</v>
      </c>
      <c r="V659" s="376">
        <f t="shared" si="41"/>
        <v>-5.139545442271233</v>
      </c>
      <c r="W659" s="376">
        <f t="shared" si="41"/>
        <v>-18.916959012437847</v>
      </c>
      <c r="X659" s="376">
        <f t="shared" si="41"/>
        <v>17.495967105344491</v>
      </c>
      <c r="Y659" s="376">
        <f t="shared" si="41"/>
        <v>-27.567964025815922</v>
      </c>
      <c r="Z659" s="376">
        <f t="shared" si="41"/>
        <v>16.983849115150569</v>
      </c>
      <c r="AA659" s="376">
        <f t="shared" si="41"/>
        <v>-15.869189015715989</v>
      </c>
      <c r="AB659" s="376">
        <f t="shared" si="41"/>
        <v>16.88090690142268</v>
      </c>
      <c r="AC659" s="376">
        <f t="shared" si="41"/>
        <v>12.065301672051307</v>
      </c>
      <c r="AD659" s="376">
        <f t="shared" si="41"/>
        <v>12.468499315454354</v>
      </c>
      <c r="AE659" s="376">
        <f t="shared" si="41"/>
        <v>3.9367845974399471</v>
      </c>
      <c r="AF659" s="376">
        <f t="shared" si="41"/>
        <v>-1.8119469670936916</v>
      </c>
      <c r="AG659" s="376">
        <f t="shared" si="43"/>
        <v>-6.9034482725354565</v>
      </c>
      <c r="AH659" s="376">
        <f t="shared" si="43"/>
        <v>-12.086156169882729</v>
      </c>
      <c r="AI659" s="376">
        <f t="shared" si="43"/>
        <v>1.6062337944480232</v>
      </c>
      <c r="AJ659" s="376">
        <f t="shared" si="43"/>
        <v>25.302035945506518</v>
      </c>
      <c r="AK659" s="376">
        <f t="shared" si="43"/>
        <v>17.327240389462968</v>
      </c>
      <c r="AL659" s="376">
        <f t="shared" si="44"/>
        <v>-22.273417580782567</v>
      </c>
      <c r="AM659" s="376">
        <f t="shared" si="44"/>
        <v>33.404419009962396</v>
      </c>
      <c r="AN659" s="376">
        <f t="shared" si="42"/>
        <v>50.374973689762463</v>
      </c>
      <c r="AO659" s="376">
        <f t="shared" si="42"/>
        <v>8.5048821072268534</v>
      </c>
      <c r="AP659" s="376">
        <f t="shared" si="42"/>
        <v>-18.490246181143949</v>
      </c>
    </row>
    <row r="660" spans="1:42" s="326" customFormat="1" ht="13.8" x14ac:dyDescent="0.3">
      <c r="A660" s="328"/>
      <c r="B660" s="328" t="s">
        <v>441</v>
      </c>
      <c r="C660" s="332"/>
      <c r="D660" s="332"/>
      <c r="E660" s="332"/>
      <c r="F660" s="332"/>
      <c r="G660" s="332"/>
      <c r="H660" s="332"/>
      <c r="I660" s="332"/>
      <c r="J660" s="332"/>
      <c r="K660" s="332"/>
      <c r="L660" s="332"/>
      <c r="M660" s="332"/>
      <c r="N660" s="332"/>
      <c r="O660" s="376">
        <f t="shared" si="40"/>
        <v>-1.2857522420620116</v>
      </c>
      <c r="P660" s="376">
        <f t="shared" si="41"/>
        <v>-11.238840643690258</v>
      </c>
      <c r="Q660" s="376">
        <f t="shared" si="41"/>
        <v>29.336180290685935</v>
      </c>
      <c r="R660" s="376">
        <f t="shared" si="41"/>
        <v>-10.388420835906205</v>
      </c>
      <c r="S660" s="376">
        <f t="shared" si="41"/>
        <v>9.1103676977492114</v>
      </c>
      <c r="T660" s="376">
        <f t="shared" si="41"/>
        <v>-14.566878282442621</v>
      </c>
      <c r="U660" s="376">
        <f t="shared" si="41"/>
        <v>-3.9677340405038999</v>
      </c>
      <c r="V660" s="376">
        <f t="shared" si="41"/>
        <v>21.971760390393715</v>
      </c>
      <c r="W660" s="376">
        <f t="shared" si="41"/>
        <v>-8.8430832110556299</v>
      </c>
      <c r="X660" s="376">
        <f t="shared" si="41"/>
        <v>15.213995860393782</v>
      </c>
      <c r="Y660" s="376">
        <f t="shared" si="41"/>
        <v>-17.483801915123934</v>
      </c>
      <c r="Z660" s="376">
        <f t="shared" si="41"/>
        <v>-7.4526230623613356</v>
      </c>
      <c r="AA660" s="376">
        <f t="shared" si="41"/>
        <v>2.0060763135533586</v>
      </c>
      <c r="AB660" s="376">
        <f t="shared" si="41"/>
        <v>15.181465795815985</v>
      </c>
      <c r="AC660" s="376">
        <f t="shared" si="41"/>
        <v>-13.136920741970773</v>
      </c>
      <c r="AD660" s="376">
        <f t="shared" si="41"/>
        <v>8.0570692838924867</v>
      </c>
      <c r="AE660" s="376">
        <f t="shared" si="41"/>
        <v>0.24660432878470709</v>
      </c>
      <c r="AF660" s="376">
        <f t="shared" si="41"/>
        <v>0.77110869956602579</v>
      </c>
      <c r="AG660" s="376">
        <f t="shared" si="43"/>
        <v>18.21325017133692</v>
      </c>
      <c r="AH660" s="376">
        <f t="shared" si="43"/>
        <v>-2.4587084329489195</v>
      </c>
      <c r="AI660" s="376">
        <f t="shared" si="43"/>
        <v>9.0378491176864841</v>
      </c>
      <c r="AJ660" s="376">
        <f t="shared" si="43"/>
        <v>13.845894183271467</v>
      </c>
      <c r="AK660" s="376">
        <f t="shared" si="43"/>
        <v>-25.3372702296199</v>
      </c>
      <c r="AL660" s="376">
        <f t="shared" si="44"/>
        <v>2.7958979680500318</v>
      </c>
      <c r="AM660" s="376">
        <f t="shared" si="44"/>
        <v>14.23788788358282</v>
      </c>
      <c r="AN660" s="376">
        <f t="shared" si="42"/>
        <v>-23.629670627031633</v>
      </c>
      <c r="AO660" s="376">
        <f t="shared" si="42"/>
        <v>22.317851284979177</v>
      </c>
      <c r="AP660" s="376">
        <f t="shared" si="42"/>
        <v>-5.175557833852757</v>
      </c>
    </row>
    <row r="661" spans="1:42" s="326" customFormat="1" ht="13.8" x14ac:dyDescent="0.3">
      <c r="A661" s="330"/>
      <c r="B661" s="330" t="s">
        <v>442</v>
      </c>
      <c r="C661" s="333"/>
      <c r="D661" s="333"/>
      <c r="E661" s="333"/>
      <c r="F661" s="333"/>
      <c r="G661" s="333"/>
      <c r="H661" s="333"/>
      <c r="I661" s="333"/>
      <c r="J661" s="333"/>
      <c r="K661" s="333"/>
      <c r="L661" s="333"/>
      <c r="M661" s="333"/>
      <c r="N661" s="333"/>
      <c r="O661" s="376">
        <f t="shared" si="40"/>
        <v>-2.3680605841913032</v>
      </c>
      <c r="P661" s="376">
        <f t="shared" si="41"/>
        <v>-4.0778700303389224</v>
      </c>
      <c r="Q661" s="376">
        <f t="shared" si="41"/>
        <v>6.1258598067528975</v>
      </c>
      <c r="R661" s="376">
        <f t="shared" si="41"/>
        <v>-8.5087012095875885</v>
      </c>
      <c r="S661" s="376">
        <f t="shared" si="41"/>
        <v>10.907460643452779</v>
      </c>
      <c r="T661" s="376">
        <f t="shared" si="41"/>
        <v>-7.5087976809281862</v>
      </c>
      <c r="U661" s="376">
        <f t="shared" si="41"/>
        <v>-4.4258675937090253</v>
      </c>
      <c r="V661" s="376">
        <f t="shared" si="41"/>
        <v>29.086511445273128</v>
      </c>
      <c r="W661" s="376">
        <f t="shared" si="41"/>
        <v>-26.56778721107105</v>
      </c>
      <c r="X661" s="376">
        <f t="shared" si="41"/>
        <v>6.4786719563344211E-2</v>
      </c>
      <c r="Y661" s="376">
        <f t="shared" si="41"/>
        <v>24.301598217237117</v>
      </c>
      <c r="Z661" s="376">
        <f t="shared" si="41"/>
        <v>-13.437854840550729</v>
      </c>
      <c r="AA661" s="376">
        <f t="shared" si="41"/>
        <v>4.0779559081351291</v>
      </c>
      <c r="AB661" s="376">
        <f t="shared" si="41"/>
        <v>10.978237734546678</v>
      </c>
      <c r="AC661" s="376">
        <f t="shared" si="41"/>
        <v>11.731779734264531</v>
      </c>
      <c r="AD661" s="376">
        <f t="shared" si="41"/>
        <v>-8.5202398235379206</v>
      </c>
      <c r="AE661" s="376">
        <f t="shared" si="41"/>
        <v>5.0907428843980638</v>
      </c>
      <c r="AF661" s="376">
        <f t="shared" si="41"/>
        <v>-6.6438769786490601</v>
      </c>
      <c r="AG661" s="376">
        <f t="shared" si="43"/>
        <v>6.6200023139283957</v>
      </c>
      <c r="AH661" s="376">
        <f t="shared" si="43"/>
        <v>-3.390940195658509</v>
      </c>
      <c r="AI661" s="376">
        <f t="shared" si="43"/>
        <v>1.8001362179045692</v>
      </c>
      <c r="AJ661" s="376">
        <f t="shared" si="43"/>
        <v>2.8472429035066869</v>
      </c>
      <c r="AK661" s="376">
        <f t="shared" si="43"/>
        <v>0.53551361932461949</v>
      </c>
      <c r="AL661" s="376">
        <f t="shared" si="44"/>
        <v>-2.3410890998083365</v>
      </c>
      <c r="AM661" s="376">
        <f t="shared" si="44"/>
        <v>5.84320354608389</v>
      </c>
      <c r="AN661" s="376">
        <f t="shared" si="42"/>
        <v>-13.264562250889254</v>
      </c>
      <c r="AO661" s="376">
        <f t="shared" si="42"/>
        <v>11.128228826103328</v>
      </c>
      <c r="AP661" s="376">
        <f t="shared" si="42"/>
        <v>-2.5379379108705549</v>
      </c>
    </row>
    <row r="662" spans="1:42" s="326" customFormat="1" ht="13.8" x14ac:dyDescent="0.3">
      <c r="A662" s="328"/>
      <c r="B662" s="328" t="s">
        <v>443</v>
      </c>
      <c r="C662" s="332"/>
      <c r="D662" s="332"/>
      <c r="E662" s="332"/>
      <c r="F662" s="332"/>
      <c r="G662" s="332"/>
      <c r="H662" s="332"/>
      <c r="I662" s="332"/>
      <c r="J662" s="332"/>
      <c r="K662" s="332"/>
      <c r="L662" s="332"/>
      <c r="M662" s="332"/>
      <c r="N662" s="332"/>
      <c r="O662" s="376">
        <f t="shared" si="40"/>
        <v>2.7162031929737691</v>
      </c>
      <c r="P662" s="376">
        <f t="shared" si="41"/>
        <v>-31.264763049582534</v>
      </c>
      <c r="Q662" s="376">
        <f t="shared" si="41"/>
        <v>74.918355098429046</v>
      </c>
      <c r="R662" s="376">
        <f t="shared" si="41"/>
        <v>-3.1786779752792342</v>
      </c>
      <c r="S662" s="376">
        <f t="shared" si="41"/>
        <v>-41.088257251060874</v>
      </c>
      <c r="T662" s="376">
        <f t="shared" si="41"/>
        <v>62.659213011838425</v>
      </c>
      <c r="U662" s="376">
        <f t="shared" si="41"/>
        <v>-31.168152207244791</v>
      </c>
      <c r="V662" s="376">
        <f t="shared" si="41"/>
        <v>21.034063690492378</v>
      </c>
      <c r="W662" s="376">
        <f t="shared" si="41"/>
        <v>-45.286682053934904</v>
      </c>
      <c r="X662" s="376">
        <f t="shared" si="41"/>
        <v>-7.6456587157177074</v>
      </c>
      <c r="Y662" s="376">
        <f t="shared" si="41"/>
        <v>13.075457847387355</v>
      </c>
      <c r="Z662" s="376">
        <f t="shared" si="41"/>
        <v>70.582369222898649</v>
      </c>
      <c r="AA662" s="376">
        <f t="shared" si="41"/>
        <v>-2.1602986385001124</v>
      </c>
      <c r="AB662" s="376">
        <f t="shared" si="41"/>
        <v>-19.843715179784972</v>
      </c>
      <c r="AC662" s="376">
        <f t="shared" si="41"/>
        <v>-16.698956493892659</v>
      </c>
      <c r="AD662" s="376">
        <f t="shared" si="41"/>
        <v>-23.88990683114212</v>
      </c>
      <c r="AE662" s="376">
        <f t="shared" si="41"/>
        <v>35.849271943732198</v>
      </c>
      <c r="AF662" s="376">
        <f t="shared" si="41"/>
        <v>-6.0088197722091632</v>
      </c>
      <c r="AG662" s="376">
        <f t="shared" si="43"/>
        <v>42.335098676137711</v>
      </c>
      <c r="AH662" s="376">
        <f t="shared" si="43"/>
        <v>-9.8782527095651869</v>
      </c>
      <c r="AI662" s="376">
        <f t="shared" si="43"/>
        <v>-13.079924265523891</v>
      </c>
      <c r="AJ662" s="376">
        <f t="shared" si="43"/>
        <v>20.470739954922884</v>
      </c>
      <c r="AK662" s="376">
        <f t="shared" si="43"/>
        <v>-5.1198640498308485</v>
      </c>
      <c r="AL662" s="376">
        <f t="shared" si="44"/>
        <v>5.1688535420721484</v>
      </c>
      <c r="AM662" s="376">
        <f t="shared" si="44"/>
        <v>-4.2748001944190195</v>
      </c>
      <c r="AN662" s="376">
        <f t="shared" si="42"/>
        <v>12.258850818163509</v>
      </c>
      <c r="AO662" s="376">
        <f t="shared" si="42"/>
        <v>25.048415866127687</v>
      </c>
      <c r="AP662" s="376">
        <f t="shared" si="42"/>
        <v>1.3677396808509292</v>
      </c>
    </row>
    <row r="663" spans="1:42" s="326" customFormat="1" ht="13.8" x14ac:dyDescent="0.3">
      <c r="A663" s="330"/>
      <c r="B663" s="330" t="s">
        <v>444</v>
      </c>
      <c r="C663" s="333"/>
      <c r="D663" s="333"/>
      <c r="E663" s="333"/>
      <c r="F663" s="333"/>
      <c r="G663" s="333"/>
      <c r="H663" s="333"/>
      <c r="I663" s="333"/>
      <c r="J663" s="333"/>
      <c r="K663" s="333"/>
      <c r="L663" s="333"/>
      <c r="M663" s="333"/>
      <c r="N663" s="333"/>
      <c r="O663" s="376">
        <f t="shared" si="40"/>
        <v>3.5690381540140939</v>
      </c>
      <c r="P663" s="376">
        <f t="shared" si="41"/>
        <v>7.6511273904659776</v>
      </c>
      <c r="Q663" s="376">
        <f t="shared" si="41"/>
        <v>45.194302104848497</v>
      </c>
      <c r="R663" s="376">
        <f t="shared" si="41"/>
        <v>-30.225012564685581</v>
      </c>
      <c r="S663" s="376">
        <f t="shared" si="41"/>
        <v>16.442298821852166</v>
      </c>
      <c r="T663" s="376">
        <f t="shared" si="41"/>
        <v>-12.740359024939449</v>
      </c>
      <c r="U663" s="376">
        <f t="shared" si="41"/>
        <v>-29.899713691654956</v>
      </c>
      <c r="V663" s="376">
        <f t="shared" si="41"/>
        <v>28.842975436235989</v>
      </c>
      <c r="W663" s="376">
        <f t="shared" si="41"/>
        <v>-9.9299984267154517</v>
      </c>
      <c r="X663" s="376">
        <f t="shared" si="41"/>
        <v>7.8171251305244249</v>
      </c>
      <c r="Y663" s="376">
        <f t="shared" si="41"/>
        <v>-3.9563972231169831</v>
      </c>
      <c r="Z663" s="376">
        <f t="shared" si="41"/>
        <v>-2.6227697271390591</v>
      </c>
      <c r="AA663" s="376">
        <f t="shared" si="41"/>
        <v>24.549016340999852</v>
      </c>
      <c r="AB663" s="376">
        <f t="shared" si="41"/>
        <v>12.231907335918287</v>
      </c>
      <c r="AC663" s="376">
        <f t="shared" si="41"/>
        <v>-11.623341189733397</v>
      </c>
      <c r="AD663" s="376">
        <f t="shared" si="41"/>
        <v>4.7914568442213783</v>
      </c>
      <c r="AE663" s="376">
        <f t="shared" si="41"/>
        <v>10.884440154248965</v>
      </c>
      <c r="AF663" s="376">
        <f t="shared" si="41"/>
        <v>-15.573211687656455</v>
      </c>
      <c r="AG663" s="376">
        <f t="shared" si="43"/>
        <v>-3.9754336666652047E-2</v>
      </c>
      <c r="AH663" s="376">
        <f t="shared" si="43"/>
        <v>-1.5290368526634743</v>
      </c>
      <c r="AI663" s="376">
        <f t="shared" si="43"/>
        <v>0.91713813906456287</v>
      </c>
      <c r="AJ663" s="376">
        <f t="shared" si="43"/>
        <v>5.570038379125525</v>
      </c>
      <c r="AK663" s="376">
        <f t="shared" si="43"/>
        <v>2.8204346812468577</v>
      </c>
      <c r="AL663" s="376">
        <f t="shared" si="44"/>
        <v>-16.439193472294335</v>
      </c>
      <c r="AM663" s="376">
        <f t="shared" si="44"/>
        <v>25.546029469363972</v>
      </c>
      <c r="AN663" s="376">
        <f t="shared" si="42"/>
        <v>-17.091112639113067</v>
      </c>
      <c r="AO663" s="376">
        <f t="shared" si="42"/>
        <v>21.315693420716176</v>
      </c>
      <c r="AP663" s="376">
        <f t="shared" si="42"/>
        <v>-2.4443091149439899</v>
      </c>
    </row>
    <row r="664" spans="1:42" s="326" customFormat="1" ht="13.8" x14ac:dyDescent="0.3">
      <c r="A664" s="328"/>
      <c r="B664" s="328" t="s">
        <v>445</v>
      </c>
      <c r="C664" s="332"/>
      <c r="D664" s="332"/>
      <c r="E664" s="332"/>
      <c r="F664" s="332"/>
      <c r="G664" s="332"/>
      <c r="H664" s="332"/>
      <c r="I664" s="332"/>
      <c r="J664" s="332"/>
      <c r="K664" s="332"/>
      <c r="L664" s="332"/>
      <c r="M664" s="332"/>
      <c r="N664" s="332"/>
      <c r="O664" s="376">
        <f t="shared" si="40"/>
        <v>15.752643666216219</v>
      </c>
      <c r="P664" s="376">
        <f t="shared" si="41"/>
        <v>-7.6532351348621077</v>
      </c>
      <c r="Q664" s="376">
        <f t="shared" si="41"/>
        <v>15.513283252307518</v>
      </c>
      <c r="R664" s="376">
        <f t="shared" si="41"/>
        <v>-18.694143019287534</v>
      </c>
      <c r="S664" s="376">
        <f t="shared" si="41"/>
        <v>17.150944606534356</v>
      </c>
      <c r="T664" s="376">
        <f t="shared" si="41"/>
        <v>-6.5857823600615015</v>
      </c>
      <c r="U664" s="376">
        <f t="shared" si="41"/>
        <v>-1.879934859971619</v>
      </c>
      <c r="V664" s="376">
        <f t="shared" si="41"/>
        <v>22.565445166037637</v>
      </c>
      <c r="W664" s="376">
        <f t="shared" si="41"/>
        <v>-21.011742531862527</v>
      </c>
      <c r="X664" s="376">
        <f t="shared" si="41"/>
        <v>19.865901270572671</v>
      </c>
      <c r="Y664" s="376">
        <f t="shared" si="41"/>
        <v>-2.4410750887998378</v>
      </c>
      <c r="Z664" s="376">
        <f t="shared" si="41"/>
        <v>-4.3101993876266746</v>
      </c>
      <c r="AA664" s="376">
        <f t="shared" si="41"/>
        <v>-0.57557539572406635</v>
      </c>
      <c r="AB664" s="376">
        <f t="shared" si="41"/>
        <v>-1.0161801887236019</v>
      </c>
      <c r="AC664" s="376">
        <f t="shared" si="41"/>
        <v>4.9592913799309937</v>
      </c>
      <c r="AD664" s="376">
        <f t="shared" si="41"/>
        <v>-3.8877037016742646</v>
      </c>
      <c r="AE664" s="376">
        <f t="shared" si="41"/>
        <v>9.9258581529808989</v>
      </c>
      <c r="AF664" s="376">
        <f t="shared" si="41"/>
        <v>-1.1913980602829193</v>
      </c>
      <c r="AG664" s="376">
        <f t="shared" si="43"/>
        <v>-5.1594359538854011</v>
      </c>
      <c r="AH664" s="376">
        <f t="shared" si="43"/>
        <v>5.147813269783045</v>
      </c>
      <c r="AI664" s="376">
        <f t="shared" si="43"/>
        <v>-7.8001881126746522</v>
      </c>
      <c r="AJ664" s="376">
        <f t="shared" si="43"/>
        <v>9.8042945197244027</v>
      </c>
      <c r="AK664" s="376">
        <f t="shared" si="43"/>
        <v>-2.0894455602982154</v>
      </c>
      <c r="AL664" s="376">
        <f t="shared" si="44"/>
        <v>-12.265537818039128</v>
      </c>
      <c r="AM664" s="376">
        <f t="shared" si="44"/>
        <v>18.494424741282323</v>
      </c>
      <c r="AN664" s="376">
        <f t="shared" si="42"/>
        <v>-18.007623494930986</v>
      </c>
      <c r="AO664" s="376">
        <f t="shared" si="42"/>
        <v>24.202778594751752</v>
      </c>
      <c r="AP664" s="376">
        <f t="shared" si="42"/>
        <v>-7.6953533189368315</v>
      </c>
    </row>
    <row r="665" spans="1:42" s="326" customFormat="1" ht="13.8" x14ac:dyDescent="0.3">
      <c r="A665" s="330"/>
      <c r="B665" s="330" t="s">
        <v>446</v>
      </c>
      <c r="C665" s="333"/>
      <c r="D665" s="333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76">
        <f t="shared" si="40"/>
        <v>1.4715929803419736</v>
      </c>
      <c r="P665" s="376">
        <f t="shared" si="41"/>
        <v>10.656625599717188</v>
      </c>
      <c r="Q665" s="376">
        <f t="shared" si="41"/>
        <v>50.058646292200024</v>
      </c>
      <c r="R665" s="376">
        <f t="shared" si="41"/>
        <v>-31.67972936537312</v>
      </c>
      <c r="S665" s="376">
        <f t="shared" si="41"/>
        <v>16.335904645312421</v>
      </c>
      <c r="T665" s="376">
        <f t="shared" si="41"/>
        <v>-13.670864341289905</v>
      </c>
      <c r="U665" s="376">
        <f t="shared" si="41"/>
        <v>-34.48367521914416</v>
      </c>
      <c r="V665" s="376">
        <f t="shared" si="41"/>
        <v>30.381035789010475</v>
      </c>
      <c r="W665" s="376">
        <f t="shared" si="41"/>
        <v>-7.3776127476900966</v>
      </c>
      <c r="X665" s="376">
        <f t="shared" si="41"/>
        <v>5.4505097639195359</v>
      </c>
      <c r="Y665" s="376">
        <f t="shared" si="41"/>
        <v>-4.2947242429701769</v>
      </c>
      <c r="Z665" s="376">
        <f t="shared" si="41"/>
        <v>-2.238719061922863</v>
      </c>
      <c r="AA665" s="376">
        <f t="shared" si="41"/>
        <v>30.14608485028948</v>
      </c>
      <c r="AB665" s="376">
        <f t="shared" si="41"/>
        <v>14.486545097482944</v>
      </c>
      <c r="AC665" s="376">
        <f t="shared" si="41"/>
        <v>-14.063324329511278</v>
      </c>
      <c r="AD665" s="376">
        <f t="shared" si="41"/>
        <v>6.3512011532063042</v>
      </c>
      <c r="AE665" s="376">
        <f t="shared" si="41"/>
        <v>11.040123269080727</v>
      </c>
      <c r="AF665" s="376">
        <f t="shared" si="41"/>
        <v>-17.885520465620818</v>
      </c>
      <c r="AG665" s="376">
        <f t="shared" si="43"/>
        <v>0.950735754381139</v>
      </c>
      <c r="AH665" s="376">
        <f t="shared" si="43"/>
        <v>-2.7426029868427872</v>
      </c>
      <c r="AI665" s="376">
        <f t="shared" si="43"/>
        <v>2.6301198423983556</v>
      </c>
      <c r="AJ665" s="376">
        <f t="shared" si="43"/>
        <v>4.8225546404579633</v>
      </c>
      <c r="AK665" s="376">
        <f t="shared" si="43"/>
        <v>3.728380867186758</v>
      </c>
      <c r="AL665" s="376">
        <f t="shared" si="44"/>
        <v>-17.16770719240451</v>
      </c>
      <c r="AM665" s="376">
        <f t="shared" si="44"/>
        <v>26.849735324322857</v>
      </c>
      <c r="AN665" s="376">
        <f t="shared" si="42"/>
        <v>-16.932828419044238</v>
      </c>
      <c r="AO665" s="376">
        <f t="shared" si="42"/>
        <v>20.823536433740607</v>
      </c>
      <c r="AP665" s="376">
        <f t="shared" si="42"/>
        <v>-1.5241360822047312</v>
      </c>
    </row>
    <row r="666" spans="1:42" s="326" customFormat="1" ht="13.8" x14ac:dyDescent="0.3">
      <c r="A666" s="328"/>
      <c r="B666" s="328" t="s">
        <v>447</v>
      </c>
      <c r="C666" s="332"/>
      <c r="D666" s="332"/>
      <c r="E666" s="332"/>
      <c r="F666" s="332"/>
      <c r="G666" s="332"/>
      <c r="H666" s="332"/>
      <c r="I666" s="332"/>
      <c r="J666" s="332"/>
      <c r="K666" s="332"/>
      <c r="L666" s="332"/>
      <c r="M666" s="332"/>
      <c r="N666" s="332"/>
      <c r="O666" s="376">
        <f t="shared" si="40"/>
        <v>6.1736281970985774</v>
      </c>
      <c r="P666" s="376">
        <f t="shared" si="41"/>
        <v>-12.025779267145611</v>
      </c>
      <c r="Q666" s="376">
        <f t="shared" si="41"/>
        <v>9.8431033207538885</v>
      </c>
      <c r="R666" s="376">
        <f t="shared" si="41"/>
        <v>-17.094287984426149</v>
      </c>
      <c r="S666" s="376">
        <f t="shared" si="41"/>
        <v>24.241521251468853</v>
      </c>
      <c r="T666" s="376">
        <f t="shared" si="41"/>
        <v>-2.4642189059717992</v>
      </c>
      <c r="U666" s="376">
        <f t="shared" si="41"/>
        <v>-3.7877032501784589</v>
      </c>
      <c r="V666" s="376">
        <f t="shared" si="41"/>
        <v>13.488365332149284</v>
      </c>
      <c r="W666" s="376">
        <f t="shared" si="41"/>
        <v>-13.607197309706683</v>
      </c>
      <c r="X666" s="376">
        <f t="shared" si="41"/>
        <v>3.6180681486506385</v>
      </c>
      <c r="Y666" s="376">
        <f t="shared" si="41"/>
        <v>17.764453572261797</v>
      </c>
      <c r="Z666" s="376">
        <f t="shared" si="41"/>
        <v>-4.5485362848801536</v>
      </c>
      <c r="AA666" s="376">
        <f t="shared" si="41"/>
        <v>10.633459289970224</v>
      </c>
      <c r="AB666" s="376">
        <f t="shared" si="41"/>
        <v>-13.3001355111425</v>
      </c>
      <c r="AC666" s="376">
        <f t="shared" si="41"/>
        <v>-5.0825084257172692</v>
      </c>
      <c r="AD666" s="376">
        <f t="shared" si="41"/>
        <v>-2.1955483601761707</v>
      </c>
      <c r="AE666" s="376">
        <f t="shared" si="41"/>
        <v>6.6541250831508254</v>
      </c>
      <c r="AF666" s="376">
        <f t="shared" si="41"/>
        <v>-4.6853469404952905</v>
      </c>
      <c r="AG666" s="376">
        <f t="shared" si="43"/>
        <v>6.4038691018280582</v>
      </c>
      <c r="AH666" s="376">
        <f t="shared" si="43"/>
        <v>7.4984704506867299</v>
      </c>
      <c r="AI666" s="376">
        <f t="shared" si="43"/>
        <v>-18.797393541706082</v>
      </c>
      <c r="AJ666" s="376">
        <f t="shared" si="43"/>
        <v>22.180915149575309</v>
      </c>
      <c r="AK666" s="376">
        <f t="shared" si="43"/>
        <v>11.955558314472478</v>
      </c>
      <c r="AL666" s="376">
        <f t="shared" si="44"/>
        <v>-8.7137690313685052</v>
      </c>
      <c r="AM666" s="376">
        <f t="shared" si="44"/>
        <v>19.265356751236393</v>
      </c>
      <c r="AN666" s="376">
        <f t="shared" si="42"/>
        <v>-17.258894573080592</v>
      </c>
      <c r="AO666" s="376">
        <f t="shared" si="42"/>
        <v>-1.8277516279170092</v>
      </c>
      <c r="AP666" s="376">
        <f t="shared" si="42"/>
        <v>-5.6229451966412292</v>
      </c>
    </row>
    <row r="667" spans="1:42" s="326" customFormat="1" ht="13.8" x14ac:dyDescent="0.3">
      <c r="A667" s="330"/>
      <c r="B667" s="330" t="s">
        <v>448</v>
      </c>
      <c r="C667" s="333"/>
      <c r="D667" s="333"/>
      <c r="E667" s="333"/>
      <c r="F667" s="333"/>
      <c r="G667" s="333"/>
      <c r="H667" s="333"/>
      <c r="I667" s="333"/>
      <c r="J667" s="333"/>
      <c r="K667" s="333"/>
      <c r="L667" s="333"/>
      <c r="M667" s="333"/>
      <c r="N667" s="333"/>
      <c r="O667" s="376">
        <f t="shared" si="40"/>
        <v>1.7907047829614633</v>
      </c>
      <c r="P667" s="376">
        <f t="shared" si="41"/>
        <v>-9.9161923899210791</v>
      </c>
      <c r="Q667" s="376">
        <f t="shared" si="41"/>
        <v>13.744782677630742</v>
      </c>
      <c r="R667" s="376">
        <f t="shared" si="41"/>
        <v>-25.127058455382905</v>
      </c>
      <c r="S667" s="376">
        <f t="shared" si="41"/>
        <v>30.54538135019801</v>
      </c>
      <c r="T667" s="376">
        <f t="shared" si="41"/>
        <v>0.28273294217116007</v>
      </c>
      <c r="U667" s="376">
        <f t="shared" si="41"/>
        <v>-6.9559616918236341E-3</v>
      </c>
      <c r="V667" s="376">
        <f t="shared" si="41"/>
        <v>18.399918123056867</v>
      </c>
      <c r="W667" s="376">
        <f t="shared" si="41"/>
        <v>-18.208082468231861</v>
      </c>
      <c r="X667" s="376">
        <f t="shared" si="41"/>
        <v>6.1388834630063771</v>
      </c>
      <c r="Y667" s="376">
        <f t="shared" si="41"/>
        <v>17.172843607800473</v>
      </c>
      <c r="Z667" s="376">
        <f t="shared" si="41"/>
        <v>-0.29074186844538852</v>
      </c>
      <c r="AA667" s="376">
        <f t="shared" si="41"/>
        <v>3.8496694250174968</v>
      </c>
      <c r="AB667" s="376">
        <f t="shared" si="41"/>
        <v>-9.1403641001813227</v>
      </c>
      <c r="AC667" s="376">
        <f t="shared" si="41"/>
        <v>1.2127090479717968</v>
      </c>
      <c r="AD667" s="376">
        <f t="shared" si="41"/>
        <v>-13.409254615723112</v>
      </c>
      <c r="AE667" s="376">
        <f t="shared" ref="P667:AF682" si="45">IFERROR(((AE277-AD277)*100/AD277),"n.a.")</f>
        <v>7.5208905627422586</v>
      </c>
      <c r="AF667" s="376">
        <f t="shared" si="45"/>
        <v>-4.2567767385115225</v>
      </c>
      <c r="AG667" s="376">
        <f t="shared" si="43"/>
        <v>7.2656524943696725</v>
      </c>
      <c r="AH667" s="376">
        <f t="shared" si="43"/>
        <v>5.6937464524158647</v>
      </c>
      <c r="AI667" s="376">
        <f t="shared" si="43"/>
        <v>-17.56703956338022</v>
      </c>
      <c r="AJ667" s="376">
        <f t="shared" si="43"/>
        <v>19.278756283296637</v>
      </c>
      <c r="AK667" s="376">
        <f t="shared" si="43"/>
        <v>16.403885443365741</v>
      </c>
      <c r="AL667" s="376">
        <f t="shared" si="44"/>
        <v>-4.9896904756275759</v>
      </c>
      <c r="AM667" s="376">
        <f t="shared" si="44"/>
        <v>14.303647829690076</v>
      </c>
      <c r="AN667" s="376">
        <f t="shared" si="42"/>
        <v>-10.442417142987143</v>
      </c>
      <c r="AO667" s="376">
        <f t="shared" si="42"/>
        <v>-2.308044015381348</v>
      </c>
      <c r="AP667" s="376">
        <f t="shared" si="42"/>
        <v>-13.211272553952892</v>
      </c>
    </row>
    <row r="668" spans="1:42" s="326" customFormat="1" ht="13.8" x14ac:dyDescent="0.3">
      <c r="A668" s="328"/>
      <c r="B668" s="328" t="s">
        <v>449</v>
      </c>
      <c r="C668" s="332"/>
      <c r="D668" s="332"/>
      <c r="E668" s="332"/>
      <c r="F668" s="332"/>
      <c r="G668" s="332"/>
      <c r="H668" s="332"/>
      <c r="I668" s="332"/>
      <c r="J668" s="332"/>
      <c r="K668" s="332"/>
      <c r="L668" s="332"/>
      <c r="M668" s="332"/>
      <c r="N668" s="332"/>
      <c r="O668" s="376">
        <f t="shared" si="40"/>
        <v>-12.727207846153849</v>
      </c>
      <c r="P668" s="376">
        <f t="shared" si="45"/>
        <v>-2.6187417745329249</v>
      </c>
      <c r="Q668" s="376">
        <f t="shared" si="45"/>
        <v>21.303286344905366</v>
      </c>
      <c r="R668" s="376">
        <f t="shared" si="45"/>
        <v>-11.670518028785276</v>
      </c>
      <c r="S668" s="376">
        <f t="shared" si="45"/>
        <v>-12.823946200253616</v>
      </c>
      <c r="T668" s="376">
        <f t="shared" si="45"/>
        <v>-3.7394860872633111</v>
      </c>
      <c r="U668" s="376">
        <f t="shared" si="45"/>
        <v>-22.580115013614886</v>
      </c>
      <c r="V668" s="376">
        <f t="shared" si="45"/>
        <v>3.9381536006087017</v>
      </c>
      <c r="W668" s="376">
        <f t="shared" si="45"/>
        <v>-9.2565550308493254</v>
      </c>
      <c r="X668" s="376">
        <f t="shared" si="45"/>
        <v>56.410411052506191</v>
      </c>
      <c r="Y668" s="376">
        <f t="shared" si="45"/>
        <v>-20.375838394559253</v>
      </c>
      <c r="Z668" s="376">
        <f t="shared" si="45"/>
        <v>221.63751951883341</v>
      </c>
      <c r="AA668" s="376">
        <f t="shared" si="45"/>
        <v>-78.825325326062597</v>
      </c>
      <c r="AB668" s="376">
        <f t="shared" si="45"/>
        <v>-18.411273989115138</v>
      </c>
      <c r="AC668" s="376">
        <f t="shared" si="45"/>
        <v>51.905748170020836</v>
      </c>
      <c r="AD668" s="376">
        <f t="shared" si="45"/>
        <v>-35.238659393796638</v>
      </c>
      <c r="AE668" s="376">
        <f t="shared" si="45"/>
        <v>-13.202247049944861</v>
      </c>
      <c r="AF668" s="376">
        <f t="shared" si="45"/>
        <v>85.064046369472209</v>
      </c>
      <c r="AG668" s="376">
        <f t="shared" si="43"/>
        <v>29.178263215841998</v>
      </c>
      <c r="AH668" s="376">
        <f t="shared" si="43"/>
        <v>-51.608755815404869</v>
      </c>
      <c r="AI668" s="376">
        <f t="shared" si="43"/>
        <v>47.893454454990781</v>
      </c>
      <c r="AJ668" s="376">
        <f t="shared" si="43"/>
        <v>43.233725907277275</v>
      </c>
      <c r="AK668" s="376">
        <f t="shared" si="43"/>
        <v>-0.87129725354759247</v>
      </c>
      <c r="AL668" s="376">
        <f t="shared" si="44"/>
        <v>-10.739603942948976</v>
      </c>
      <c r="AM668" s="376">
        <f t="shared" si="44"/>
        <v>-10.289266308867004</v>
      </c>
      <c r="AN668" s="376">
        <f t="shared" si="42"/>
        <v>10.902864332781684</v>
      </c>
      <c r="AO668" s="376">
        <f t="shared" si="42"/>
        <v>-22.629806123502334</v>
      </c>
      <c r="AP668" s="376">
        <f t="shared" si="42"/>
        <v>-24.785095697669831</v>
      </c>
    </row>
    <row r="669" spans="1:42" s="326" customFormat="1" ht="13.8" x14ac:dyDescent="0.3">
      <c r="A669" s="330"/>
      <c r="B669" s="330" t="s">
        <v>450</v>
      </c>
      <c r="C669" s="333"/>
      <c r="D669" s="333"/>
      <c r="E669" s="333"/>
      <c r="F669" s="333"/>
      <c r="G669" s="333"/>
      <c r="H669" s="333"/>
      <c r="I669" s="333"/>
      <c r="J669" s="333"/>
      <c r="K669" s="333"/>
      <c r="L669" s="333"/>
      <c r="M669" s="333"/>
      <c r="N669" s="333"/>
      <c r="O669" s="376">
        <f t="shared" si="40"/>
        <v>41.513413</v>
      </c>
      <c r="P669" s="376">
        <f t="shared" si="45"/>
        <v>-16.212596779403189</v>
      </c>
      <c r="Q669" s="376">
        <f t="shared" si="45"/>
        <v>32.105447982387339</v>
      </c>
      <c r="R669" s="376">
        <f t="shared" si="45"/>
        <v>-14.163817611781187</v>
      </c>
      <c r="S669" s="376">
        <f t="shared" si="45"/>
        <v>-16.661461065129895</v>
      </c>
      <c r="T669" s="376">
        <f t="shared" si="45"/>
        <v>-2.2529192804641194</v>
      </c>
      <c r="U669" s="376">
        <f t="shared" si="45"/>
        <v>-26.551094409775651</v>
      </c>
      <c r="V669" s="376">
        <f t="shared" si="45"/>
        <v>29.19946522180971</v>
      </c>
      <c r="W669" s="376">
        <f t="shared" si="45"/>
        <v>-16.537470704951716</v>
      </c>
      <c r="X669" s="376">
        <f t="shared" si="45"/>
        <v>117.2948203365296</v>
      </c>
      <c r="Y669" s="376">
        <f t="shared" si="45"/>
        <v>-32.38740193752934</v>
      </c>
      <c r="Z669" s="376">
        <f t="shared" si="45"/>
        <v>27.700674340728085</v>
      </c>
      <c r="AA669" s="376">
        <f t="shared" si="45"/>
        <v>-52.997053238899028</v>
      </c>
      <c r="AB669" s="376">
        <f t="shared" si="45"/>
        <v>28.484787382945353</v>
      </c>
      <c r="AC669" s="376">
        <f t="shared" si="45"/>
        <v>53.522769314838079</v>
      </c>
      <c r="AD669" s="376">
        <f t="shared" si="45"/>
        <v>-60.275103395394012</v>
      </c>
      <c r="AE669" s="376">
        <f t="shared" si="45"/>
        <v>-21.607431645105734</v>
      </c>
      <c r="AF669" s="376">
        <f t="shared" si="45"/>
        <v>97.975117885101398</v>
      </c>
      <c r="AG669" s="376">
        <f t="shared" si="43"/>
        <v>81.622253808888814</v>
      </c>
      <c r="AH669" s="376">
        <f t="shared" si="43"/>
        <v>-71.163548312196625</v>
      </c>
      <c r="AI669" s="376">
        <f t="shared" si="43"/>
        <v>93.526730977141099</v>
      </c>
      <c r="AJ669" s="376">
        <f t="shared" si="43"/>
        <v>22.171803733510515</v>
      </c>
      <c r="AK669" s="376">
        <f t="shared" si="43"/>
        <v>-8.1940173889489145</v>
      </c>
      <c r="AL669" s="376">
        <f t="shared" si="44"/>
        <v>-28.612229803352722</v>
      </c>
      <c r="AM669" s="376">
        <f t="shared" si="44"/>
        <v>24.413963294779794</v>
      </c>
      <c r="AN669" s="376">
        <f t="shared" si="42"/>
        <v>-7.4007843620892935</v>
      </c>
      <c r="AO669" s="376">
        <f t="shared" si="42"/>
        <v>-2.0953791028427347E-2</v>
      </c>
      <c r="AP669" s="376">
        <f t="shared" si="42"/>
        <v>-45.626650967769599</v>
      </c>
    </row>
    <row r="670" spans="1:42" s="326" customFormat="1" ht="13.8" x14ac:dyDescent="0.3">
      <c r="A670" s="328"/>
      <c r="B670" s="328" t="s">
        <v>451</v>
      </c>
      <c r="C670" s="332"/>
      <c r="D670" s="332"/>
      <c r="E670" s="332"/>
      <c r="F670" s="332"/>
      <c r="G670" s="332"/>
      <c r="H670" s="332"/>
      <c r="I670" s="332"/>
      <c r="J670" s="332"/>
      <c r="K670" s="332"/>
      <c r="L670" s="332"/>
      <c r="M670" s="332"/>
      <c r="N670" s="332"/>
      <c r="O670" s="376">
        <f t="shared" si="40"/>
        <v>-34.423456184615389</v>
      </c>
      <c r="P670" s="376">
        <f t="shared" si="45"/>
        <v>9.1154101379685049</v>
      </c>
      <c r="Q670" s="376">
        <f t="shared" si="45"/>
        <v>14.143296836448899</v>
      </c>
      <c r="R670" s="376">
        <f t="shared" si="45"/>
        <v>-9.7578196283330545</v>
      </c>
      <c r="S670" s="376">
        <f t="shared" si="45"/>
        <v>-10.023785764536441</v>
      </c>
      <c r="T670" s="376">
        <f t="shared" si="45"/>
        <v>-4.744183865031987</v>
      </c>
      <c r="U670" s="376">
        <f t="shared" si="45"/>
        <v>-19.826134027612877</v>
      </c>
      <c r="V670" s="376">
        <f t="shared" si="45"/>
        <v>-12.111723212619902</v>
      </c>
      <c r="W670" s="376">
        <f t="shared" si="45"/>
        <v>-2.456200185650121</v>
      </c>
      <c r="X670" s="376">
        <f t="shared" si="45"/>
        <v>7.753611130027771</v>
      </c>
      <c r="Y670" s="376">
        <f t="shared" si="45"/>
        <v>-1.018103864693326</v>
      </c>
      <c r="Z670" s="376">
        <f t="shared" si="45"/>
        <v>435.13225405017494</v>
      </c>
      <c r="AA670" s="376">
        <f t="shared" si="45"/>
        <v>-85.610394150169284</v>
      </c>
      <c r="AB670" s="376">
        <f t="shared" si="45"/>
        <v>-58.652523911200689</v>
      </c>
      <c r="AC670" s="376">
        <f t="shared" si="45"/>
        <v>47.593998917753737</v>
      </c>
      <c r="AD670" s="376">
        <f t="shared" si="45"/>
        <v>34.202112331506584</v>
      </c>
      <c r="AE670" s="376">
        <f t="shared" si="45"/>
        <v>-6.3015561664945263</v>
      </c>
      <c r="AF670" s="376">
        <f t="shared" si="45"/>
        <v>76.195547403220374</v>
      </c>
      <c r="AG670" s="376">
        <f t="shared" si="43"/>
        <v>-11.297891268950874</v>
      </c>
      <c r="AH670" s="376">
        <f t="shared" si="43"/>
        <v>-20.706381981112266</v>
      </c>
      <c r="AI670" s="376">
        <f t="shared" si="43"/>
        <v>21.667948948311061</v>
      </c>
      <c r="AJ670" s="376">
        <f t="shared" si="43"/>
        <v>62.487017700862275</v>
      </c>
      <c r="AK670" s="376">
        <f t="shared" si="43"/>
        <v>4.1617585265223225</v>
      </c>
      <c r="AL670" s="376">
        <f t="shared" si="44"/>
        <v>8.7451266164519065E-2</v>
      </c>
      <c r="AM670" s="376">
        <f t="shared" si="44"/>
        <v>-25.283907149348003</v>
      </c>
      <c r="AN670" s="376">
        <f t="shared" si="42"/>
        <v>24.072046880065287</v>
      </c>
      <c r="AO670" s="376">
        <f t="shared" si="42"/>
        <v>-34.770206913778694</v>
      </c>
      <c r="AP670" s="376">
        <f t="shared" si="42"/>
        <v>-7.6317982013538961</v>
      </c>
    </row>
    <row r="671" spans="1:42" s="326" customFormat="1" ht="13.8" x14ac:dyDescent="0.3">
      <c r="A671" s="330"/>
      <c r="B671" s="330" t="s">
        <v>452</v>
      </c>
      <c r="C671" s="333"/>
      <c r="D671" s="333"/>
      <c r="E671" s="333"/>
      <c r="F671" s="333"/>
      <c r="G671" s="333"/>
      <c r="H671" s="333"/>
      <c r="I671" s="333"/>
      <c r="J671" s="333"/>
      <c r="K671" s="333"/>
      <c r="L671" s="333"/>
      <c r="M671" s="333"/>
      <c r="N671" s="333"/>
      <c r="O671" s="376">
        <f t="shared" si="40"/>
        <v>-3.8421827834710718</v>
      </c>
      <c r="P671" s="376">
        <f t="shared" si="45"/>
        <v>3.4105036100845334</v>
      </c>
      <c r="Q671" s="376">
        <f t="shared" si="45"/>
        <v>14.06928354989728</v>
      </c>
      <c r="R671" s="376">
        <f t="shared" si="45"/>
        <v>-32.170753795163066</v>
      </c>
      <c r="S671" s="376">
        <f t="shared" si="45"/>
        <v>28.524941947651364</v>
      </c>
      <c r="T671" s="376">
        <f t="shared" si="45"/>
        <v>27.612559232083541</v>
      </c>
      <c r="U671" s="376">
        <f t="shared" si="45"/>
        <v>-11.029550548417483</v>
      </c>
      <c r="V671" s="376">
        <f t="shared" si="45"/>
        <v>16.735446319908416</v>
      </c>
      <c r="W671" s="376">
        <f t="shared" si="45"/>
        <v>-15.863539054443548</v>
      </c>
      <c r="X671" s="376">
        <f t="shared" si="45"/>
        <v>13.672903852155622</v>
      </c>
      <c r="Y671" s="376">
        <f t="shared" si="45"/>
        <v>23.341101685921906</v>
      </c>
      <c r="Z671" s="376">
        <f t="shared" si="45"/>
        <v>13.652687394328076</v>
      </c>
      <c r="AA671" s="376">
        <f t="shared" si="45"/>
        <v>-7.0116627157314433</v>
      </c>
      <c r="AB671" s="376">
        <f t="shared" si="45"/>
        <v>-26.719250092084089</v>
      </c>
      <c r="AC671" s="376">
        <f t="shared" si="45"/>
        <v>5.9043977581335279</v>
      </c>
      <c r="AD671" s="376">
        <f t="shared" si="45"/>
        <v>-18.288795249960216</v>
      </c>
      <c r="AE671" s="376">
        <f t="shared" si="45"/>
        <v>-3.9824267748942788</v>
      </c>
      <c r="AF671" s="376">
        <f t="shared" si="45"/>
        <v>-1.2056408145353505</v>
      </c>
      <c r="AG671" s="376">
        <f t="shared" si="43"/>
        <v>-2.0197304181792184</v>
      </c>
      <c r="AH671" s="376">
        <f t="shared" si="43"/>
        <v>-2.1661493864326218</v>
      </c>
      <c r="AI671" s="376">
        <f t="shared" si="43"/>
        <v>-6.2529630788849069</v>
      </c>
      <c r="AJ671" s="376">
        <f t="shared" si="43"/>
        <v>22.630427030341288</v>
      </c>
      <c r="AK671" s="376">
        <f t="shared" si="43"/>
        <v>35.172022769790317</v>
      </c>
      <c r="AL671" s="376">
        <f t="shared" si="44"/>
        <v>6.4883583272405865</v>
      </c>
      <c r="AM671" s="376">
        <f t="shared" si="44"/>
        <v>9.3170908426655714</v>
      </c>
      <c r="AN671" s="376">
        <f t="shared" si="42"/>
        <v>-1.7178037462867812</v>
      </c>
      <c r="AO671" s="376">
        <f t="shared" si="42"/>
        <v>4.1979826967684444</v>
      </c>
      <c r="AP671" s="376">
        <f t="shared" si="42"/>
        <v>-13.599011348174741</v>
      </c>
    </row>
    <row r="672" spans="1:42" s="326" customFormat="1" ht="13.8" x14ac:dyDescent="0.3">
      <c r="A672" s="328"/>
      <c r="B672" s="328" t="s">
        <v>453</v>
      </c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76">
        <f t="shared" si="40"/>
        <v>-7.9030472621951118</v>
      </c>
      <c r="P672" s="376">
        <f t="shared" si="45"/>
        <v>32.972589897299713</v>
      </c>
      <c r="Q672" s="376">
        <f t="shared" si="45"/>
        <v>4.8406893118017438</v>
      </c>
      <c r="R672" s="376">
        <f t="shared" si="45"/>
        <v>-37.305278438088997</v>
      </c>
      <c r="S672" s="376">
        <f t="shared" si="45"/>
        <v>30.511658002618997</v>
      </c>
      <c r="T672" s="376">
        <f t="shared" si="45"/>
        <v>55.751617752920694</v>
      </c>
      <c r="U672" s="376">
        <f t="shared" si="45"/>
        <v>-18.408233654741451</v>
      </c>
      <c r="V672" s="376">
        <f t="shared" si="45"/>
        <v>21.324430668468381</v>
      </c>
      <c r="W672" s="376">
        <f t="shared" si="45"/>
        <v>-20.342775337109394</v>
      </c>
      <c r="X672" s="376">
        <f t="shared" si="45"/>
        <v>16.5736676915255</v>
      </c>
      <c r="Y672" s="376">
        <f t="shared" si="45"/>
        <v>33.084419348626781</v>
      </c>
      <c r="Z672" s="376">
        <f t="shared" si="45"/>
        <v>11.321680678808365</v>
      </c>
      <c r="AA672" s="376">
        <f t="shared" si="45"/>
        <v>-8.1007224697433475</v>
      </c>
      <c r="AB672" s="376">
        <f t="shared" si="45"/>
        <v>-27.588618905224482</v>
      </c>
      <c r="AC672" s="376">
        <f t="shared" si="45"/>
        <v>-0.97897152062962645</v>
      </c>
      <c r="AD672" s="376">
        <f t="shared" si="45"/>
        <v>-30.667094309592098</v>
      </c>
      <c r="AE672" s="376">
        <f t="shared" si="45"/>
        <v>-1.9925663830964186</v>
      </c>
      <c r="AF672" s="376">
        <f t="shared" si="45"/>
        <v>6.8732256126653013</v>
      </c>
      <c r="AG672" s="376">
        <f t="shared" si="43"/>
        <v>1.3143287381634559</v>
      </c>
      <c r="AH672" s="376">
        <f t="shared" si="43"/>
        <v>-9.8517760703897519</v>
      </c>
      <c r="AI672" s="376">
        <f t="shared" si="43"/>
        <v>-11.407385645320193</v>
      </c>
      <c r="AJ672" s="376">
        <f t="shared" si="43"/>
        <v>12.000181667087016</v>
      </c>
      <c r="AK672" s="376">
        <f t="shared" ref="AK672:AM711" si="46">IFERROR(((AK282-AJ282)*100/AJ282),"n.a.")</f>
        <v>21.987857792068343</v>
      </c>
      <c r="AL672" s="376">
        <f t="shared" si="46"/>
        <v>-3.3595243910453614</v>
      </c>
      <c r="AM672" s="376">
        <f t="shared" si="46"/>
        <v>30.459615351563649</v>
      </c>
      <c r="AN672" s="376">
        <f t="shared" si="42"/>
        <v>-6.3719819202196302</v>
      </c>
      <c r="AO672" s="376">
        <f t="shared" si="42"/>
        <v>8.3222246573622378</v>
      </c>
      <c r="AP672" s="376">
        <f t="shared" si="42"/>
        <v>-21.782678515406488</v>
      </c>
    </row>
    <row r="673" spans="1:42" s="326" customFormat="1" ht="13.8" x14ac:dyDescent="0.3">
      <c r="A673" s="330"/>
      <c r="B673" s="330" t="s">
        <v>454</v>
      </c>
      <c r="C673" s="333"/>
      <c r="D673" s="333"/>
      <c r="E673" s="333"/>
      <c r="F673" s="333"/>
      <c r="G673" s="333"/>
      <c r="H673" s="333"/>
      <c r="I673" s="333"/>
      <c r="J673" s="333"/>
      <c r="K673" s="333"/>
      <c r="L673" s="333"/>
      <c r="M673" s="333"/>
      <c r="N673" s="333"/>
      <c r="O673" s="376">
        <f t="shared" si="40"/>
        <v>-0.49554070050250815</v>
      </c>
      <c r="P673" s="376">
        <f t="shared" si="45"/>
        <v>-19.138562947792078</v>
      </c>
      <c r="Q673" s="376">
        <f t="shared" si="45"/>
        <v>25.6450488253743</v>
      </c>
      <c r="R673" s="376">
        <f t="shared" si="45"/>
        <v>-26.796738584108564</v>
      </c>
      <c r="S673" s="376">
        <f t="shared" si="45"/>
        <v>26.744060549621111</v>
      </c>
      <c r="T673" s="376">
        <f t="shared" si="45"/>
        <v>1.6390608374350353</v>
      </c>
      <c r="U673" s="376">
        <f t="shared" si="45"/>
        <v>-0.59264704175029637</v>
      </c>
      <c r="V673" s="376">
        <f t="shared" si="45"/>
        <v>11.407777609478908</v>
      </c>
      <c r="W673" s="376">
        <f t="shared" si="45"/>
        <v>-10.200398268479782</v>
      </c>
      <c r="X673" s="376">
        <f t="shared" si="45"/>
        <v>10.419660736468987</v>
      </c>
      <c r="Y673" s="376">
        <f t="shared" si="45"/>
        <v>11.804841010872613</v>
      </c>
      <c r="Z673" s="376">
        <f t="shared" si="45"/>
        <v>16.937936677144432</v>
      </c>
      <c r="AA673" s="376">
        <f t="shared" si="45"/>
        <v>-5.5504923979079859</v>
      </c>
      <c r="AB673" s="376">
        <f t="shared" si="45"/>
        <v>-25.584329207088757</v>
      </c>
      <c r="AC673" s="376">
        <f t="shared" si="45"/>
        <v>14.648294704218081</v>
      </c>
      <c r="AD673" s="376">
        <f t="shared" si="45"/>
        <v>-4.7080136308463816</v>
      </c>
      <c r="AE673" s="376">
        <f t="shared" si="45"/>
        <v>-5.5708616868187084</v>
      </c>
      <c r="AF673" s="376">
        <f t="shared" si="45"/>
        <v>-7.8990940649692378</v>
      </c>
      <c r="AG673" s="376">
        <f t="shared" si="43"/>
        <v>-5.2251000883158412</v>
      </c>
      <c r="AH673" s="376">
        <f t="shared" si="43"/>
        <v>5.7326601964239039</v>
      </c>
      <c r="AI673" s="376">
        <f t="shared" si="43"/>
        <v>-1.7363759315499214</v>
      </c>
      <c r="AJ673" s="376">
        <f t="shared" si="43"/>
        <v>31.028476024473555</v>
      </c>
      <c r="AK673" s="376">
        <f t="shared" si="46"/>
        <v>44.075113131413978</v>
      </c>
      <c r="AL673" s="376">
        <f t="shared" si="46"/>
        <v>12.119009924547422</v>
      </c>
      <c r="AM673" s="376">
        <f t="shared" si="46"/>
        <v>-1.102542462276654</v>
      </c>
      <c r="AN673" s="376">
        <f t="shared" si="42"/>
        <v>1.3079220265246623</v>
      </c>
      <c r="AO673" s="376">
        <f t="shared" si="42"/>
        <v>1.7200293885126918</v>
      </c>
      <c r="AP673" s="376">
        <f t="shared" si="42"/>
        <v>-8.3629101190009187</v>
      </c>
    </row>
    <row r="674" spans="1:42" s="326" customFormat="1" ht="13.8" x14ac:dyDescent="0.3">
      <c r="A674" s="328"/>
      <c r="B674" s="328" t="s">
        <v>455</v>
      </c>
      <c r="C674" s="332"/>
      <c r="D674" s="332"/>
      <c r="E674" s="332"/>
      <c r="F674" s="332"/>
      <c r="G674" s="332"/>
      <c r="H674" s="332"/>
      <c r="I674" s="332"/>
      <c r="J674" s="332"/>
      <c r="K674" s="332"/>
      <c r="L674" s="332"/>
      <c r="M674" s="332"/>
      <c r="N674" s="332"/>
      <c r="O674" s="376">
        <f t="shared" si="40"/>
        <v>2.8716763996350285</v>
      </c>
      <c r="P674" s="376">
        <f t="shared" si="45"/>
        <v>-8.1850397350440485</v>
      </c>
      <c r="Q674" s="376">
        <f t="shared" si="45"/>
        <v>9.6390130088491901</v>
      </c>
      <c r="R674" s="376">
        <f t="shared" si="45"/>
        <v>-39.297178323491522</v>
      </c>
      <c r="S674" s="376">
        <f t="shared" si="45"/>
        <v>35.355853516310553</v>
      </c>
      <c r="T674" s="376">
        <f t="shared" si="45"/>
        <v>-4.0622923026488715</v>
      </c>
      <c r="U674" s="376">
        <f t="shared" si="45"/>
        <v>-3.7578238314175798</v>
      </c>
      <c r="V674" s="376">
        <f t="shared" si="45"/>
        <v>53.06509924909286</v>
      </c>
      <c r="W674" s="376">
        <f t="shared" si="45"/>
        <v>-10.075912239408144</v>
      </c>
      <c r="X674" s="376">
        <f t="shared" si="45"/>
        <v>-7.3256774655007142</v>
      </c>
      <c r="Y674" s="376">
        <f t="shared" si="45"/>
        <v>37.410167503649525</v>
      </c>
      <c r="Z674" s="376">
        <f t="shared" si="45"/>
        <v>22.575310530061177</v>
      </c>
      <c r="AA674" s="376">
        <f t="shared" si="45"/>
        <v>3.235213106074958</v>
      </c>
      <c r="AB674" s="376">
        <f t="shared" si="45"/>
        <v>-11.22718908606957</v>
      </c>
      <c r="AC674" s="376">
        <f t="shared" si="45"/>
        <v>-0.16466561720435838</v>
      </c>
      <c r="AD674" s="376">
        <f t="shared" si="45"/>
        <v>-18.9591590150781</v>
      </c>
      <c r="AE674" s="376">
        <f t="shared" si="45"/>
        <v>-6.9365241688075798</v>
      </c>
      <c r="AF674" s="376">
        <f t="shared" si="45"/>
        <v>10.233188311517221</v>
      </c>
      <c r="AG674" s="376">
        <f t="shared" si="43"/>
        <v>27.862577258128383</v>
      </c>
      <c r="AH674" s="376">
        <f t="shared" si="43"/>
        <v>-9.8149992984407035</v>
      </c>
      <c r="AI674" s="376">
        <f t="shared" si="43"/>
        <v>-22.647224120574307</v>
      </c>
      <c r="AJ674" s="376">
        <f t="shared" si="43"/>
        <v>23.692328971796211</v>
      </c>
      <c r="AK674" s="376">
        <f t="shared" si="46"/>
        <v>-4.1194192129253677</v>
      </c>
      <c r="AL674" s="376">
        <f t="shared" si="46"/>
        <v>-0.88051202479313406</v>
      </c>
      <c r="AM674" s="376">
        <f t="shared" si="46"/>
        <v>-5.9028618673515938</v>
      </c>
      <c r="AN674" s="376">
        <f t="shared" si="42"/>
        <v>-17.435442737022296</v>
      </c>
      <c r="AO674" s="376">
        <f t="shared" si="42"/>
        <v>4.5578652057847933</v>
      </c>
      <c r="AP674" s="376">
        <f t="shared" si="42"/>
        <v>-18.595992805569491</v>
      </c>
    </row>
    <row r="675" spans="1:42" s="326" customFormat="1" ht="27.6" x14ac:dyDescent="0.3">
      <c r="A675" s="330"/>
      <c r="B675" s="330" t="s">
        <v>456</v>
      </c>
      <c r="C675" s="333"/>
      <c r="D675" s="333"/>
      <c r="E675" s="333"/>
      <c r="F675" s="333"/>
      <c r="G675" s="333"/>
      <c r="H675" s="333"/>
      <c r="I675" s="333"/>
      <c r="J675" s="333"/>
      <c r="K675" s="333"/>
      <c r="L675" s="333"/>
      <c r="M675" s="333"/>
      <c r="N675" s="333"/>
      <c r="O675" s="376">
        <f t="shared" si="40"/>
        <v>5.4847169018867969</v>
      </c>
      <c r="P675" s="376">
        <f t="shared" si="45"/>
        <v>-14.539872134042035</v>
      </c>
      <c r="Q675" s="376">
        <f t="shared" si="45"/>
        <v>-16.463179045767067</v>
      </c>
      <c r="R675" s="376">
        <f t="shared" si="45"/>
        <v>-31.56547236084851</v>
      </c>
      <c r="S675" s="376">
        <f t="shared" si="45"/>
        <v>61.661578068847227</v>
      </c>
      <c r="T675" s="376">
        <f t="shared" si="45"/>
        <v>-6.9920374966062644</v>
      </c>
      <c r="U675" s="376">
        <f t="shared" si="45"/>
        <v>-7.6419885264124661</v>
      </c>
      <c r="V675" s="376">
        <f t="shared" si="45"/>
        <v>49.067994713977896</v>
      </c>
      <c r="W675" s="376">
        <f t="shared" si="45"/>
        <v>-3.4648360639095701</v>
      </c>
      <c r="X675" s="376">
        <f t="shared" si="45"/>
        <v>-1.9597333015100429</v>
      </c>
      <c r="Y675" s="376">
        <f t="shared" si="45"/>
        <v>40.721407882618415</v>
      </c>
      <c r="Z675" s="376">
        <f t="shared" si="45"/>
        <v>67.283023101401966</v>
      </c>
      <c r="AA675" s="376">
        <f t="shared" si="45"/>
        <v>-0.69400815684586081</v>
      </c>
      <c r="AB675" s="376">
        <f t="shared" si="45"/>
        <v>-19.163149951442552</v>
      </c>
      <c r="AC675" s="376">
        <f t="shared" si="45"/>
        <v>9.0193420005987353</v>
      </c>
      <c r="AD675" s="376">
        <f t="shared" si="45"/>
        <v>-17.176222197515084</v>
      </c>
      <c r="AE675" s="376">
        <f t="shared" si="45"/>
        <v>-14.708720473154832</v>
      </c>
      <c r="AF675" s="376">
        <f t="shared" si="45"/>
        <v>9.1847782616435776</v>
      </c>
      <c r="AG675" s="376">
        <f t="shared" si="43"/>
        <v>26.130595966812471</v>
      </c>
      <c r="AH675" s="376">
        <f t="shared" si="43"/>
        <v>-4.8777440413143571</v>
      </c>
      <c r="AI675" s="376">
        <f t="shared" si="43"/>
        <v>-42.51118576137592</v>
      </c>
      <c r="AJ675" s="376">
        <f t="shared" si="43"/>
        <v>12.733827324537868</v>
      </c>
      <c r="AK675" s="376">
        <f t="shared" si="46"/>
        <v>-11.741128190691626</v>
      </c>
      <c r="AL675" s="376">
        <f t="shared" si="46"/>
        <v>15.366305750649087</v>
      </c>
      <c r="AM675" s="376">
        <f t="shared" si="46"/>
        <v>0.33758471910739113</v>
      </c>
      <c r="AN675" s="376">
        <f t="shared" si="42"/>
        <v>-20.760500954142231</v>
      </c>
      <c r="AO675" s="376">
        <f t="shared" si="42"/>
        <v>6.5559470777104112</v>
      </c>
      <c r="AP675" s="376">
        <f t="shared" si="42"/>
        <v>-18.373049503283806</v>
      </c>
    </row>
    <row r="676" spans="1:42" s="326" customFormat="1" ht="27.6" x14ac:dyDescent="0.3">
      <c r="A676" s="328"/>
      <c r="B676" s="328" t="s">
        <v>457</v>
      </c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76">
        <f t="shared" si="40"/>
        <v>0.42483635335688763</v>
      </c>
      <c r="P676" s="376">
        <f t="shared" si="45"/>
        <v>-1.9345801929882032</v>
      </c>
      <c r="Q676" s="376">
        <f t="shared" si="45"/>
        <v>32.012438119218345</v>
      </c>
      <c r="R676" s="376">
        <f t="shared" si="45"/>
        <v>-43.490845061981119</v>
      </c>
      <c r="S676" s="376">
        <f t="shared" si="45"/>
        <v>18.076586526421558</v>
      </c>
      <c r="T676" s="376">
        <f t="shared" si="45"/>
        <v>-1.4274906838794239</v>
      </c>
      <c r="U676" s="376">
        <f t="shared" si="45"/>
        <v>-0.46187830191498558</v>
      </c>
      <c r="V676" s="376">
        <f t="shared" si="45"/>
        <v>56.212217257640013</v>
      </c>
      <c r="W676" s="376">
        <f t="shared" si="45"/>
        <v>-15.043083059617871</v>
      </c>
      <c r="X676" s="376">
        <f t="shared" si="45"/>
        <v>-11.906778587068224</v>
      </c>
      <c r="Y676" s="376">
        <f t="shared" si="45"/>
        <v>34.264039192361906</v>
      </c>
      <c r="Z676" s="376">
        <f t="shared" si="45"/>
        <v>-21.946071244824466</v>
      </c>
      <c r="AA676" s="376">
        <f t="shared" si="45"/>
        <v>11.621114874398151</v>
      </c>
      <c r="AB676" s="376">
        <f t="shared" si="45"/>
        <v>3.8413760659526575</v>
      </c>
      <c r="AC676" s="376">
        <f t="shared" si="45"/>
        <v>-13.739782122244879</v>
      </c>
      <c r="AD676" s="376">
        <f t="shared" si="45"/>
        <v>-22.289895613578071</v>
      </c>
      <c r="AE676" s="376">
        <f t="shared" si="45"/>
        <v>8.5382970614051921</v>
      </c>
      <c r="AF676" s="376">
        <f t="shared" si="45"/>
        <v>11.873531355078772</v>
      </c>
      <c r="AG676" s="376">
        <f t="shared" si="43"/>
        <v>30.507307928714784</v>
      </c>
      <c r="AH676" s="376">
        <f t="shared" si="43"/>
        <v>-17.101339632929626</v>
      </c>
      <c r="AI676" s="376">
        <f t="shared" si="43"/>
        <v>10.990326845978931</v>
      </c>
      <c r="AJ676" s="376">
        <f t="shared" si="43"/>
        <v>33.304199204024542</v>
      </c>
      <c r="AK676" s="376">
        <f t="shared" si="46"/>
        <v>1.5341082327301006</v>
      </c>
      <c r="AL676" s="376">
        <f t="shared" si="46"/>
        <v>-11.356183380598244</v>
      </c>
      <c r="AM676" s="376">
        <f t="shared" si="46"/>
        <v>-11.139586834733411</v>
      </c>
      <c r="AN676" s="376">
        <f t="shared" si="42"/>
        <v>-14.284803602541643</v>
      </c>
      <c r="AO676" s="376">
        <f t="shared" si="42"/>
        <v>2.8076293131573569</v>
      </c>
      <c r="AP676" s="376">
        <f t="shared" si="42"/>
        <v>-18.798401929299995</v>
      </c>
    </row>
    <row r="677" spans="1:42" s="326" customFormat="1" ht="13.8" x14ac:dyDescent="0.3">
      <c r="A677" s="330"/>
      <c r="B677" s="330" t="s">
        <v>458</v>
      </c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76">
        <f t="shared" si="40"/>
        <v>6.3853103175310109</v>
      </c>
      <c r="P677" s="376">
        <f t="shared" si="45"/>
        <v>-13.407392208848927</v>
      </c>
      <c r="Q677" s="376">
        <f t="shared" si="45"/>
        <v>20.742598556984742</v>
      </c>
      <c r="R677" s="376">
        <f t="shared" si="45"/>
        <v>-28.951903188384929</v>
      </c>
      <c r="S677" s="376">
        <f t="shared" si="45"/>
        <v>38.588858545844559</v>
      </c>
      <c r="T677" s="376">
        <f t="shared" si="45"/>
        <v>-11.862527007294133</v>
      </c>
      <c r="U677" s="376">
        <f t="shared" si="45"/>
        <v>5.0404056915213467</v>
      </c>
      <c r="V677" s="376">
        <f t="shared" si="45"/>
        <v>13.706196324884679</v>
      </c>
      <c r="W677" s="376">
        <f t="shared" si="45"/>
        <v>-24.492043394087808</v>
      </c>
      <c r="X677" s="376">
        <f t="shared" si="45"/>
        <v>8.4403582255757925</v>
      </c>
      <c r="Y677" s="376">
        <f t="shared" si="45"/>
        <v>17.601648368957278</v>
      </c>
      <c r="Z677" s="376">
        <f t="shared" si="45"/>
        <v>-0.18659527157464792</v>
      </c>
      <c r="AA677" s="376">
        <f t="shared" si="45"/>
        <v>7.3696777851032271</v>
      </c>
      <c r="AB677" s="376">
        <f t="shared" si="45"/>
        <v>-3.81732840689387</v>
      </c>
      <c r="AC677" s="376">
        <f t="shared" si="45"/>
        <v>9.8316507457794771</v>
      </c>
      <c r="AD677" s="376">
        <f t="shared" si="45"/>
        <v>-17.456467819962604</v>
      </c>
      <c r="AE677" s="376">
        <f t="shared" si="45"/>
        <v>11.612304108999499</v>
      </c>
      <c r="AF677" s="376">
        <f t="shared" si="45"/>
        <v>-4.5554200298298229</v>
      </c>
      <c r="AG677" s="376">
        <f t="shared" si="43"/>
        <v>4.0499633884042634</v>
      </c>
      <c r="AH677" s="376">
        <f t="shared" si="43"/>
        <v>-0.7905558684296774</v>
      </c>
      <c r="AI677" s="376">
        <f t="shared" si="43"/>
        <v>-16.943742349809245</v>
      </c>
      <c r="AJ677" s="376">
        <f t="shared" si="43"/>
        <v>24.120106699893167</v>
      </c>
      <c r="AK677" s="376">
        <f t="shared" si="46"/>
        <v>24.784530746275941</v>
      </c>
      <c r="AL677" s="376">
        <f t="shared" si="46"/>
        <v>-0.98198629257614611</v>
      </c>
      <c r="AM677" s="376">
        <f t="shared" si="46"/>
        <v>12.030040976083058</v>
      </c>
      <c r="AN677" s="376">
        <f t="shared" si="42"/>
        <v>-16.039363919575742</v>
      </c>
      <c r="AO677" s="376">
        <f t="shared" si="42"/>
        <v>3.2663021832823738</v>
      </c>
      <c r="AP677" s="376">
        <f t="shared" si="42"/>
        <v>-13.38227100022036</v>
      </c>
    </row>
    <row r="678" spans="1:42" s="326" customFormat="1" ht="27.6" x14ac:dyDescent="0.3">
      <c r="A678" s="328"/>
      <c r="B678" s="328" t="s">
        <v>459</v>
      </c>
      <c r="C678" s="332"/>
      <c r="D678" s="332"/>
      <c r="E678" s="332"/>
      <c r="F678" s="332"/>
      <c r="G678" s="332"/>
      <c r="H678" s="332"/>
      <c r="I678" s="332"/>
      <c r="J678" s="332"/>
      <c r="K678" s="332"/>
      <c r="L678" s="332"/>
      <c r="M678" s="332"/>
      <c r="N678" s="332"/>
      <c r="O678" s="376">
        <f t="shared" si="40"/>
        <v>11.006792830125528</v>
      </c>
      <c r="P678" s="376">
        <f t="shared" si="45"/>
        <v>-20.430931066428219</v>
      </c>
      <c r="Q678" s="376">
        <f t="shared" si="45"/>
        <v>17.054193773820899</v>
      </c>
      <c r="R678" s="376">
        <f t="shared" si="45"/>
        <v>-32.599139843568601</v>
      </c>
      <c r="S678" s="376">
        <f t="shared" si="45"/>
        <v>37.688896759610429</v>
      </c>
      <c r="T678" s="376">
        <f t="shared" si="45"/>
        <v>-10.421864082929648</v>
      </c>
      <c r="U678" s="376">
        <f t="shared" si="45"/>
        <v>3.8244738800234632</v>
      </c>
      <c r="V678" s="376">
        <f t="shared" si="45"/>
        <v>23.637812376278244</v>
      </c>
      <c r="W678" s="376">
        <f t="shared" si="45"/>
        <v>-25.69945698504651</v>
      </c>
      <c r="X678" s="376">
        <f t="shared" si="45"/>
        <v>6.0600344976338504E-2</v>
      </c>
      <c r="Y678" s="376">
        <f t="shared" si="45"/>
        <v>14.153592598604137</v>
      </c>
      <c r="Z678" s="376">
        <f t="shared" si="45"/>
        <v>9.8464195590579511</v>
      </c>
      <c r="AA678" s="376">
        <f t="shared" si="45"/>
        <v>3.7454702535716331</v>
      </c>
      <c r="AB678" s="376">
        <f t="shared" si="45"/>
        <v>-4.0889539529479322</v>
      </c>
      <c r="AC678" s="376">
        <f t="shared" si="45"/>
        <v>6.5428922664719176</v>
      </c>
      <c r="AD678" s="376">
        <f t="shared" si="45"/>
        <v>-14.354500228284474</v>
      </c>
      <c r="AE678" s="376">
        <f t="shared" si="45"/>
        <v>4.3125754684882098</v>
      </c>
      <c r="AF678" s="376">
        <f t="shared" si="45"/>
        <v>9.3129175949484875</v>
      </c>
      <c r="AG678" s="376">
        <f t="shared" si="43"/>
        <v>10.613857625422337</v>
      </c>
      <c r="AH678" s="376">
        <f t="shared" si="43"/>
        <v>-1.6461990275869689</v>
      </c>
      <c r="AI678" s="376">
        <f t="shared" si="43"/>
        <v>-17.031747726325907</v>
      </c>
      <c r="AJ678" s="376">
        <f t="shared" si="43"/>
        <v>27.029854015514562</v>
      </c>
      <c r="AK678" s="376">
        <f t="shared" si="46"/>
        <v>35.013411919678859</v>
      </c>
      <c r="AL678" s="376">
        <f t="shared" si="46"/>
        <v>-1.9822272292714935</v>
      </c>
      <c r="AM678" s="376">
        <f t="shared" si="46"/>
        <v>14.724410143044013</v>
      </c>
      <c r="AN678" s="376">
        <f t="shared" si="42"/>
        <v>-21.240427604250236</v>
      </c>
      <c r="AO678" s="376">
        <f t="shared" si="42"/>
        <v>-5.4296217026165445</v>
      </c>
      <c r="AP678" s="376">
        <f t="shared" si="42"/>
        <v>-20.762050904521118</v>
      </c>
    </row>
    <row r="679" spans="1:42" s="326" customFormat="1" ht="27.6" x14ac:dyDescent="0.3">
      <c r="A679" s="330"/>
      <c r="B679" s="330" t="s">
        <v>460</v>
      </c>
      <c r="C679" s="333"/>
      <c r="D679" s="333"/>
      <c r="E679" s="333"/>
      <c r="F679" s="333"/>
      <c r="G679" s="333"/>
      <c r="H679" s="333"/>
      <c r="I679" s="333"/>
      <c r="J679" s="333"/>
      <c r="K679" s="333"/>
      <c r="L679" s="333"/>
      <c r="M679" s="333"/>
      <c r="N679" s="333"/>
      <c r="O679" s="376">
        <f t="shared" si="40"/>
        <v>3.6034478151001523</v>
      </c>
      <c r="P679" s="376">
        <f t="shared" si="45"/>
        <v>-8.7885482540686173</v>
      </c>
      <c r="Q679" s="376">
        <f t="shared" si="45"/>
        <v>22.858574789717778</v>
      </c>
      <c r="R679" s="376">
        <f t="shared" si="45"/>
        <v>-26.958396680915488</v>
      </c>
      <c r="S679" s="376">
        <f t="shared" si="45"/>
        <v>39.042771862473998</v>
      </c>
      <c r="T679" s="376">
        <f t="shared" si="45"/>
        <v>-12.582078266972841</v>
      </c>
      <c r="U679" s="376">
        <f t="shared" si="45"/>
        <v>5.6627204809178107</v>
      </c>
      <c r="V679" s="376">
        <f t="shared" si="45"/>
        <v>8.7116186222803442</v>
      </c>
      <c r="W679" s="376">
        <f t="shared" si="45"/>
        <v>-23.801469331698865</v>
      </c>
      <c r="X679" s="376">
        <f t="shared" si="45"/>
        <v>13.113737882451126</v>
      </c>
      <c r="Y679" s="376">
        <f t="shared" si="45"/>
        <v>19.302716173982976</v>
      </c>
      <c r="Z679" s="376">
        <f t="shared" si="45"/>
        <v>-4.9226645896577539</v>
      </c>
      <c r="AA679" s="376">
        <f t="shared" si="45"/>
        <v>9.3462312134495296</v>
      </c>
      <c r="AB679" s="376">
        <f t="shared" si="45"/>
        <v>-3.6767782169977474</v>
      </c>
      <c r="AC679" s="376">
        <f t="shared" si="45"/>
        <v>11.52610727836471</v>
      </c>
      <c r="AD679" s="376">
        <f t="shared" si="45"/>
        <v>-18.983273075452122</v>
      </c>
      <c r="AE679" s="376">
        <f t="shared" si="45"/>
        <v>15.410548982179744</v>
      </c>
      <c r="AF679" s="376">
        <f t="shared" si="45"/>
        <v>-11.077585482486528</v>
      </c>
      <c r="AG679" s="376">
        <f t="shared" si="43"/>
        <v>0.25516052442184201</v>
      </c>
      <c r="AH679" s="376">
        <f t="shared" si="43"/>
        <v>-0.24476894108268377</v>
      </c>
      <c r="AI679" s="376">
        <f t="shared" si="43"/>
        <v>-16.888395217795619</v>
      </c>
      <c r="AJ679" s="376">
        <f t="shared" si="43"/>
        <v>22.293304751981402</v>
      </c>
      <c r="AK679" s="376">
        <f t="shared" si="46"/>
        <v>18.113891701216041</v>
      </c>
      <c r="AL679" s="376">
        <f t="shared" si="46"/>
        <v>-0.23636231452765405</v>
      </c>
      <c r="AM679" s="376">
        <f t="shared" si="46"/>
        <v>10.05668745752596</v>
      </c>
      <c r="AN679" s="376">
        <f t="shared" si="42"/>
        <v>-12.06855158449847</v>
      </c>
      <c r="AO679" s="376">
        <f t="shared" si="42"/>
        <v>9.2128106719762837</v>
      </c>
      <c r="AP679" s="376">
        <f t="shared" si="42"/>
        <v>-9.0123733513791198</v>
      </c>
    </row>
    <row r="680" spans="1:42" s="326" customFormat="1" ht="13.8" x14ac:dyDescent="0.3">
      <c r="A680" s="328"/>
      <c r="B680" s="328" t="s">
        <v>461</v>
      </c>
      <c r="C680" s="332"/>
      <c r="D680" s="332"/>
      <c r="E680" s="332"/>
      <c r="F680" s="332"/>
      <c r="G680" s="332"/>
      <c r="H680" s="332"/>
      <c r="I680" s="332"/>
      <c r="J680" s="332"/>
      <c r="K680" s="332"/>
      <c r="L680" s="332"/>
      <c r="M680" s="332"/>
      <c r="N680" s="332"/>
      <c r="O680" s="376">
        <f t="shared" si="40"/>
        <v>10.352071969164717</v>
      </c>
      <c r="P680" s="376">
        <f t="shared" si="45"/>
        <v>-16.316178938281567</v>
      </c>
      <c r="Q680" s="376">
        <f t="shared" si="45"/>
        <v>27.949644638508143</v>
      </c>
      <c r="R680" s="376">
        <f t="shared" si="45"/>
        <v>-22.343229279764127</v>
      </c>
      <c r="S680" s="376">
        <f t="shared" si="45"/>
        <v>31.651752368687163</v>
      </c>
      <c r="T680" s="376">
        <f t="shared" si="45"/>
        <v>2.3995123801740865</v>
      </c>
      <c r="U680" s="376">
        <f t="shared" si="45"/>
        <v>-0.19510193146253779</v>
      </c>
      <c r="V680" s="376">
        <f t="shared" si="45"/>
        <v>6.9710464136869188</v>
      </c>
      <c r="W680" s="376">
        <f t="shared" si="45"/>
        <v>-21.066513869237831</v>
      </c>
      <c r="X680" s="376">
        <f t="shared" si="45"/>
        <v>-1.9740943970689617</v>
      </c>
      <c r="Y680" s="376">
        <f t="shared" si="45"/>
        <v>22.025378548805609</v>
      </c>
      <c r="Z680" s="376">
        <f t="shared" si="45"/>
        <v>-6.8451020498690225</v>
      </c>
      <c r="AA680" s="376">
        <f t="shared" si="45"/>
        <v>21.381292903175403</v>
      </c>
      <c r="AB680" s="376">
        <f t="shared" si="45"/>
        <v>-15.683080068493865</v>
      </c>
      <c r="AC680" s="376">
        <f t="shared" si="45"/>
        <v>0.51633554663627401</v>
      </c>
      <c r="AD680" s="376">
        <f t="shared" si="45"/>
        <v>-1.654368891571302</v>
      </c>
      <c r="AE680" s="376">
        <f t="shared" si="45"/>
        <v>10.987603359193924</v>
      </c>
      <c r="AF680" s="376">
        <f t="shared" si="45"/>
        <v>-10.369013586191224</v>
      </c>
      <c r="AG680" s="376">
        <f t="shared" si="43"/>
        <v>10.80165018416057</v>
      </c>
      <c r="AH680" s="376">
        <f t="shared" si="43"/>
        <v>1.7625445602386991</v>
      </c>
      <c r="AI680" s="376">
        <f t="shared" si="43"/>
        <v>-21.267575472107964</v>
      </c>
      <c r="AJ680" s="376">
        <f t="shared" si="43"/>
        <v>-2.8031920839767865</v>
      </c>
      <c r="AK680" s="376">
        <f t="shared" si="46"/>
        <v>20.635851135167901</v>
      </c>
      <c r="AL680" s="376">
        <f t="shared" si="46"/>
        <v>-8.6897063214883747</v>
      </c>
      <c r="AM680" s="376">
        <f t="shared" si="46"/>
        <v>35.492208481892028</v>
      </c>
      <c r="AN680" s="376">
        <f t="shared" si="42"/>
        <v>-16.03994237554754</v>
      </c>
      <c r="AO680" s="376">
        <f t="shared" si="42"/>
        <v>-1.5991475313202168</v>
      </c>
      <c r="AP680" s="376">
        <f t="shared" si="42"/>
        <v>-8.8053698704438705</v>
      </c>
    </row>
    <row r="681" spans="1:42" s="326" customFormat="1" ht="27.6" x14ac:dyDescent="0.3">
      <c r="A681" s="330"/>
      <c r="B681" s="330" t="s">
        <v>462</v>
      </c>
      <c r="C681" s="333"/>
      <c r="D681" s="333"/>
      <c r="E681" s="333"/>
      <c r="F681" s="333"/>
      <c r="G681" s="333"/>
      <c r="H681" s="333"/>
      <c r="I681" s="333"/>
      <c r="J681" s="333"/>
      <c r="K681" s="333"/>
      <c r="L681" s="333"/>
      <c r="M681" s="333"/>
      <c r="N681" s="333"/>
      <c r="O681" s="376">
        <f t="shared" si="40"/>
        <v>12.031025844731978</v>
      </c>
      <c r="P681" s="376">
        <f t="shared" si="45"/>
        <v>7.7555594925653102</v>
      </c>
      <c r="Q681" s="376">
        <f t="shared" si="45"/>
        <v>8.6708153533821388</v>
      </c>
      <c r="R681" s="376">
        <f t="shared" si="45"/>
        <v>-27.872639314441876</v>
      </c>
      <c r="S681" s="376">
        <f t="shared" si="45"/>
        <v>39.859831524672835</v>
      </c>
      <c r="T681" s="376">
        <f t="shared" si="45"/>
        <v>13.329603382090143</v>
      </c>
      <c r="U681" s="376">
        <f t="shared" si="45"/>
        <v>-1.0525378069074665</v>
      </c>
      <c r="V681" s="376">
        <f t="shared" si="45"/>
        <v>-5.2263848717675572</v>
      </c>
      <c r="W681" s="376">
        <f t="shared" si="45"/>
        <v>-27.41121539632314</v>
      </c>
      <c r="X681" s="376">
        <f t="shared" si="45"/>
        <v>2.1591189528569745</v>
      </c>
      <c r="Y681" s="376">
        <f t="shared" si="45"/>
        <v>27.657638632547538</v>
      </c>
      <c r="Z681" s="376">
        <f t="shared" si="45"/>
        <v>1.8741902012507958</v>
      </c>
      <c r="AA681" s="376">
        <f t="shared" si="45"/>
        <v>9.5173739606344121</v>
      </c>
      <c r="AB681" s="376">
        <f t="shared" si="45"/>
        <v>-12.140979892029501</v>
      </c>
      <c r="AC681" s="376">
        <f t="shared" si="45"/>
        <v>6.0348419775146853</v>
      </c>
      <c r="AD681" s="376">
        <f t="shared" si="45"/>
        <v>-1.1362689940400568</v>
      </c>
      <c r="AE681" s="376">
        <f t="shared" si="45"/>
        <v>-9.4784128383208639</v>
      </c>
      <c r="AF681" s="376">
        <f t="shared" si="45"/>
        <v>-0.45664251887829749</v>
      </c>
      <c r="AG681" s="376">
        <f t="shared" si="43"/>
        <v>18.366440310470288</v>
      </c>
      <c r="AH681" s="376">
        <f t="shared" si="43"/>
        <v>-2.0652498696375603</v>
      </c>
      <c r="AI681" s="376">
        <f t="shared" si="43"/>
        <v>-27.236048491690408</v>
      </c>
      <c r="AJ681" s="376">
        <f t="shared" si="43"/>
        <v>1.2439632491661274</v>
      </c>
      <c r="AK681" s="376">
        <f t="shared" si="46"/>
        <v>2.5018006945730646</v>
      </c>
      <c r="AL681" s="376">
        <f t="shared" si="46"/>
        <v>8.0398543288146911</v>
      </c>
      <c r="AM681" s="376">
        <f t="shared" si="46"/>
        <v>42.003817185312123</v>
      </c>
      <c r="AN681" s="376">
        <f t="shared" si="42"/>
        <v>-17.631430563561445</v>
      </c>
      <c r="AO681" s="376">
        <f t="shared" si="42"/>
        <v>6.1311874704791789</v>
      </c>
      <c r="AP681" s="376">
        <f t="shared" si="42"/>
        <v>-5.6099214317156347</v>
      </c>
    </row>
    <row r="682" spans="1:42" s="326" customFormat="1" ht="27.6" x14ac:dyDescent="0.3">
      <c r="A682" s="328"/>
      <c r="B682" s="328" t="s">
        <v>463</v>
      </c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76">
        <f t="shared" si="40"/>
        <v>9.0509374888588727</v>
      </c>
      <c r="P682" s="376">
        <f t="shared" si="45"/>
        <v>-34.38328387932372</v>
      </c>
      <c r="Q682" s="376">
        <f t="shared" si="45"/>
        <v>51.711861969286353</v>
      </c>
      <c r="R682" s="376">
        <f t="shared" si="45"/>
        <v>-17.461446069606804</v>
      </c>
      <c r="S682" s="376">
        <f t="shared" si="45"/>
        <v>25.319117996882458</v>
      </c>
      <c r="T682" s="376">
        <f t="shared" si="45"/>
        <v>-7.0116296301026209</v>
      </c>
      <c r="U682" s="376">
        <f t="shared" si="45"/>
        <v>0.70467515998892205</v>
      </c>
      <c r="V682" s="376">
        <f t="shared" si="45"/>
        <v>19.547456444056348</v>
      </c>
      <c r="W682" s="376">
        <f t="shared" si="45"/>
        <v>-15.880345508483011</v>
      </c>
      <c r="X682" s="376">
        <f t="shared" si="45"/>
        <v>-4.8894751544063171</v>
      </c>
      <c r="Y682" s="376">
        <f t="shared" si="45"/>
        <v>17.75822057321674</v>
      </c>
      <c r="Z682" s="376">
        <f t="shared" si="45"/>
        <v>-14.006417868107826</v>
      </c>
      <c r="AA682" s="376">
        <f t="shared" si="45"/>
        <v>32.924803141248027</v>
      </c>
      <c r="AB682" s="376">
        <f t="shared" si="45"/>
        <v>-18.522617231991472</v>
      </c>
      <c r="AC682" s="376">
        <f t="shared" si="45"/>
        <v>-4.2540947623388581</v>
      </c>
      <c r="AD682" s="376">
        <f t="shared" si="45"/>
        <v>-2.1503645704941348</v>
      </c>
      <c r="AE682" s="376">
        <f t="shared" ref="P682:AF697" si="47">IFERROR(((AE292-AD292)*100/AD292),"n.a.")</f>
        <v>30.783513985312982</v>
      </c>
      <c r="AF682" s="376">
        <f t="shared" si="47"/>
        <v>-17.005204632254554</v>
      </c>
      <c r="AG682" s="376">
        <f t="shared" si="43"/>
        <v>4.7273026054703911</v>
      </c>
      <c r="AH682" s="376">
        <f t="shared" si="43"/>
        <v>5.2364663012550237</v>
      </c>
      <c r="AI682" s="376">
        <f t="shared" si="43"/>
        <v>-16.226708664262489</v>
      </c>
      <c r="AJ682" s="376">
        <f t="shared" si="43"/>
        <v>-5.7721398567795257</v>
      </c>
      <c r="AK682" s="376">
        <f t="shared" si="46"/>
        <v>34.929309234115237</v>
      </c>
      <c r="AL682" s="376">
        <f t="shared" si="46"/>
        <v>-18.707041999247135</v>
      </c>
      <c r="AM682" s="376">
        <f t="shared" si="46"/>
        <v>30.310332082025496</v>
      </c>
      <c r="AN682" s="376">
        <f t="shared" si="42"/>
        <v>-14.659801744205669</v>
      </c>
      <c r="AO682" s="376">
        <f t="shared" si="42"/>
        <v>-8.0694727887584978</v>
      </c>
      <c r="AP682" s="376">
        <f t="shared" si="42"/>
        <v>-11.893125234346796</v>
      </c>
    </row>
    <row r="683" spans="1:42" s="326" customFormat="1" ht="13.8" x14ac:dyDescent="0.3">
      <c r="A683" s="330"/>
      <c r="B683" s="330" t="s">
        <v>464</v>
      </c>
      <c r="C683" s="333"/>
      <c r="D683" s="333"/>
      <c r="E683" s="333"/>
      <c r="F683" s="333"/>
      <c r="G683" s="333"/>
      <c r="H683" s="333"/>
      <c r="I683" s="333"/>
      <c r="J683" s="333"/>
      <c r="K683" s="333"/>
      <c r="L683" s="333"/>
      <c r="M683" s="333"/>
      <c r="N683" s="333"/>
      <c r="O683" s="376">
        <f t="shared" si="40"/>
        <v>-7.6706347740975156</v>
      </c>
      <c r="P683" s="376">
        <f t="shared" si="47"/>
        <v>-7.9194942655868079</v>
      </c>
      <c r="Q683" s="376">
        <f t="shared" si="47"/>
        <v>-9.4183088923898239</v>
      </c>
      <c r="R683" s="376">
        <f t="shared" si="47"/>
        <v>-12.453860300498626</v>
      </c>
      <c r="S683" s="376">
        <f t="shared" si="47"/>
        <v>20.707807398316643</v>
      </c>
      <c r="T683" s="376">
        <f t="shared" si="47"/>
        <v>-4.9657172337864948</v>
      </c>
      <c r="U683" s="376">
        <f t="shared" si="47"/>
        <v>6.6218723873935605</v>
      </c>
      <c r="V683" s="376">
        <f t="shared" si="47"/>
        <v>36.612368003523052</v>
      </c>
      <c r="W683" s="376">
        <f t="shared" si="47"/>
        <v>-11.268532493446626</v>
      </c>
      <c r="X683" s="376">
        <f t="shared" si="47"/>
        <v>8.267811327425445</v>
      </c>
      <c r="Y683" s="376">
        <f t="shared" si="47"/>
        <v>4.7445066940541185</v>
      </c>
      <c r="Z683" s="376">
        <f t="shared" si="47"/>
        <v>-16.653702737160621</v>
      </c>
      <c r="AA683" s="376">
        <f t="shared" si="47"/>
        <v>-1.0388973500432002</v>
      </c>
      <c r="AB683" s="376">
        <f t="shared" si="47"/>
        <v>14.046040015305126</v>
      </c>
      <c r="AC683" s="376">
        <f t="shared" si="47"/>
        <v>-12.639690174400437</v>
      </c>
      <c r="AD683" s="376">
        <f t="shared" si="47"/>
        <v>-14.570456997213624</v>
      </c>
      <c r="AE683" s="376">
        <f t="shared" si="47"/>
        <v>11.489305166294248</v>
      </c>
      <c r="AF683" s="376">
        <f t="shared" si="47"/>
        <v>-2.5480028266426893</v>
      </c>
      <c r="AG683" s="376">
        <f t="shared" si="43"/>
        <v>7.8833978250947343</v>
      </c>
      <c r="AH683" s="376">
        <f t="shared" si="43"/>
        <v>32.937511795131613</v>
      </c>
      <c r="AI683" s="376">
        <f t="shared" si="43"/>
        <v>-19.738583933492855</v>
      </c>
      <c r="AJ683" s="376">
        <f t="shared" si="43"/>
        <v>32.337518045074901</v>
      </c>
      <c r="AK683" s="376">
        <f t="shared" si="46"/>
        <v>-1.0048770137460106</v>
      </c>
      <c r="AL683" s="376">
        <f t="shared" si="46"/>
        <v>-16.432922514192882</v>
      </c>
      <c r="AM683" s="376">
        <f t="shared" si="46"/>
        <v>7.7060157057657479</v>
      </c>
      <c r="AN683" s="376">
        <f t="shared" si="42"/>
        <v>-1.9277298521800215</v>
      </c>
      <c r="AO683" s="376">
        <f t="shared" si="42"/>
        <v>-18.037283238340901</v>
      </c>
      <c r="AP683" s="376">
        <f t="shared" si="42"/>
        <v>-16.464665452625145</v>
      </c>
    </row>
    <row r="684" spans="1:42" s="326" customFormat="1" ht="13.8" x14ac:dyDescent="0.3">
      <c r="A684" s="328"/>
      <c r="B684" s="328" t="s">
        <v>465</v>
      </c>
      <c r="C684" s="332"/>
      <c r="D684" s="332"/>
      <c r="E684" s="332"/>
      <c r="F684" s="332"/>
      <c r="G684" s="332"/>
      <c r="H684" s="332"/>
      <c r="I684" s="332"/>
      <c r="J684" s="329"/>
      <c r="K684" s="332"/>
      <c r="L684" s="332"/>
      <c r="M684" s="332"/>
      <c r="N684" s="332"/>
      <c r="O684" s="376">
        <f t="shared" si="40"/>
        <v>187.03775611111112</v>
      </c>
      <c r="P684" s="376">
        <f t="shared" si="47"/>
        <v>-87.226514186738981</v>
      </c>
      <c r="Q684" s="376">
        <f t="shared" si="47"/>
        <v>17.61762633967939</v>
      </c>
      <c r="R684" s="376">
        <f t="shared" si="47"/>
        <v>62.674858100688979</v>
      </c>
      <c r="S684" s="376">
        <f t="shared" si="47"/>
        <v>-74.849582054455269</v>
      </c>
      <c r="T684" s="376">
        <f t="shared" si="47"/>
        <v>-22.350068805197495</v>
      </c>
      <c r="U684" s="376">
        <f t="shared" si="47"/>
        <v>747.61586760246394</v>
      </c>
      <c r="V684" s="376">
        <f t="shared" si="47"/>
        <v>-74.577224437483295</v>
      </c>
      <c r="W684" s="376">
        <f t="shared" si="47"/>
        <v>114.215148059493</v>
      </c>
      <c r="X684" s="376">
        <f t="shared" si="47"/>
        <v>-26.491239369785159</v>
      </c>
      <c r="Y684" s="376">
        <f t="shared" si="47"/>
        <v>-66.305816880974831</v>
      </c>
      <c r="Z684" s="376">
        <f t="shared" si="47"/>
        <v>316.73303149969394</v>
      </c>
      <c r="AA684" s="376">
        <f t="shared" si="47"/>
        <v>-1.5827168763715793</v>
      </c>
      <c r="AB684" s="376">
        <f t="shared" si="47"/>
        <v>125.80021204827534</v>
      </c>
      <c r="AC684" s="376">
        <f t="shared" si="47"/>
        <v>-84.87798139408153</v>
      </c>
      <c r="AD684" s="376">
        <f t="shared" si="47"/>
        <v>74.56871359565892</v>
      </c>
      <c r="AE684" s="376">
        <f t="shared" si="47"/>
        <v>23.420509767475401</v>
      </c>
      <c r="AF684" s="376">
        <f t="shared" si="47"/>
        <v>7.0409139750158909</v>
      </c>
      <c r="AG684" s="376">
        <f t="shared" si="43"/>
        <v>-38.619616507856321</v>
      </c>
      <c r="AH684" s="376">
        <f t="shared" si="43"/>
        <v>197.2819143585113</v>
      </c>
      <c r="AI684" s="376">
        <f t="shared" si="43"/>
        <v>-80.998817300932132</v>
      </c>
      <c r="AJ684" s="376">
        <f t="shared" si="43"/>
        <v>163.59519147324204</v>
      </c>
      <c r="AK684" s="376">
        <f t="shared" si="46"/>
        <v>139.11080729234916</v>
      </c>
      <c r="AL684" s="376">
        <f t="shared" si="46"/>
        <v>-77.235939694860264</v>
      </c>
      <c r="AM684" s="376">
        <f t="shared" si="46"/>
        <v>145.15363860004891</v>
      </c>
      <c r="AN684" s="376">
        <f t="shared" si="42"/>
        <v>-18.965067155470518</v>
      </c>
      <c r="AO684" s="376">
        <f t="shared" si="42"/>
        <v>14.299938793731418</v>
      </c>
      <c r="AP684" s="376">
        <f t="shared" si="42"/>
        <v>-39.043939109278867</v>
      </c>
    </row>
    <row r="685" spans="1:42" s="326" customFormat="1" ht="13.8" x14ac:dyDescent="0.3">
      <c r="A685" s="330"/>
      <c r="B685" s="330" t="s">
        <v>466</v>
      </c>
      <c r="C685" s="333"/>
      <c r="D685" s="333"/>
      <c r="E685" s="333"/>
      <c r="F685" s="333"/>
      <c r="G685" s="333"/>
      <c r="H685" s="333"/>
      <c r="I685" s="333"/>
      <c r="J685" s="333"/>
      <c r="K685" s="333"/>
      <c r="L685" s="333"/>
      <c r="M685" s="333"/>
      <c r="N685" s="333"/>
      <c r="O685" s="376">
        <f t="shared" si="40"/>
        <v>11.57657005617977</v>
      </c>
      <c r="P685" s="376">
        <f t="shared" si="47"/>
        <v>-54.58051043333824</v>
      </c>
      <c r="Q685" s="376">
        <f t="shared" si="47"/>
        <v>95.482889777357101</v>
      </c>
      <c r="R685" s="376">
        <f t="shared" si="47"/>
        <v>-53.975368803648784</v>
      </c>
      <c r="S685" s="376">
        <f t="shared" si="47"/>
        <v>59.62958766550161</v>
      </c>
      <c r="T685" s="376">
        <f t="shared" si="47"/>
        <v>6.3208511331530195</v>
      </c>
      <c r="U685" s="376">
        <f t="shared" si="47"/>
        <v>-13.641638917218744</v>
      </c>
      <c r="V685" s="376">
        <f t="shared" si="47"/>
        <v>42.047367460965269</v>
      </c>
      <c r="W685" s="376">
        <f t="shared" si="47"/>
        <v>10.422828122887077</v>
      </c>
      <c r="X685" s="376">
        <f t="shared" si="47"/>
        <v>-0.78221053263678675</v>
      </c>
      <c r="Y685" s="376">
        <f t="shared" si="47"/>
        <v>15.499380071881957</v>
      </c>
      <c r="Z685" s="376">
        <f t="shared" si="47"/>
        <v>-8.8150786587549668</v>
      </c>
      <c r="AA685" s="376">
        <f t="shared" si="47"/>
        <v>4.9745914147527168</v>
      </c>
      <c r="AB685" s="376">
        <f t="shared" si="47"/>
        <v>12.820245027754343</v>
      </c>
      <c r="AC685" s="376">
        <f t="shared" si="47"/>
        <v>-23.220279907257392</v>
      </c>
      <c r="AD685" s="376">
        <f t="shared" si="47"/>
        <v>22.551053078434951</v>
      </c>
      <c r="AE685" s="376">
        <f t="shared" si="47"/>
        <v>-26.216463995630154</v>
      </c>
      <c r="AF685" s="376">
        <f t="shared" si="47"/>
        <v>39.661846249655596</v>
      </c>
      <c r="AG685" s="376">
        <f t="shared" si="43"/>
        <v>-18.891211193876533</v>
      </c>
      <c r="AH685" s="376">
        <f t="shared" si="43"/>
        <v>89.770956004358439</v>
      </c>
      <c r="AI685" s="376">
        <f t="shared" si="43"/>
        <v>-41.857930633283409</v>
      </c>
      <c r="AJ685" s="376">
        <f t="shared" si="43"/>
        <v>29.828652881899544</v>
      </c>
      <c r="AK685" s="376">
        <f t="shared" si="46"/>
        <v>111.7521068905827</v>
      </c>
      <c r="AL685" s="376">
        <f t="shared" si="46"/>
        <v>-46.235124450755357</v>
      </c>
      <c r="AM685" s="376">
        <f t="shared" si="46"/>
        <v>-9.6215203750716771</v>
      </c>
      <c r="AN685" s="376">
        <f t="shared" si="42"/>
        <v>-29.897206452016881</v>
      </c>
      <c r="AO685" s="376">
        <f t="shared" si="42"/>
        <v>10.008077744217854</v>
      </c>
      <c r="AP685" s="376">
        <f t="shared" si="42"/>
        <v>-38.434927871553853</v>
      </c>
    </row>
    <row r="686" spans="1:42" s="326" customFormat="1" ht="25.5" customHeight="1" x14ac:dyDescent="0.3">
      <c r="A686" s="328"/>
      <c r="B686" s="328" t="s">
        <v>467</v>
      </c>
      <c r="C686" s="332"/>
      <c r="D686" s="332"/>
      <c r="E686" s="332"/>
      <c r="F686" s="332"/>
      <c r="G686" s="332"/>
      <c r="H686" s="332"/>
      <c r="I686" s="332"/>
      <c r="J686" s="332"/>
      <c r="K686" s="332"/>
      <c r="L686" s="332"/>
      <c r="M686" s="332"/>
      <c r="N686" s="332"/>
      <c r="O686" s="376">
        <f t="shared" si="40"/>
        <v>-9.7280085172413813</v>
      </c>
      <c r="P686" s="376">
        <f t="shared" si="47"/>
        <v>-4.172101644297034</v>
      </c>
      <c r="Q686" s="376">
        <f t="shared" si="47"/>
        <v>-11.617330286409048</v>
      </c>
      <c r="R686" s="376">
        <f t="shared" si="47"/>
        <v>-10.894204549608457</v>
      </c>
      <c r="S686" s="376">
        <f t="shared" si="47"/>
        <v>20.495804017286599</v>
      </c>
      <c r="T686" s="376">
        <f t="shared" si="47"/>
        <v>-5.2847249186614356</v>
      </c>
      <c r="U686" s="376">
        <f t="shared" si="47"/>
        <v>6.4067242923866745</v>
      </c>
      <c r="V686" s="376">
        <f t="shared" si="47"/>
        <v>37.54940571961582</v>
      </c>
      <c r="W686" s="376">
        <f t="shared" si="47"/>
        <v>-12.119491049544033</v>
      </c>
      <c r="X686" s="376">
        <f t="shared" si="47"/>
        <v>8.7481916098928387</v>
      </c>
      <c r="Y686" s="376">
        <f t="shared" si="47"/>
        <v>4.6016726529199552</v>
      </c>
      <c r="Z686" s="376">
        <f t="shared" si="47"/>
        <v>-17.259245235020181</v>
      </c>
      <c r="AA686" s="376">
        <f t="shared" si="47"/>
        <v>-1.277564704662143</v>
      </c>
      <c r="AB686" s="376">
        <f t="shared" si="47"/>
        <v>13.559519700763449</v>
      </c>
      <c r="AC686" s="376">
        <f t="shared" si="47"/>
        <v>-11.498636973271651</v>
      </c>
      <c r="AD686" s="376">
        <f t="shared" si="47"/>
        <v>-16.08162629501971</v>
      </c>
      <c r="AE686" s="376">
        <f t="shared" si="47"/>
        <v>13.473636408991618</v>
      </c>
      <c r="AF686" s="376">
        <f t="shared" si="47"/>
        <v>-4.0575272474474149</v>
      </c>
      <c r="AG686" s="376">
        <f t="shared" si="43"/>
        <v>9.436725604799026</v>
      </c>
      <c r="AH686" s="376">
        <f t="shared" si="43"/>
        <v>30.415166439738059</v>
      </c>
      <c r="AI686" s="376">
        <f t="shared" si="43"/>
        <v>-18.202095634196077</v>
      </c>
      <c r="AJ686" s="376">
        <f t="shared" si="43"/>
        <v>32.274086503554479</v>
      </c>
      <c r="AK686" s="376">
        <f t="shared" si="46"/>
        <v>-5.6603937009278473</v>
      </c>
      <c r="AL686" s="376">
        <f t="shared" si="46"/>
        <v>-13.497306502956754</v>
      </c>
      <c r="AM686" s="376">
        <f t="shared" si="46"/>
        <v>8.406213980815588</v>
      </c>
      <c r="AN686" s="376">
        <f t="shared" si="42"/>
        <v>-0.62062456991559278</v>
      </c>
      <c r="AO686" s="376">
        <f t="shared" si="42"/>
        <v>-19.014676329292026</v>
      </c>
      <c r="AP686" s="376">
        <f t="shared" si="42"/>
        <v>-15.432252699503374</v>
      </c>
    </row>
    <row r="687" spans="1:42" s="326" customFormat="1" ht="13.8" x14ac:dyDescent="0.3">
      <c r="A687" s="330"/>
      <c r="B687" s="330" t="s">
        <v>468</v>
      </c>
      <c r="C687" s="333"/>
      <c r="D687" s="333"/>
      <c r="E687" s="333"/>
      <c r="F687" s="333"/>
      <c r="G687" s="333"/>
      <c r="H687" s="333"/>
      <c r="I687" s="333"/>
      <c r="J687" s="333"/>
      <c r="K687" s="333"/>
      <c r="L687" s="333"/>
      <c r="M687" s="333"/>
      <c r="N687" s="333"/>
      <c r="O687" s="376">
        <f t="shared" si="40"/>
        <v>22.500825992782282</v>
      </c>
      <c r="P687" s="376">
        <f t="shared" si="47"/>
        <v>-11.60185328378757</v>
      </c>
      <c r="Q687" s="376">
        <f t="shared" si="47"/>
        <v>-5.9996295713821528</v>
      </c>
      <c r="R687" s="376">
        <f t="shared" si="47"/>
        <v>-3.0623268121948262</v>
      </c>
      <c r="S687" s="376">
        <f t="shared" si="47"/>
        <v>23.682663955123438</v>
      </c>
      <c r="T687" s="376">
        <f t="shared" si="47"/>
        <v>-4.4757970634487574</v>
      </c>
      <c r="U687" s="376">
        <f t="shared" si="47"/>
        <v>-10.00781117271695</v>
      </c>
      <c r="V687" s="376">
        <f t="shared" si="47"/>
        <v>2.8652609246338581</v>
      </c>
      <c r="W687" s="376">
        <f t="shared" si="47"/>
        <v>-9.352041738771117</v>
      </c>
      <c r="X687" s="376">
        <f t="shared" si="47"/>
        <v>-1.9226296758226611</v>
      </c>
      <c r="Y687" s="376">
        <f t="shared" si="47"/>
        <v>22.676985241216226</v>
      </c>
      <c r="Z687" s="376">
        <f t="shared" si="47"/>
        <v>-11.683873445877632</v>
      </c>
      <c r="AA687" s="376">
        <f t="shared" si="47"/>
        <v>33.171882188734621</v>
      </c>
      <c r="AB687" s="376">
        <f t="shared" si="47"/>
        <v>-18.083824710667017</v>
      </c>
      <c r="AC687" s="376">
        <f t="shared" si="47"/>
        <v>-14.968695494406445</v>
      </c>
      <c r="AD687" s="376">
        <f t="shared" si="47"/>
        <v>10.093500304615125</v>
      </c>
      <c r="AE687" s="376">
        <f t="shared" si="47"/>
        <v>5.4196490053553452</v>
      </c>
      <c r="AF687" s="376">
        <f t="shared" si="47"/>
        <v>-2.4297344697597234</v>
      </c>
      <c r="AG687" s="376">
        <f t="shared" si="43"/>
        <v>5.1923792105015663</v>
      </c>
      <c r="AH687" s="376">
        <f t="shared" si="43"/>
        <v>9.2793449011110098</v>
      </c>
      <c r="AI687" s="376">
        <f t="shared" si="43"/>
        <v>-26.778875398977029</v>
      </c>
      <c r="AJ687" s="376">
        <f t="shared" si="43"/>
        <v>27.51980077475277</v>
      </c>
      <c r="AK687" s="376">
        <f t="shared" si="46"/>
        <v>12.941504324614373</v>
      </c>
      <c r="AL687" s="376">
        <f t="shared" si="46"/>
        <v>-14.674370947048404</v>
      </c>
      <c r="AM687" s="376">
        <f t="shared" si="46"/>
        <v>36.719292976968774</v>
      </c>
      <c r="AN687" s="376">
        <f t="shared" si="42"/>
        <v>-22.426506289045509</v>
      </c>
      <c r="AO687" s="376">
        <f t="shared" si="42"/>
        <v>-5.3914695793202663</v>
      </c>
      <c r="AP687" s="376">
        <f t="shared" si="42"/>
        <v>0.94184362818638157</v>
      </c>
    </row>
    <row r="688" spans="1:42" s="326" customFormat="1" ht="13.8" x14ac:dyDescent="0.3">
      <c r="A688" s="328"/>
      <c r="B688" s="328" t="s">
        <v>469</v>
      </c>
      <c r="C688" s="332"/>
      <c r="D688" s="332"/>
      <c r="E688" s="332"/>
      <c r="F688" s="332"/>
      <c r="G688" s="332"/>
      <c r="H688" s="332"/>
      <c r="I688" s="332"/>
      <c r="J688" s="332"/>
      <c r="K688" s="332"/>
      <c r="L688" s="332"/>
      <c r="M688" s="332"/>
      <c r="N688" s="332"/>
      <c r="O688" s="376">
        <f t="shared" si="40"/>
        <v>49.248150474551977</v>
      </c>
      <c r="P688" s="376">
        <f t="shared" si="47"/>
        <v>-4.5848879499739139</v>
      </c>
      <c r="Q688" s="376">
        <f t="shared" si="47"/>
        <v>-34.778594030867936</v>
      </c>
      <c r="R688" s="376">
        <f t="shared" si="47"/>
        <v>27.11271249202489</v>
      </c>
      <c r="S688" s="376">
        <f t="shared" si="47"/>
        <v>46.184891484018827</v>
      </c>
      <c r="T688" s="376">
        <f t="shared" si="47"/>
        <v>-26.580977634477911</v>
      </c>
      <c r="U688" s="376">
        <f t="shared" si="47"/>
        <v>-1.2820444973057956</v>
      </c>
      <c r="V688" s="376">
        <f t="shared" si="47"/>
        <v>-1.5320136034770369</v>
      </c>
      <c r="W688" s="376">
        <f t="shared" si="47"/>
        <v>-23.31007865317719</v>
      </c>
      <c r="X688" s="376">
        <f t="shared" si="47"/>
        <v>12.141799650556081</v>
      </c>
      <c r="Y688" s="376">
        <f t="shared" si="47"/>
        <v>23.873027005060361</v>
      </c>
      <c r="Z688" s="376">
        <f t="shared" si="47"/>
        <v>-29.50557431068486</v>
      </c>
      <c r="AA688" s="376">
        <f t="shared" si="47"/>
        <v>90.369970696191004</v>
      </c>
      <c r="AB688" s="376">
        <f t="shared" si="47"/>
        <v>-30.990905189317072</v>
      </c>
      <c r="AC688" s="376">
        <f t="shared" si="47"/>
        <v>-32.097724452817644</v>
      </c>
      <c r="AD688" s="376">
        <f t="shared" si="47"/>
        <v>11.308714451338661</v>
      </c>
      <c r="AE688" s="376">
        <f t="shared" si="47"/>
        <v>48.658091958464667</v>
      </c>
      <c r="AF688" s="376">
        <f t="shared" si="47"/>
        <v>-13.518984791947892</v>
      </c>
      <c r="AG688" s="376">
        <f t="shared" si="43"/>
        <v>-2.7360783543532823</v>
      </c>
      <c r="AH688" s="376">
        <f t="shared" si="43"/>
        <v>11.030955840810865</v>
      </c>
      <c r="AI688" s="376">
        <f t="shared" si="43"/>
        <v>-46.058700548850041</v>
      </c>
      <c r="AJ688" s="376">
        <f t="shared" si="43"/>
        <v>36.476756571257972</v>
      </c>
      <c r="AK688" s="376">
        <f t="shared" si="46"/>
        <v>22.99087984948504</v>
      </c>
      <c r="AL688" s="376">
        <f t="shared" si="46"/>
        <v>-8.4447538633934371</v>
      </c>
      <c r="AM688" s="376">
        <f t="shared" si="46"/>
        <v>35.783947245222357</v>
      </c>
      <c r="AN688" s="376">
        <f t="shared" si="42"/>
        <v>-30.535648416753929</v>
      </c>
      <c r="AO688" s="376">
        <f t="shared" si="42"/>
        <v>-8.8917033494697328</v>
      </c>
      <c r="AP688" s="376">
        <f t="shared" si="42"/>
        <v>20.727744538395193</v>
      </c>
    </row>
    <row r="689" spans="1:42" s="326" customFormat="1" ht="13.8" x14ac:dyDescent="0.3">
      <c r="A689" s="330"/>
      <c r="B689" s="330" t="s">
        <v>470</v>
      </c>
      <c r="C689" s="333"/>
      <c r="D689" s="333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76">
        <f t="shared" si="40"/>
        <v>56.786400752808987</v>
      </c>
      <c r="P689" s="376">
        <f t="shared" si="47"/>
        <v>-8.658548351281361</v>
      </c>
      <c r="Q689" s="376">
        <f t="shared" si="47"/>
        <v>-15.984698185704033</v>
      </c>
      <c r="R689" s="376">
        <f t="shared" si="47"/>
        <v>-9.4776637163692943</v>
      </c>
      <c r="S689" s="376">
        <f t="shared" si="47"/>
        <v>29.29689369371625</v>
      </c>
      <c r="T689" s="376">
        <f t="shared" si="47"/>
        <v>14.594099713908326</v>
      </c>
      <c r="U689" s="376">
        <f t="shared" si="47"/>
        <v>-10.984029041443774</v>
      </c>
      <c r="V689" s="376">
        <f t="shared" si="47"/>
        <v>10.367347018714902</v>
      </c>
      <c r="W689" s="376">
        <f t="shared" si="47"/>
        <v>-17.472987643502378</v>
      </c>
      <c r="X689" s="376">
        <f t="shared" si="47"/>
        <v>-8.7562702389184022</v>
      </c>
      <c r="Y689" s="376">
        <f t="shared" si="47"/>
        <v>18.518873702471815</v>
      </c>
      <c r="Z689" s="376">
        <f t="shared" si="47"/>
        <v>9.4785604530956178</v>
      </c>
      <c r="AA689" s="376">
        <f t="shared" si="47"/>
        <v>16.512385618561172</v>
      </c>
      <c r="AB689" s="376">
        <f t="shared" si="47"/>
        <v>-8.7846985178876427</v>
      </c>
      <c r="AC689" s="376">
        <f t="shared" si="47"/>
        <v>-9.2547687072483011</v>
      </c>
      <c r="AD689" s="376">
        <f t="shared" si="47"/>
        <v>-0.19988558489053379</v>
      </c>
      <c r="AE689" s="376">
        <f t="shared" si="47"/>
        <v>-10.814070548554124</v>
      </c>
      <c r="AF689" s="376">
        <f t="shared" si="47"/>
        <v>25.259106729276652</v>
      </c>
      <c r="AG689" s="376">
        <f t="shared" si="43"/>
        <v>2.3918854813445392</v>
      </c>
      <c r="AH689" s="376">
        <f t="shared" si="43"/>
        <v>12.17592095652701</v>
      </c>
      <c r="AI689" s="376">
        <f t="shared" si="43"/>
        <v>-25.635801540717292</v>
      </c>
      <c r="AJ689" s="376">
        <f t="shared" si="43"/>
        <v>9.8104547859716167</v>
      </c>
      <c r="AK689" s="376">
        <f t="shared" si="46"/>
        <v>4.654076325725911</v>
      </c>
      <c r="AL689" s="376">
        <f t="shared" si="46"/>
        <v>6.2556287339315633</v>
      </c>
      <c r="AM689" s="376">
        <f t="shared" si="46"/>
        <v>24.543016327813849</v>
      </c>
      <c r="AN689" s="376">
        <f t="shared" si="42"/>
        <v>-13.894166789554147</v>
      </c>
      <c r="AO689" s="376">
        <f t="shared" si="42"/>
        <v>-19.811476077608905</v>
      </c>
      <c r="AP689" s="376">
        <f t="shared" si="42"/>
        <v>10.82021331987629</v>
      </c>
    </row>
    <row r="690" spans="1:42" s="326" customFormat="1" ht="13.8" x14ac:dyDescent="0.3">
      <c r="A690" s="328"/>
      <c r="B690" s="328" t="s">
        <v>471</v>
      </c>
      <c r="C690" s="332"/>
      <c r="D690" s="332"/>
      <c r="E690" s="332"/>
      <c r="F690" s="332"/>
      <c r="G690" s="332"/>
      <c r="H690" s="332"/>
      <c r="I690" s="332"/>
      <c r="J690" s="332"/>
      <c r="K690" s="332"/>
      <c r="L690" s="332"/>
      <c r="M690" s="332"/>
      <c r="N690" s="332"/>
      <c r="O690" s="376">
        <f t="shared" si="40"/>
        <v>14.611479538666666</v>
      </c>
      <c r="P690" s="376">
        <f t="shared" si="47"/>
        <v>-18.989634791330538</v>
      </c>
      <c r="Q690" s="376">
        <f t="shared" si="47"/>
        <v>20.013088886321317</v>
      </c>
      <c r="R690" s="376">
        <f t="shared" si="47"/>
        <v>4.6222427996556986E-2</v>
      </c>
      <c r="S690" s="376">
        <f t="shared" si="47"/>
        <v>-1.7616174532680782</v>
      </c>
      <c r="T690" s="376">
        <f t="shared" si="47"/>
        <v>-2.7010079714527948</v>
      </c>
      <c r="U690" s="376">
        <f t="shared" si="47"/>
        <v>-15.912860435919351</v>
      </c>
      <c r="V690" s="376">
        <f t="shared" si="47"/>
        <v>11.814416377660914</v>
      </c>
      <c r="W690" s="376">
        <f t="shared" si="47"/>
        <v>0.84694543255940324</v>
      </c>
      <c r="X690" s="376">
        <f t="shared" si="47"/>
        <v>-18.891770379168562</v>
      </c>
      <c r="Y690" s="376">
        <f t="shared" si="47"/>
        <v>35.311650192755771</v>
      </c>
      <c r="Z690" s="376">
        <f t="shared" si="47"/>
        <v>-9.2583069608797679</v>
      </c>
      <c r="AA690" s="376">
        <f t="shared" si="47"/>
        <v>4.5281984222477973</v>
      </c>
      <c r="AB690" s="376">
        <f t="shared" si="47"/>
        <v>16.526812336794734</v>
      </c>
      <c r="AC690" s="376">
        <f t="shared" si="47"/>
        <v>-25.064691788671468</v>
      </c>
      <c r="AD690" s="376">
        <f t="shared" si="47"/>
        <v>39.867705298776066</v>
      </c>
      <c r="AE690" s="376">
        <f t="shared" si="47"/>
        <v>-11.059762890885516</v>
      </c>
      <c r="AF690" s="376">
        <f t="shared" si="47"/>
        <v>-5.7907106387454519</v>
      </c>
      <c r="AG690" s="376">
        <f t="shared" si="43"/>
        <v>10.225758354809628</v>
      </c>
      <c r="AH690" s="376">
        <f t="shared" si="43"/>
        <v>8.1473063797430445</v>
      </c>
      <c r="AI690" s="376">
        <f t="shared" si="43"/>
        <v>-20.027570789039512</v>
      </c>
      <c r="AJ690" s="376">
        <f t="shared" si="43"/>
        <v>47.511314646569836</v>
      </c>
      <c r="AK690" s="376">
        <f t="shared" si="46"/>
        <v>6.5432586729777507</v>
      </c>
      <c r="AL690" s="376">
        <f t="shared" si="46"/>
        <v>-23.956832116702518</v>
      </c>
      <c r="AM690" s="376">
        <f t="shared" si="46"/>
        <v>49.060704699753963</v>
      </c>
      <c r="AN690" s="376">
        <f t="shared" si="42"/>
        <v>-25.190517178690158</v>
      </c>
      <c r="AO690" s="376">
        <f t="shared" si="42"/>
        <v>7.5295242851669455</v>
      </c>
      <c r="AP690" s="376">
        <f t="shared" si="42"/>
        <v>-3.0845668521594485</v>
      </c>
    </row>
    <row r="691" spans="1:42" s="326" customFormat="1" ht="13.8" x14ac:dyDescent="0.3">
      <c r="A691" s="330"/>
      <c r="B691" s="330" t="s">
        <v>472</v>
      </c>
      <c r="C691" s="333"/>
      <c r="D691" s="333"/>
      <c r="E691" s="333"/>
      <c r="F691" s="333"/>
      <c r="G691" s="333"/>
      <c r="H691" s="333"/>
      <c r="I691" s="333"/>
      <c r="J691" s="333"/>
      <c r="K691" s="333"/>
      <c r="L691" s="333"/>
      <c r="M691" s="333"/>
      <c r="N691" s="333"/>
      <c r="O691" s="376">
        <f t="shared" si="40"/>
        <v>-5.3345435804709677E-2</v>
      </c>
      <c r="P691" s="376">
        <f t="shared" si="47"/>
        <v>-13.951299694009172</v>
      </c>
      <c r="Q691" s="376">
        <f t="shared" si="47"/>
        <v>10.361041925309666</v>
      </c>
      <c r="R691" s="376">
        <f t="shared" si="47"/>
        <v>-21.541317074982288</v>
      </c>
      <c r="S691" s="376">
        <f t="shared" si="47"/>
        <v>24.371302318617779</v>
      </c>
      <c r="T691" s="376">
        <f t="shared" si="47"/>
        <v>10.745583530423978</v>
      </c>
      <c r="U691" s="376">
        <f t="shared" si="47"/>
        <v>-12.15153522445093</v>
      </c>
      <c r="V691" s="376">
        <f t="shared" si="47"/>
        <v>-3.1694361555320976</v>
      </c>
      <c r="W691" s="376">
        <f t="shared" si="47"/>
        <v>-0.11706480786458266</v>
      </c>
      <c r="X691" s="376">
        <f t="shared" si="47"/>
        <v>5.1069017985950307</v>
      </c>
      <c r="Y691" s="376">
        <f t="shared" si="47"/>
        <v>15.883855100227601</v>
      </c>
      <c r="Z691" s="376">
        <f t="shared" si="47"/>
        <v>-8.5884119385461712</v>
      </c>
      <c r="AA691" s="376">
        <f t="shared" si="47"/>
        <v>27.487064835165718</v>
      </c>
      <c r="AB691" s="376">
        <f t="shared" si="47"/>
        <v>-30.818915027559026</v>
      </c>
      <c r="AC691" s="376">
        <f t="shared" si="47"/>
        <v>6.637352755927612</v>
      </c>
      <c r="AD691" s="376">
        <f t="shared" si="47"/>
        <v>-5.4946862104741463</v>
      </c>
      <c r="AE691" s="376">
        <f t="shared" si="47"/>
        <v>2.0574561125813902</v>
      </c>
      <c r="AF691" s="376">
        <f t="shared" si="47"/>
        <v>-2.0871762510907308</v>
      </c>
      <c r="AG691" s="376">
        <f t="shared" si="43"/>
        <v>9.5224757695781861</v>
      </c>
      <c r="AH691" s="376">
        <f t="shared" si="43"/>
        <v>7.2155246713940731</v>
      </c>
      <c r="AI691" s="376">
        <f t="shared" si="43"/>
        <v>-17.957851588384319</v>
      </c>
      <c r="AJ691" s="376">
        <f t="shared" si="43"/>
        <v>15.8533708933917</v>
      </c>
      <c r="AK691" s="376">
        <f t="shared" si="46"/>
        <v>17.916051773000394</v>
      </c>
      <c r="AL691" s="376">
        <f t="shared" si="46"/>
        <v>-19.435000931595798</v>
      </c>
      <c r="AM691" s="376">
        <f t="shared" si="46"/>
        <v>33.621600336666788</v>
      </c>
      <c r="AN691" s="376">
        <f t="shared" si="42"/>
        <v>-18.475228930185466</v>
      </c>
      <c r="AO691" s="376">
        <f t="shared" si="42"/>
        <v>-6.5304584067512215</v>
      </c>
      <c r="AP691" s="376">
        <f t="shared" si="42"/>
        <v>-12.031003558354701</v>
      </c>
    </row>
    <row r="692" spans="1:42" s="326" customFormat="1" ht="13.8" x14ac:dyDescent="0.3">
      <c r="A692" s="328"/>
      <c r="B692" s="328" t="s">
        <v>473</v>
      </c>
      <c r="C692" s="332"/>
      <c r="D692" s="332"/>
      <c r="E692" s="332"/>
      <c r="F692" s="332"/>
      <c r="G692" s="332"/>
      <c r="H692" s="332"/>
      <c r="I692" s="332"/>
      <c r="J692" s="332"/>
      <c r="K692" s="332"/>
      <c r="L692" s="332"/>
      <c r="M692" s="332"/>
      <c r="N692" s="332"/>
      <c r="O692" s="376">
        <f t="shared" si="40"/>
        <v>-4.3824706740048862</v>
      </c>
      <c r="P692" s="376">
        <f t="shared" si="47"/>
        <v>-18.145005314326529</v>
      </c>
      <c r="Q692" s="376">
        <f t="shared" si="47"/>
        <v>27.181498430116974</v>
      </c>
      <c r="R692" s="376">
        <f t="shared" si="47"/>
        <v>-15.36179560864344</v>
      </c>
      <c r="S692" s="376">
        <f t="shared" si="47"/>
        <v>10.995860970260088</v>
      </c>
      <c r="T692" s="376">
        <f t="shared" si="47"/>
        <v>-6.2897692785369514</v>
      </c>
      <c r="U692" s="376">
        <f t="shared" si="47"/>
        <v>-3.7182381365677024</v>
      </c>
      <c r="V692" s="376">
        <f t="shared" si="47"/>
        <v>16.228183610950005</v>
      </c>
      <c r="W692" s="376">
        <f t="shared" si="47"/>
        <v>-5.9706937509745792</v>
      </c>
      <c r="X692" s="376">
        <f t="shared" si="47"/>
        <v>4.6968904803899267</v>
      </c>
      <c r="Y692" s="376">
        <f t="shared" si="47"/>
        <v>13.000039699276281</v>
      </c>
      <c r="Z692" s="376">
        <f t="shared" si="47"/>
        <v>-6.176387069823881</v>
      </c>
      <c r="AA692" s="376">
        <f t="shared" si="47"/>
        <v>0.63805586241026635</v>
      </c>
      <c r="AB692" s="376">
        <f t="shared" si="47"/>
        <v>-17.39836572718928</v>
      </c>
      <c r="AC692" s="376">
        <f t="shared" si="47"/>
        <v>-8.7032249959596548</v>
      </c>
      <c r="AD692" s="376">
        <f t="shared" si="47"/>
        <v>18.884354273392169</v>
      </c>
      <c r="AE692" s="376">
        <f t="shared" si="47"/>
        <v>6.1922859915003814</v>
      </c>
      <c r="AF692" s="376">
        <f t="shared" si="47"/>
        <v>-9.1664822758442313</v>
      </c>
      <c r="AG692" s="376">
        <f t="shared" si="43"/>
        <v>5.8869823525554112</v>
      </c>
      <c r="AH692" s="376">
        <f t="shared" si="43"/>
        <v>9.8653589317106221</v>
      </c>
      <c r="AI692" s="376">
        <f t="shared" si="43"/>
        <v>-9.6806707473951441</v>
      </c>
      <c r="AJ692" s="376">
        <f t="shared" si="43"/>
        <v>22.701360186361132</v>
      </c>
      <c r="AK692" s="376">
        <f t="shared" si="46"/>
        <v>-0.22954109927866928</v>
      </c>
      <c r="AL692" s="376">
        <f t="shared" si="46"/>
        <v>-10.433908222307279</v>
      </c>
      <c r="AM692" s="376">
        <f t="shared" si="46"/>
        <v>9.4338216965429034</v>
      </c>
      <c r="AN692" s="376">
        <f t="shared" si="42"/>
        <v>-29.623612691929242</v>
      </c>
      <c r="AO692" s="376">
        <f t="shared" si="42"/>
        <v>7.0939706290270008</v>
      </c>
      <c r="AP692" s="376">
        <f t="shared" si="42"/>
        <v>10.863541309370532</v>
      </c>
    </row>
    <row r="693" spans="1:42" s="326" customFormat="1" ht="13.8" x14ac:dyDescent="0.3">
      <c r="A693" s="330"/>
      <c r="B693" s="330" t="s">
        <v>474</v>
      </c>
      <c r="C693" s="333"/>
      <c r="D693" s="333"/>
      <c r="E693" s="333"/>
      <c r="F693" s="333"/>
      <c r="G693" s="333"/>
      <c r="H693" s="333"/>
      <c r="I693" s="333"/>
      <c r="J693" s="333"/>
      <c r="K693" s="333"/>
      <c r="L693" s="333"/>
      <c r="M693" s="333"/>
      <c r="N693" s="333"/>
      <c r="O693" s="376">
        <f t="shared" si="40"/>
        <v>-17.646120684814182</v>
      </c>
      <c r="P693" s="376">
        <f t="shared" si="47"/>
        <v>-6.842578213084983</v>
      </c>
      <c r="Q693" s="376">
        <f t="shared" si="47"/>
        <v>37.392974795287508</v>
      </c>
      <c r="R693" s="376">
        <f t="shared" si="47"/>
        <v>-18.298836813312722</v>
      </c>
      <c r="S693" s="376">
        <f t="shared" si="47"/>
        <v>3.4221183300693294</v>
      </c>
      <c r="T693" s="376">
        <f t="shared" si="47"/>
        <v>1.4107014221721543</v>
      </c>
      <c r="U693" s="376">
        <f t="shared" si="47"/>
        <v>-11.49066391892385</v>
      </c>
      <c r="V693" s="376">
        <f t="shared" si="47"/>
        <v>8.8141316575733324</v>
      </c>
      <c r="W693" s="376">
        <f t="shared" si="47"/>
        <v>-19.740960965425714</v>
      </c>
      <c r="X693" s="376">
        <f t="shared" si="47"/>
        <v>23.027294169854986</v>
      </c>
      <c r="Y693" s="376">
        <f t="shared" si="47"/>
        <v>-6.9510509267945899</v>
      </c>
      <c r="Z693" s="376">
        <f t="shared" si="47"/>
        <v>-6.5854647539319169</v>
      </c>
      <c r="AA693" s="376">
        <f t="shared" si="47"/>
        <v>9.8723518556099883</v>
      </c>
      <c r="AB693" s="376">
        <f t="shared" si="47"/>
        <v>-0.59368912038466037</v>
      </c>
      <c r="AC693" s="376">
        <f t="shared" si="47"/>
        <v>4.1751518371916179</v>
      </c>
      <c r="AD693" s="376">
        <f t="shared" si="47"/>
        <v>-12.827678566315909</v>
      </c>
      <c r="AE693" s="376">
        <f t="shared" si="47"/>
        <v>10.1502113977803</v>
      </c>
      <c r="AF693" s="376">
        <f t="shared" si="47"/>
        <v>-6.1683837307150906</v>
      </c>
      <c r="AG693" s="376">
        <f t="shared" si="43"/>
        <v>23.132187537367354</v>
      </c>
      <c r="AH693" s="376">
        <f t="shared" si="43"/>
        <v>-20.703695366435316</v>
      </c>
      <c r="AI693" s="376">
        <f t="shared" si="43"/>
        <v>4.3414393802145499</v>
      </c>
      <c r="AJ693" s="376">
        <f t="shared" si="43"/>
        <v>22.889855218024881</v>
      </c>
      <c r="AK693" s="376">
        <f t="shared" si="46"/>
        <v>-7.5452323270077404</v>
      </c>
      <c r="AL693" s="376">
        <f t="shared" si="46"/>
        <v>-4.9918437420129322</v>
      </c>
      <c r="AM693" s="376">
        <f t="shared" si="46"/>
        <v>13.56894449695347</v>
      </c>
      <c r="AN693" s="376">
        <f t="shared" si="42"/>
        <v>-26.281358687045103</v>
      </c>
      <c r="AO693" s="376">
        <f t="shared" si="42"/>
        <v>26.802517954188577</v>
      </c>
      <c r="AP693" s="376">
        <f t="shared" si="42"/>
        <v>-6.5332767386206987</v>
      </c>
    </row>
    <row r="694" spans="1:42" s="326" customFormat="1" ht="13.8" x14ac:dyDescent="0.3">
      <c r="A694" s="328"/>
      <c r="B694" s="328" t="s">
        <v>475</v>
      </c>
      <c r="C694" s="332"/>
      <c r="D694" s="332"/>
      <c r="E694" s="332"/>
      <c r="F694" s="332"/>
      <c r="G694" s="332"/>
      <c r="H694" s="332"/>
      <c r="I694" s="332"/>
      <c r="J694" s="332"/>
      <c r="K694" s="332"/>
      <c r="L694" s="332"/>
      <c r="M694" s="332"/>
      <c r="N694" s="332"/>
      <c r="O694" s="376">
        <f t="shared" si="40"/>
        <v>15.976897136797156</v>
      </c>
      <c r="P694" s="376">
        <f t="shared" si="47"/>
        <v>-11.243421431485956</v>
      </c>
      <c r="Q694" s="376">
        <f t="shared" si="47"/>
        <v>24.156969960388594</v>
      </c>
      <c r="R694" s="376">
        <f t="shared" si="47"/>
        <v>-10.450332507419962</v>
      </c>
      <c r="S694" s="376">
        <f t="shared" si="47"/>
        <v>9.2602663313874789</v>
      </c>
      <c r="T694" s="376">
        <f t="shared" si="47"/>
        <v>-6.7567973234166363</v>
      </c>
      <c r="U694" s="376">
        <f t="shared" si="47"/>
        <v>-2.8949320092731439</v>
      </c>
      <c r="V694" s="376">
        <f t="shared" si="47"/>
        <v>14.55624551973507</v>
      </c>
      <c r="W694" s="376">
        <f t="shared" si="47"/>
        <v>-24.105394241961218</v>
      </c>
      <c r="X694" s="376">
        <f t="shared" si="47"/>
        <v>24.03938516784163</v>
      </c>
      <c r="Y694" s="376">
        <f t="shared" si="47"/>
        <v>-0.22111582794454721</v>
      </c>
      <c r="Z694" s="376">
        <f t="shared" si="47"/>
        <v>-17.951731285913223</v>
      </c>
      <c r="AA694" s="376">
        <f t="shared" si="47"/>
        <v>17.12629274682395</v>
      </c>
      <c r="AB694" s="376">
        <f t="shared" si="47"/>
        <v>2.6015542172813628</v>
      </c>
      <c r="AC694" s="376">
        <f t="shared" si="47"/>
        <v>-5.522496720879853</v>
      </c>
      <c r="AD694" s="376">
        <f t="shared" si="47"/>
        <v>-6.6492095602505836</v>
      </c>
      <c r="AE694" s="376">
        <f t="shared" si="47"/>
        <v>11.767491429572967</v>
      </c>
      <c r="AF694" s="376">
        <f t="shared" si="47"/>
        <v>-9.1187982445755011</v>
      </c>
      <c r="AG694" s="376">
        <f t="shared" si="43"/>
        <v>25.066296923630841</v>
      </c>
      <c r="AH694" s="376">
        <f t="shared" si="43"/>
        <v>-24.862309690176659</v>
      </c>
      <c r="AI694" s="376">
        <f t="shared" si="43"/>
        <v>4.1003370670945039</v>
      </c>
      <c r="AJ694" s="376">
        <f t="shared" si="43"/>
        <v>29.285210336404489</v>
      </c>
      <c r="AK694" s="376">
        <f t="shared" si="46"/>
        <v>-21.302850363371739</v>
      </c>
      <c r="AL694" s="376">
        <f t="shared" si="46"/>
        <v>10.27924101639695</v>
      </c>
      <c r="AM694" s="376">
        <f t="shared" si="46"/>
        <v>12.128726555025706</v>
      </c>
      <c r="AN694" s="376">
        <f t="shared" si="42"/>
        <v>-23.33571198174721</v>
      </c>
      <c r="AO694" s="376">
        <f t="shared" si="42"/>
        <v>18.892148419680218</v>
      </c>
      <c r="AP694" s="376">
        <f t="shared" si="42"/>
        <v>-2.9554678622426271</v>
      </c>
    </row>
    <row r="695" spans="1:42" s="326" customFormat="1" ht="13.8" x14ac:dyDescent="0.3">
      <c r="A695" s="330"/>
      <c r="B695" s="330" t="s">
        <v>476</v>
      </c>
      <c r="C695" s="333"/>
      <c r="D695" s="333"/>
      <c r="E695" s="333"/>
      <c r="F695" s="333"/>
      <c r="G695" s="333"/>
      <c r="H695" s="333"/>
      <c r="I695" s="333"/>
      <c r="J695" s="333"/>
      <c r="K695" s="333"/>
      <c r="L695" s="333"/>
      <c r="M695" s="333"/>
      <c r="N695" s="333"/>
      <c r="O695" s="376">
        <f t="shared" si="40"/>
        <v>14.894117644444437</v>
      </c>
      <c r="P695" s="376">
        <f t="shared" si="47"/>
        <v>-22.90710233003179</v>
      </c>
      <c r="Q695" s="376">
        <f t="shared" si="47"/>
        <v>40.105808481053515</v>
      </c>
      <c r="R695" s="376">
        <f t="shared" si="47"/>
        <v>-26.25616188421057</v>
      </c>
      <c r="S695" s="376">
        <f t="shared" si="47"/>
        <v>31.100849588809826</v>
      </c>
      <c r="T695" s="376">
        <f t="shared" si="47"/>
        <v>-21.422899625985526</v>
      </c>
      <c r="U695" s="376">
        <f t="shared" si="47"/>
        <v>-8.9126908259869815</v>
      </c>
      <c r="V695" s="376">
        <f t="shared" si="47"/>
        <v>10.407642728924044</v>
      </c>
      <c r="W695" s="376">
        <f t="shared" si="47"/>
        <v>-34.400301219023874</v>
      </c>
      <c r="X695" s="376">
        <f t="shared" si="47"/>
        <v>38.731856495541557</v>
      </c>
      <c r="Y695" s="376">
        <f t="shared" si="47"/>
        <v>-14.551211598252436</v>
      </c>
      <c r="Z695" s="376">
        <f t="shared" si="47"/>
        <v>7.1500115323732913</v>
      </c>
      <c r="AA695" s="376">
        <f t="shared" si="47"/>
        <v>33.859173526929375</v>
      </c>
      <c r="AB695" s="376">
        <f t="shared" si="47"/>
        <v>-20.079402277902215</v>
      </c>
      <c r="AC695" s="376">
        <f t="shared" si="47"/>
        <v>34.602703002028655</v>
      </c>
      <c r="AD695" s="376">
        <f t="shared" si="47"/>
        <v>-25.402986096729357</v>
      </c>
      <c r="AE695" s="376">
        <f t="shared" si="47"/>
        <v>21.640256821782778</v>
      </c>
      <c r="AF695" s="376">
        <f t="shared" si="47"/>
        <v>-4.6042576194121203</v>
      </c>
      <c r="AG695" s="376">
        <f t="shared" si="43"/>
        <v>8.5482415359697477</v>
      </c>
      <c r="AH695" s="376">
        <f t="shared" si="43"/>
        <v>5.2961229000512002</v>
      </c>
      <c r="AI695" s="376">
        <f t="shared" si="43"/>
        <v>-15.441306806186125</v>
      </c>
      <c r="AJ695" s="376">
        <f t="shared" si="43"/>
        <v>49.878492875639978</v>
      </c>
      <c r="AK695" s="376">
        <f t="shared" si="46"/>
        <v>9.1057412585956339</v>
      </c>
      <c r="AL695" s="376">
        <f t="shared" si="46"/>
        <v>-24.544538481115325</v>
      </c>
      <c r="AM695" s="376">
        <f t="shared" si="46"/>
        <v>13.732956027398391</v>
      </c>
      <c r="AN695" s="376">
        <f t="shared" si="42"/>
        <v>-33.528288389275396</v>
      </c>
      <c r="AO695" s="376">
        <f t="shared" si="42"/>
        <v>33.125275493263949</v>
      </c>
      <c r="AP695" s="376">
        <f t="shared" si="42"/>
        <v>-7.1208341526818222</v>
      </c>
    </row>
    <row r="696" spans="1:42" s="326" customFormat="1" ht="13.8" x14ac:dyDescent="0.3">
      <c r="A696" s="328"/>
      <c r="B696" s="328" t="s">
        <v>477</v>
      </c>
      <c r="C696" s="332"/>
      <c r="D696" s="332"/>
      <c r="E696" s="332"/>
      <c r="F696" s="332"/>
      <c r="G696" s="332"/>
      <c r="H696" s="332"/>
      <c r="I696" s="332"/>
      <c r="J696" s="332"/>
      <c r="K696" s="332"/>
      <c r="L696" s="332"/>
      <c r="M696" s="332"/>
      <c r="N696" s="332"/>
      <c r="O696" s="376">
        <f t="shared" si="40"/>
        <v>-46.92000349292929</v>
      </c>
      <c r="P696" s="376">
        <f t="shared" si="47"/>
        <v>123.66848390928155</v>
      </c>
      <c r="Q696" s="376">
        <f t="shared" si="47"/>
        <v>-19.917673405905543</v>
      </c>
      <c r="R696" s="376">
        <f t="shared" si="47"/>
        <v>4.1170515090212731</v>
      </c>
      <c r="S696" s="376">
        <f t="shared" si="47"/>
        <v>-7.1567706744398629</v>
      </c>
      <c r="T696" s="376">
        <f t="shared" si="47"/>
        <v>9.8293432403795471</v>
      </c>
      <c r="U696" s="376">
        <f t="shared" si="47"/>
        <v>19.839315286356737</v>
      </c>
      <c r="V696" s="376">
        <f t="shared" si="47"/>
        <v>-1.7040427561859568</v>
      </c>
      <c r="W696" s="376">
        <f t="shared" si="47"/>
        <v>-49.612149496634657</v>
      </c>
      <c r="X696" s="376">
        <f t="shared" si="47"/>
        <v>14.205504887956193</v>
      </c>
      <c r="Y696" s="376">
        <f t="shared" si="47"/>
        <v>34.858620524844874</v>
      </c>
      <c r="Z696" s="376">
        <f t="shared" si="47"/>
        <v>-58.363731969346574</v>
      </c>
      <c r="AA696" s="376">
        <f t="shared" si="47"/>
        <v>213.72163664588129</v>
      </c>
      <c r="AB696" s="376">
        <f t="shared" si="47"/>
        <v>53.33767867187094</v>
      </c>
      <c r="AC696" s="376">
        <f t="shared" si="47"/>
        <v>-63.822713829123231</v>
      </c>
      <c r="AD696" s="376">
        <f t="shared" si="47"/>
        <v>-12.451120188137372</v>
      </c>
      <c r="AE696" s="376">
        <f t="shared" si="47"/>
        <v>103.38823061725471</v>
      </c>
      <c r="AF696" s="376">
        <f t="shared" si="47"/>
        <v>-41.832195071934251</v>
      </c>
      <c r="AG696" s="376">
        <f t="shared" si="43"/>
        <v>1.654971715811858</v>
      </c>
      <c r="AH696" s="376">
        <f t="shared" si="43"/>
        <v>60.655908527300937</v>
      </c>
      <c r="AI696" s="376">
        <f t="shared" si="43"/>
        <v>-41.843235789680151</v>
      </c>
      <c r="AJ696" s="376">
        <f t="shared" si="43"/>
        <v>46.975266403800518</v>
      </c>
      <c r="AK696" s="376">
        <f t="shared" si="46"/>
        <v>-44.652849799068463</v>
      </c>
      <c r="AL696" s="376">
        <f t="shared" si="46"/>
        <v>-13.138567864993353</v>
      </c>
      <c r="AM696" s="376">
        <f t="shared" si="46"/>
        <v>277.28778071372028</v>
      </c>
      <c r="AN696" s="376">
        <f t="shared" si="42"/>
        <v>-67.141448034402586</v>
      </c>
      <c r="AO696" s="376">
        <f t="shared" si="42"/>
        <v>14.5514351278979</v>
      </c>
      <c r="AP696" s="376">
        <f t="shared" si="42"/>
        <v>-43.25883986116358</v>
      </c>
    </row>
    <row r="697" spans="1:42" s="326" customFormat="1" ht="27.6" x14ac:dyDescent="0.3">
      <c r="A697" s="330"/>
      <c r="B697" s="330" t="s">
        <v>478</v>
      </c>
      <c r="C697" s="333"/>
      <c r="D697" s="333"/>
      <c r="E697" s="333"/>
      <c r="F697" s="333"/>
      <c r="G697" s="333"/>
      <c r="H697" s="333"/>
      <c r="I697" s="333"/>
      <c r="J697" s="333"/>
      <c r="K697" s="333"/>
      <c r="L697" s="333"/>
      <c r="M697" s="333"/>
      <c r="N697" s="333"/>
      <c r="O697" s="376">
        <f t="shared" si="40"/>
        <v>-48.498376198297493</v>
      </c>
      <c r="P697" s="376">
        <f t="shared" si="47"/>
        <v>0.57977430100519267</v>
      </c>
      <c r="Q697" s="376">
        <f t="shared" si="47"/>
        <v>63.685816922253224</v>
      </c>
      <c r="R697" s="376">
        <f t="shared" si="47"/>
        <v>-28.789778519974114</v>
      </c>
      <c r="S697" s="376">
        <f t="shared" si="47"/>
        <v>-8.2046307066820461</v>
      </c>
      <c r="T697" s="376">
        <f t="shared" si="47"/>
        <v>20.048824154998915</v>
      </c>
      <c r="U697" s="376">
        <f t="shared" si="47"/>
        <v>-26.208685071783915</v>
      </c>
      <c r="V697" s="376">
        <f t="shared" si="47"/>
        <v>-2.4527373106662336</v>
      </c>
      <c r="W697" s="376">
        <f t="shared" si="47"/>
        <v>-5.9044994518465517</v>
      </c>
      <c r="X697" s="376">
        <f t="shared" si="47"/>
        <v>20.199503371631245</v>
      </c>
      <c r="Y697" s="376">
        <f t="shared" si="47"/>
        <v>-21.055042537617517</v>
      </c>
      <c r="Z697" s="376">
        <f t="shared" si="47"/>
        <v>23.611534953541579</v>
      </c>
      <c r="AA697" s="376">
        <f t="shared" si="47"/>
        <v>-7.8134375067983761</v>
      </c>
      <c r="AB697" s="376">
        <f t="shared" si="47"/>
        <v>-8.4077630719474428</v>
      </c>
      <c r="AC697" s="376">
        <f t="shared" si="47"/>
        <v>31.131505618957171</v>
      </c>
      <c r="AD697" s="376">
        <f t="shared" si="47"/>
        <v>-22.170300360095506</v>
      </c>
      <c r="AE697" s="376">
        <f t="shared" ref="P697:AF712" si="48">IFERROR(((AE307-AD307)*100/AD307),"n.a.")</f>
        <v>2.7566463139160629</v>
      </c>
      <c r="AF697" s="376">
        <f t="shared" si="48"/>
        <v>2.4807819475790089</v>
      </c>
      <c r="AG697" s="376">
        <f t="shared" si="43"/>
        <v>21.628147176612096</v>
      </c>
      <c r="AH697" s="376">
        <f t="shared" si="43"/>
        <v>-17.113559734180505</v>
      </c>
      <c r="AI697" s="376">
        <f t="shared" si="43"/>
        <v>9.8664565566633371</v>
      </c>
      <c r="AJ697" s="376">
        <f t="shared" si="43"/>
        <v>8.3501193838738246</v>
      </c>
      <c r="AK697" s="376">
        <f t="shared" si="46"/>
        <v>20.642608780116046</v>
      </c>
      <c r="AL697" s="376">
        <f t="shared" si="46"/>
        <v>-23.409287758016571</v>
      </c>
      <c r="AM697" s="376">
        <f t="shared" si="46"/>
        <v>10.775286990530867</v>
      </c>
      <c r="AN697" s="376">
        <f t="shared" si="42"/>
        <v>-28.322033610274133</v>
      </c>
      <c r="AO697" s="376">
        <f t="shared" si="42"/>
        <v>43.378393446627648</v>
      </c>
      <c r="AP697" s="376">
        <f t="shared" si="42"/>
        <v>-11.826403106465891</v>
      </c>
    </row>
    <row r="698" spans="1:42" s="326" customFormat="1" ht="13.8" x14ac:dyDescent="0.3">
      <c r="A698" s="328"/>
      <c r="B698" s="328" t="s">
        <v>479</v>
      </c>
      <c r="C698" s="332"/>
      <c r="D698" s="332"/>
      <c r="E698" s="332"/>
      <c r="F698" s="332"/>
      <c r="G698" s="332"/>
      <c r="H698" s="332"/>
      <c r="I698" s="332"/>
      <c r="J698" s="332"/>
      <c r="K698" s="332"/>
      <c r="L698" s="332"/>
      <c r="M698" s="332"/>
      <c r="N698" s="332"/>
      <c r="O698" s="376">
        <f t="shared" si="40"/>
        <v>15.001511948267794</v>
      </c>
      <c r="P698" s="376">
        <f t="shared" si="48"/>
        <v>-0.95945455716040173</v>
      </c>
      <c r="Q698" s="376">
        <f t="shared" si="48"/>
        <v>17.738994454154941</v>
      </c>
      <c r="R698" s="376">
        <f t="shared" si="48"/>
        <v>-17.522566293790774</v>
      </c>
      <c r="S698" s="376">
        <f t="shared" si="48"/>
        <v>21.524672182340606</v>
      </c>
      <c r="T698" s="376">
        <f t="shared" si="48"/>
        <v>-10.537641406527376</v>
      </c>
      <c r="U698" s="376">
        <f t="shared" si="48"/>
        <v>-3.2261043418659909</v>
      </c>
      <c r="V698" s="376">
        <f t="shared" si="48"/>
        <v>1.4791685615117887</v>
      </c>
      <c r="W698" s="376">
        <f t="shared" si="48"/>
        <v>-20.485898088679733</v>
      </c>
      <c r="X698" s="376">
        <f t="shared" si="48"/>
        <v>14.258910958352889</v>
      </c>
      <c r="Y698" s="376">
        <f t="shared" si="48"/>
        <v>4.1915987926493026</v>
      </c>
      <c r="Z698" s="376">
        <f t="shared" si="48"/>
        <v>7.1361455572198729</v>
      </c>
      <c r="AA698" s="376">
        <f t="shared" si="48"/>
        <v>3.4034589663981545</v>
      </c>
      <c r="AB698" s="376">
        <f t="shared" si="48"/>
        <v>-15.856248858207611</v>
      </c>
      <c r="AC698" s="376">
        <f t="shared" si="48"/>
        <v>19.550802308082492</v>
      </c>
      <c r="AD698" s="376">
        <f t="shared" si="48"/>
        <v>-14.935352415838432</v>
      </c>
      <c r="AE698" s="376">
        <f t="shared" si="48"/>
        <v>28.353057566062844</v>
      </c>
      <c r="AF698" s="376">
        <f t="shared" si="48"/>
        <v>-13.589727627659787</v>
      </c>
      <c r="AG698" s="376">
        <f t="shared" si="43"/>
        <v>5.4547376537126375</v>
      </c>
      <c r="AH698" s="376">
        <f t="shared" si="43"/>
        <v>-7.7113980257087391</v>
      </c>
      <c r="AI698" s="376">
        <f t="shared" si="43"/>
        <v>-0.21469916289902624</v>
      </c>
      <c r="AJ698" s="376">
        <f t="shared" si="43"/>
        <v>11.26255488880968</v>
      </c>
      <c r="AK698" s="376">
        <f t="shared" si="46"/>
        <v>-10.156618260681292</v>
      </c>
      <c r="AL698" s="376">
        <f t="shared" si="46"/>
        <v>0.46079973538321217</v>
      </c>
      <c r="AM698" s="376">
        <f t="shared" si="46"/>
        <v>9.6663331923917326</v>
      </c>
      <c r="AN698" s="376">
        <f t="shared" si="42"/>
        <v>-7.6027455231027501</v>
      </c>
      <c r="AO698" s="376">
        <f t="shared" si="42"/>
        <v>15.297030089717168</v>
      </c>
      <c r="AP698" s="376">
        <f t="shared" si="42"/>
        <v>-1.0108858194049848</v>
      </c>
    </row>
    <row r="699" spans="1:42" s="326" customFormat="1" ht="13.8" x14ac:dyDescent="0.3">
      <c r="A699" s="330"/>
      <c r="B699" s="330" t="s">
        <v>480</v>
      </c>
      <c r="C699" s="333"/>
      <c r="D699" s="333"/>
      <c r="E699" s="333"/>
      <c r="F699" s="333"/>
      <c r="G699" s="333"/>
      <c r="H699" s="333"/>
      <c r="I699" s="333"/>
      <c r="J699" s="333"/>
      <c r="K699" s="333"/>
      <c r="L699" s="333"/>
      <c r="M699" s="333"/>
      <c r="N699" s="333"/>
      <c r="O699" s="376">
        <f t="shared" si="40"/>
        <v>13.318292818597563</v>
      </c>
      <c r="P699" s="376">
        <f t="shared" si="48"/>
        <v>-3.0999878976375181</v>
      </c>
      <c r="Q699" s="376">
        <f t="shared" si="48"/>
        <v>20.47526795919882</v>
      </c>
      <c r="R699" s="376">
        <f t="shared" si="48"/>
        <v>-18.142673143530519</v>
      </c>
      <c r="S699" s="376">
        <f t="shared" si="48"/>
        <v>12.729860938776065</v>
      </c>
      <c r="T699" s="376">
        <f t="shared" si="48"/>
        <v>-3.3430028833200947</v>
      </c>
      <c r="U699" s="376">
        <f t="shared" si="48"/>
        <v>-7.6967922175378902</v>
      </c>
      <c r="V699" s="376">
        <f t="shared" si="48"/>
        <v>8.5653598043650003</v>
      </c>
      <c r="W699" s="376">
        <f t="shared" si="48"/>
        <v>-16.663466136247791</v>
      </c>
      <c r="X699" s="376">
        <f t="shared" si="48"/>
        <v>6.4777698028285426</v>
      </c>
      <c r="Y699" s="376">
        <f t="shared" si="48"/>
        <v>5.4067158996219531</v>
      </c>
      <c r="Z699" s="376">
        <f t="shared" si="48"/>
        <v>-2.5465155530052646</v>
      </c>
      <c r="AA699" s="376">
        <f t="shared" si="48"/>
        <v>4.147319342368097</v>
      </c>
      <c r="AB699" s="376">
        <f t="shared" si="48"/>
        <v>-9.134802170010099</v>
      </c>
      <c r="AC699" s="376">
        <f t="shared" si="48"/>
        <v>14.386597149884127</v>
      </c>
      <c r="AD699" s="376">
        <f t="shared" si="48"/>
        <v>-10.890040873118229</v>
      </c>
      <c r="AE699" s="376">
        <f t="shared" si="48"/>
        <v>21.582474215026473</v>
      </c>
      <c r="AF699" s="376">
        <f t="shared" si="48"/>
        <v>-5.4144264315771249</v>
      </c>
      <c r="AG699" s="376">
        <f t="shared" si="43"/>
        <v>-0.7070665724451789</v>
      </c>
      <c r="AH699" s="376">
        <f t="shared" si="43"/>
        <v>-8.4636345496095426</v>
      </c>
      <c r="AI699" s="376">
        <f t="shared" si="43"/>
        <v>8.3243108539667148</v>
      </c>
      <c r="AJ699" s="376">
        <f t="shared" si="43"/>
        <v>3.3750573979744969</v>
      </c>
      <c r="AK699" s="376">
        <f t="shared" si="46"/>
        <v>-6.3687556361481494</v>
      </c>
      <c r="AL699" s="376">
        <f t="shared" si="46"/>
        <v>-10.19000626391232</v>
      </c>
      <c r="AM699" s="376">
        <f t="shared" si="46"/>
        <v>12.951522309278001</v>
      </c>
      <c r="AN699" s="376">
        <f t="shared" si="42"/>
        <v>-7.0009237183680408</v>
      </c>
      <c r="AO699" s="376">
        <f t="shared" si="42"/>
        <v>11.85819862442257</v>
      </c>
      <c r="AP699" s="376">
        <f t="shared" si="42"/>
        <v>7.0101432915439812</v>
      </c>
    </row>
    <row r="700" spans="1:42" s="326" customFormat="1" ht="13.8" x14ac:dyDescent="0.3">
      <c r="A700" s="328"/>
      <c r="B700" s="328" t="s">
        <v>481</v>
      </c>
      <c r="C700" s="332"/>
      <c r="D700" s="332"/>
      <c r="E700" s="332"/>
      <c r="F700" s="332"/>
      <c r="G700" s="332"/>
      <c r="H700" s="332"/>
      <c r="I700" s="332"/>
      <c r="J700" s="332"/>
      <c r="K700" s="332"/>
      <c r="L700" s="332"/>
      <c r="M700" s="332"/>
      <c r="N700" s="332"/>
      <c r="O700" s="376">
        <f t="shared" si="40"/>
        <v>18.725389335154819</v>
      </c>
      <c r="P700" s="376">
        <f t="shared" si="48"/>
        <v>-0.24981225005483804</v>
      </c>
      <c r="Q700" s="376">
        <f t="shared" si="48"/>
        <v>45.666547129003284</v>
      </c>
      <c r="R700" s="376">
        <f t="shared" si="48"/>
        <v>-13.943730177105135</v>
      </c>
      <c r="S700" s="376">
        <f t="shared" si="48"/>
        <v>32.157126023968964</v>
      </c>
      <c r="T700" s="376">
        <f t="shared" si="48"/>
        <v>-24.751744168761341</v>
      </c>
      <c r="U700" s="376">
        <f t="shared" si="48"/>
        <v>-22.659103936655939</v>
      </c>
      <c r="V700" s="376">
        <f t="shared" si="48"/>
        <v>29.71071468130194</v>
      </c>
      <c r="W700" s="376">
        <f t="shared" si="48"/>
        <v>-36.258166960534581</v>
      </c>
      <c r="X700" s="376">
        <f t="shared" si="48"/>
        <v>45.473122442470917</v>
      </c>
      <c r="Y700" s="376">
        <f t="shared" si="48"/>
        <v>-10.944050494384816</v>
      </c>
      <c r="Z700" s="376">
        <f t="shared" si="48"/>
        <v>8.9895726470210846</v>
      </c>
      <c r="AA700" s="376">
        <f t="shared" si="48"/>
        <v>48.710203278691395</v>
      </c>
      <c r="AB700" s="376">
        <f t="shared" si="48"/>
        <v>-28.290356267769994</v>
      </c>
      <c r="AC700" s="376">
        <f t="shared" si="48"/>
        <v>41.19517787279085</v>
      </c>
      <c r="AD700" s="376">
        <f t="shared" si="48"/>
        <v>-26.430983398093488</v>
      </c>
      <c r="AE700" s="376">
        <f t="shared" si="48"/>
        <v>43.778422082092696</v>
      </c>
      <c r="AF700" s="376">
        <f t="shared" si="48"/>
        <v>-41.525340698395432</v>
      </c>
      <c r="AG700" s="376">
        <f t="shared" si="43"/>
        <v>24.52539360830454</v>
      </c>
      <c r="AH700" s="376">
        <f t="shared" si="43"/>
        <v>0.70454817936979519</v>
      </c>
      <c r="AI700" s="376">
        <f t="shared" si="43"/>
        <v>-29.031027809588966</v>
      </c>
      <c r="AJ700" s="376">
        <f t="shared" si="43"/>
        <v>40.263614937602135</v>
      </c>
      <c r="AK700" s="376">
        <f t="shared" si="46"/>
        <v>-25.251660248179494</v>
      </c>
      <c r="AL700" s="376">
        <f t="shared" si="46"/>
        <v>33.088869407417185</v>
      </c>
      <c r="AM700" s="376">
        <f t="shared" si="46"/>
        <v>8.815628725740747E-2</v>
      </c>
      <c r="AN700" s="376">
        <f t="shared" si="42"/>
        <v>3.3516735281324288</v>
      </c>
      <c r="AO700" s="376">
        <f t="shared" si="42"/>
        <v>28.198139036968097</v>
      </c>
      <c r="AP700" s="376">
        <f t="shared" si="42"/>
        <v>-16.784835771337576</v>
      </c>
    </row>
    <row r="701" spans="1:42" s="326" customFormat="1" ht="13.8" x14ac:dyDescent="0.3">
      <c r="A701" s="330"/>
      <c r="B701" s="330" t="s">
        <v>482</v>
      </c>
      <c r="C701" s="333"/>
      <c r="D701" s="333"/>
      <c r="E701" s="333"/>
      <c r="F701" s="333"/>
      <c r="G701" s="333"/>
      <c r="H701" s="333"/>
      <c r="I701" s="333"/>
      <c r="J701" s="333"/>
      <c r="K701" s="333"/>
      <c r="L701" s="333"/>
      <c r="M701" s="333"/>
      <c r="N701" s="333"/>
      <c r="O701" s="376">
        <f t="shared" si="40"/>
        <v>17.053654492727269</v>
      </c>
      <c r="P701" s="376">
        <f t="shared" si="48"/>
        <v>3.6245112211185111</v>
      </c>
      <c r="Q701" s="376">
        <f t="shared" si="48"/>
        <v>-1.7787910854270963</v>
      </c>
      <c r="R701" s="376">
        <f t="shared" si="48"/>
        <v>-18.466402892171846</v>
      </c>
      <c r="S701" s="376">
        <f t="shared" si="48"/>
        <v>36.802329414832364</v>
      </c>
      <c r="T701" s="376">
        <f t="shared" si="48"/>
        <v>-15.829571078334981</v>
      </c>
      <c r="U701" s="376">
        <f t="shared" si="48"/>
        <v>20.825538865430161</v>
      </c>
      <c r="V701" s="376">
        <f t="shared" si="48"/>
        <v>-24.047600652904922</v>
      </c>
      <c r="W701" s="376">
        <f t="shared" si="48"/>
        <v>-19.63122212020318</v>
      </c>
      <c r="X701" s="376">
        <f t="shared" si="48"/>
        <v>18.601794050676787</v>
      </c>
      <c r="Y701" s="376">
        <f t="shared" si="48"/>
        <v>11.686543254702075</v>
      </c>
      <c r="Z701" s="376">
        <f t="shared" si="48"/>
        <v>29.476603800509466</v>
      </c>
      <c r="AA701" s="376">
        <f t="shared" si="48"/>
        <v>-19.251955606685765</v>
      </c>
      <c r="AB701" s="376">
        <f t="shared" si="48"/>
        <v>-20.841453236678049</v>
      </c>
      <c r="AC701" s="376">
        <f t="shared" si="48"/>
        <v>16.464252570358756</v>
      </c>
      <c r="AD701" s="376">
        <f t="shared" si="48"/>
        <v>-14.691062624239581</v>
      </c>
      <c r="AE701" s="376">
        <f t="shared" si="48"/>
        <v>34.388218715979633</v>
      </c>
      <c r="AF701" s="376">
        <f t="shared" si="48"/>
        <v>-9.490191439238906</v>
      </c>
      <c r="AG701" s="376">
        <f t="shared" si="43"/>
        <v>10.722226335413039</v>
      </c>
      <c r="AH701" s="376">
        <f t="shared" si="43"/>
        <v>-11.316974992551048</v>
      </c>
      <c r="AI701" s="376">
        <f t="shared" si="43"/>
        <v>2.3813980876226496E-2</v>
      </c>
      <c r="AJ701" s="376">
        <f t="shared" si="43"/>
        <v>16.996844253652228</v>
      </c>
      <c r="AK701" s="376">
        <f t="shared" si="46"/>
        <v>-9.6149005175920106</v>
      </c>
      <c r="AL701" s="376">
        <f t="shared" si="46"/>
        <v>9.3436396948379468</v>
      </c>
      <c r="AM701" s="376">
        <f t="shared" si="46"/>
        <v>9.1435702668983119</v>
      </c>
      <c r="AN701" s="376">
        <f t="shared" si="42"/>
        <v>-15.054966710512943</v>
      </c>
      <c r="AO701" s="376">
        <f t="shared" si="42"/>
        <v>14.035829440477361</v>
      </c>
      <c r="AP701" s="376">
        <f t="shared" si="42"/>
        <v>-6.2760229333716957</v>
      </c>
    </row>
    <row r="702" spans="1:42" s="326" customFormat="1" ht="13.8" x14ac:dyDescent="0.3">
      <c r="A702" s="328"/>
      <c r="B702" s="328" t="s">
        <v>483</v>
      </c>
      <c r="C702" s="332"/>
      <c r="D702" s="332"/>
      <c r="E702" s="332"/>
      <c r="F702" s="332"/>
      <c r="G702" s="332"/>
      <c r="H702" s="332"/>
      <c r="I702" s="332"/>
      <c r="J702" s="332"/>
      <c r="K702" s="332"/>
      <c r="L702" s="332"/>
      <c r="M702" s="332"/>
      <c r="N702" s="332"/>
      <c r="O702" s="376">
        <f t="shared" si="40"/>
        <v>2.3805347848665397</v>
      </c>
      <c r="P702" s="376">
        <f t="shared" si="48"/>
        <v>-21.94061839210611</v>
      </c>
      <c r="Q702" s="376">
        <f t="shared" si="48"/>
        <v>33.857540782002729</v>
      </c>
      <c r="R702" s="376">
        <f t="shared" si="48"/>
        <v>-14.27597120130684</v>
      </c>
      <c r="S702" s="376">
        <f t="shared" si="48"/>
        <v>16.606570517939357</v>
      </c>
      <c r="T702" s="376">
        <f t="shared" si="48"/>
        <v>-4.9545802632596025</v>
      </c>
      <c r="U702" s="376">
        <f t="shared" si="48"/>
        <v>-5.7273251477861802</v>
      </c>
      <c r="V702" s="376">
        <f t="shared" si="48"/>
        <v>10.330821987951101</v>
      </c>
      <c r="W702" s="376">
        <f t="shared" si="48"/>
        <v>-16.291436670737596</v>
      </c>
      <c r="X702" s="376">
        <f t="shared" si="48"/>
        <v>14.098808697700562</v>
      </c>
      <c r="Y702" s="376">
        <f t="shared" si="48"/>
        <v>0.45435687442211814</v>
      </c>
      <c r="Z702" s="376">
        <f t="shared" si="48"/>
        <v>-2.4368927192507996</v>
      </c>
      <c r="AA702" s="376">
        <f t="shared" si="48"/>
        <v>19.022800419751427</v>
      </c>
      <c r="AB702" s="376">
        <f t="shared" si="48"/>
        <v>-18.02320050271959</v>
      </c>
      <c r="AC702" s="376">
        <f t="shared" si="48"/>
        <v>-4.6295283609047866</v>
      </c>
      <c r="AD702" s="376">
        <f t="shared" si="48"/>
        <v>2.4741057032464355</v>
      </c>
      <c r="AE702" s="376">
        <f t="shared" si="48"/>
        <v>10.501769196927299</v>
      </c>
      <c r="AF702" s="376">
        <f t="shared" si="48"/>
        <v>-4.9004717538666691</v>
      </c>
      <c r="AG702" s="376">
        <f t="shared" si="43"/>
        <v>11.515326054315873</v>
      </c>
      <c r="AH702" s="376">
        <f t="shared" si="43"/>
        <v>-6.3853498490183478</v>
      </c>
      <c r="AI702" s="376">
        <f t="shared" si="43"/>
        <v>-6.2156954949130139</v>
      </c>
      <c r="AJ702" s="376">
        <f t="shared" si="43"/>
        <v>17.760664324919571</v>
      </c>
      <c r="AK702" s="376">
        <f t="shared" si="46"/>
        <v>2.5537302711643669E-2</v>
      </c>
      <c r="AL702" s="376">
        <f t="shared" si="46"/>
        <v>-7.779851079131233</v>
      </c>
      <c r="AM702" s="376">
        <f t="shared" si="46"/>
        <v>15.925623603594165</v>
      </c>
      <c r="AN702" s="376">
        <f t="shared" si="42"/>
        <v>-22.450423381323866</v>
      </c>
      <c r="AO702" s="376">
        <f t="shared" si="42"/>
        <v>8.4418991663822176</v>
      </c>
      <c r="AP702" s="376">
        <f t="shared" si="42"/>
        <v>5.7759567672010839</v>
      </c>
    </row>
    <row r="703" spans="1:42" s="326" customFormat="1" ht="13.8" x14ac:dyDescent="0.3">
      <c r="A703" s="330"/>
      <c r="B703" s="330" t="s">
        <v>484</v>
      </c>
      <c r="C703" s="333"/>
      <c r="D703" s="333"/>
      <c r="E703" s="333"/>
      <c r="F703" s="333"/>
      <c r="G703" s="333"/>
      <c r="H703" s="333"/>
      <c r="I703" s="333"/>
      <c r="J703" s="333"/>
      <c r="K703" s="333"/>
      <c r="L703" s="333"/>
      <c r="M703" s="333"/>
      <c r="N703" s="333"/>
      <c r="O703" s="376">
        <f t="shared" si="40"/>
        <v>8.0754099889094224</v>
      </c>
      <c r="P703" s="376">
        <f t="shared" si="48"/>
        <v>-17.975533652987671</v>
      </c>
      <c r="Q703" s="376">
        <f t="shared" si="48"/>
        <v>31.14688086366364</v>
      </c>
      <c r="R703" s="376">
        <f t="shared" si="48"/>
        <v>-13.23081223319179</v>
      </c>
      <c r="S703" s="376">
        <f t="shared" si="48"/>
        <v>14.414261011398347</v>
      </c>
      <c r="T703" s="376">
        <f t="shared" si="48"/>
        <v>-4.4225712046394738</v>
      </c>
      <c r="U703" s="376">
        <f t="shared" si="48"/>
        <v>-13.313595946204778</v>
      </c>
      <c r="V703" s="376">
        <f t="shared" si="48"/>
        <v>4.3737219091833941</v>
      </c>
      <c r="W703" s="376">
        <f t="shared" si="48"/>
        <v>-23.479598369981975</v>
      </c>
      <c r="X703" s="376">
        <f t="shared" si="48"/>
        <v>18.178038377551935</v>
      </c>
      <c r="Y703" s="376">
        <f t="shared" si="48"/>
        <v>0.97762356413180473</v>
      </c>
      <c r="Z703" s="376">
        <f t="shared" si="48"/>
        <v>-14.46970071146829</v>
      </c>
      <c r="AA703" s="376">
        <f t="shared" si="48"/>
        <v>50.687534800329075</v>
      </c>
      <c r="AB703" s="376">
        <f t="shared" si="48"/>
        <v>1.1955916794577286</v>
      </c>
      <c r="AC703" s="376">
        <f t="shared" si="48"/>
        <v>-13.739430190711692</v>
      </c>
      <c r="AD703" s="376">
        <f t="shared" si="48"/>
        <v>3.0943799192401693</v>
      </c>
      <c r="AE703" s="376">
        <f t="shared" si="48"/>
        <v>12.603656659176798</v>
      </c>
      <c r="AF703" s="376">
        <f t="shared" si="48"/>
        <v>-21.807199306526197</v>
      </c>
      <c r="AG703" s="376">
        <f t="shared" si="43"/>
        <v>19.033255578199505</v>
      </c>
      <c r="AH703" s="376">
        <f t="shared" si="43"/>
        <v>-0.23186362378429873</v>
      </c>
      <c r="AI703" s="376">
        <f t="shared" si="43"/>
        <v>-6.6179307602464164</v>
      </c>
      <c r="AJ703" s="376">
        <f t="shared" si="43"/>
        <v>8.5251602749657174</v>
      </c>
      <c r="AK703" s="376">
        <f t="shared" si="46"/>
        <v>17.604331040310541</v>
      </c>
      <c r="AL703" s="376">
        <f t="shared" si="46"/>
        <v>-23.20337142829678</v>
      </c>
      <c r="AM703" s="376">
        <f t="shared" si="46"/>
        <v>58.794389588886716</v>
      </c>
      <c r="AN703" s="376">
        <f t="shared" si="42"/>
        <v>-32.788260880561594</v>
      </c>
      <c r="AO703" s="376">
        <f t="shared" si="42"/>
        <v>15.467189696214893</v>
      </c>
      <c r="AP703" s="376">
        <f t="shared" si="42"/>
        <v>6.6097054411846274</v>
      </c>
    </row>
    <row r="704" spans="1:42" s="326" customFormat="1" ht="13.8" x14ac:dyDescent="0.3">
      <c r="A704" s="328"/>
      <c r="B704" s="328" t="s">
        <v>485</v>
      </c>
      <c r="C704" s="332"/>
      <c r="D704" s="332"/>
      <c r="E704" s="332"/>
      <c r="F704" s="332"/>
      <c r="G704" s="332"/>
      <c r="H704" s="332"/>
      <c r="I704" s="332"/>
      <c r="J704" s="332"/>
      <c r="K704" s="332"/>
      <c r="L704" s="332"/>
      <c r="M704" s="332"/>
      <c r="N704" s="332"/>
      <c r="O704" s="376">
        <f t="shared" si="40"/>
        <v>-10.393683429157656</v>
      </c>
      <c r="P704" s="376">
        <f t="shared" si="48"/>
        <v>-27.022183411777529</v>
      </c>
      <c r="Q704" s="376">
        <f t="shared" si="48"/>
        <v>38.441597587704571</v>
      </c>
      <c r="R704" s="376">
        <f t="shared" si="48"/>
        <v>0.86747704506767132</v>
      </c>
      <c r="S704" s="376">
        <f t="shared" si="48"/>
        <v>14.106904781030694</v>
      </c>
      <c r="T704" s="376">
        <f t="shared" si="48"/>
        <v>-5.8457899879575805</v>
      </c>
      <c r="U704" s="376">
        <f t="shared" si="48"/>
        <v>-4.5656599103462572</v>
      </c>
      <c r="V704" s="376">
        <f t="shared" si="48"/>
        <v>10.569176669852171</v>
      </c>
      <c r="W704" s="376">
        <f t="shared" si="48"/>
        <v>-15.063352476839341</v>
      </c>
      <c r="X704" s="376">
        <f t="shared" si="48"/>
        <v>18.779946663643127</v>
      </c>
      <c r="Y704" s="376">
        <f t="shared" si="48"/>
        <v>-10.555114312096491</v>
      </c>
      <c r="Z704" s="376">
        <f t="shared" si="48"/>
        <v>-5.3514457380189082</v>
      </c>
      <c r="AA704" s="376">
        <f t="shared" si="48"/>
        <v>35.599132430703555</v>
      </c>
      <c r="AB704" s="376">
        <f t="shared" si="48"/>
        <v>-29.675795311725238</v>
      </c>
      <c r="AC704" s="376">
        <f t="shared" si="48"/>
        <v>-7.8594301282699517</v>
      </c>
      <c r="AD704" s="376">
        <f t="shared" si="48"/>
        <v>12.111625214027962</v>
      </c>
      <c r="AE704" s="376">
        <f t="shared" si="48"/>
        <v>-0.62256889724358921</v>
      </c>
      <c r="AF704" s="376">
        <f t="shared" si="48"/>
        <v>16.366124207640127</v>
      </c>
      <c r="AG704" s="376">
        <f t="shared" si="43"/>
        <v>7.7909123313648463</v>
      </c>
      <c r="AH704" s="376">
        <f t="shared" si="43"/>
        <v>-2.8180433144139418</v>
      </c>
      <c r="AI704" s="376">
        <f t="shared" si="43"/>
        <v>2.8550603783116051</v>
      </c>
      <c r="AJ704" s="376">
        <f t="shared" si="43"/>
        <v>17.842946118029058</v>
      </c>
      <c r="AK704" s="376">
        <f t="shared" si="46"/>
        <v>6.9778894117111845</v>
      </c>
      <c r="AL704" s="376">
        <f t="shared" si="46"/>
        <v>-14.5293163451115</v>
      </c>
      <c r="AM704" s="376">
        <f t="shared" si="46"/>
        <v>9.769048962879797</v>
      </c>
      <c r="AN704" s="376">
        <f t="shared" si="42"/>
        <v>-31.086982334036033</v>
      </c>
      <c r="AO704" s="376">
        <f t="shared" si="42"/>
        <v>32.206452009895862</v>
      </c>
      <c r="AP704" s="376">
        <f t="shared" si="42"/>
        <v>16.108358080062438</v>
      </c>
    </row>
    <row r="705" spans="1:42" s="326" customFormat="1" ht="13.8" x14ac:dyDescent="0.3">
      <c r="A705" s="330"/>
      <c r="B705" s="330" t="s">
        <v>486</v>
      </c>
      <c r="C705" s="333"/>
      <c r="D705" s="333"/>
      <c r="E705" s="333"/>
      <c r="F705" s="333"/>
      <c r="G705" s="333"/>
      <c r="H705" s="333"/>
      <c r="I705" s="333"/>
      <c r="J705" s="333"/>
      <c r="K705" s="333"/>
      <c r="L705" s="333"/>
      <c r="M705" s="333"/>
      <c r="N705" s="333"/>
      <c r="O705" s="376">
        <f t="shared" si="40"/>
        <v>0.28279871915378829</v>
      </c>
      <c r="P705" s="376">
        <f t="shared" si="48"/>
        <v>-17.115907778370207</v>
      </c>
      <c r="Q705" s="376">
        <f t="shared" si="48"/>
        <v>26.771454229198127</v>
      </c>
      <c r="R705" s="376">
        <f t="shared" si="48"/>
        <v>-19.085803442414601</v>
      </c>
      <c r="S705" s="376">
        <f t="shared" si="48"/>
        <v>22.851203639889032</v>
      </c>
      <c r="T705" s="376">
        <f t="shared" si="48"/>
        <v>-9.546943737808979</v>
      </c>
      <c r="U705" s="376">
        <f t="shared" si="48"/>
        <v>-4.3808468609997897</v>
      </c>
      <c r="V705" s="376">
        <f t="shared" si="48"/>
        <v>4.5534468840439688</v>
      </c>
      <c r="W705" s="376">
        <f t="shared" si="48"/>
        <v>-18.515540145322987</v>
      </c>
      <c r="X705" s="376">
        <f t="shared" si="48"/>
        <v>20.155155229586853</v>
      </c>
      <c r="Y705" s="376">
        <f t="shared" si="48"/>
        <v>-10.135652676160882</v>
      </c>
      <c r="Z705" s="376">
        <f t="shared" si="48"/>
        <v>6.2683784405852281</v>
      </c>
      <c r="AA705" s="376">
        <f t="shared" si="48"/>
        <v>19.292938242732539</v>
      </c>
      <c r="AB705" s="376">
        <f t="shared" si="48"/>
        <v>-11.32518148354054</v>
      </c>
      <c r="AC705" s="376">
        <f t="shared" si="48"/>
        <v>2.4753074406653774</v>
      </c>
      <c r="AD705" s="376">
        <f t="shared" si="48"/>
        <v>-14.047517057427289</v>
      </c>
      <c r="AE705" s="376">
        <f t="shared" si="48"/>
        <v>15.884436971235191</v>
      </c>
      <c r="AF705" s="376">
        <f t="shared" si="48"/>
        <v>-10.148471881130714</v>
      </c>
      <c r="AG705" s="376">
        <f t="shared" si="43"/>
        <v>14.92235905631737</v>
      </c>
      <c r="AH705" s="376">
        <f t="shared" si="43"/>
        <v>-9.9960324620842069</v>
      </c>
      <c r="AI705" s="376">
        <f t="shared" si="43"/>
        <v>-17.154915534158832</v>
      </c>
      <c r="AJ705" s="376">
        <f t="shared" si="43"/>
        <v>32.855599419122981</v>
      </c>
      <c r="AK705" s="376">
        <f t="shared" si="46"/>
        <v>-10.825424841042018</v>
      </c>
      <c r="AL705" s="376">
        <f t="shared" si="46"/>
        <v>-5.3012067662318474</v>
      </c>
      <c r="AM705" s="376">
        <f t="shared" si="46"/>
        <v>15.210428301253964</v>
      </c>
      <c r="AN705" s="376">
        <f t="shared" si="42"/>
        <v>-11.113132517371881</v>
      </c>
      <c r="AO705" s="376">
        <f t="shared" si="42"/>
        <v>-6.7596092983702052</v>
      </c>
      <c r="AP705" s="376">
        <f t="shared" si="42"/>
        <v>-9.3229306506236043</v>
      </c>
    </row>
    <row r="706" spans="1:42" s="326" customFormat="1" ht="13.8" x14ac:dyDescent="0.3">
      <c r="A706" s="328"/>
      <c r="B706" s="328" t="s">
        <v>487</v>
      </c>
      <c r="C706" s="332"/>
      <c r="D706" s="332"/>
      <c r="E706" s="332"/>
      <c r="F706" s="332"/>
      <c r="G706" s="332"/>
      <c r="H706" s="332"/>
      <c r="I706" s="332"/>
      <c r="J706" s="332"/>
      <c r="K706" s="332"/>
      <c r="L706" s="332"/>
      <c r="M706" s="332"/>
      <c r="N706" s="332"/>
      <c r="O706" s="376">
        <f t="shared" si="40"/>
        <v>3.3981984767527598</v>
      </c>
      <c r="P706" s="376">
        <f t="shared" si="48"/>
        <v>-35.388520943596589</v>
      </c>
      <c r="Q706" s="376">
        <f t="shared" si="48"/>
        <v>52.446427268710657</v>
      </c>
      <c r="R706" s="376">
        <f t="shared" si="48"/>
        <v>-9.7053653286847599</v>
      </c>
      <c r="S706" s="376">
        <f t="shared" si="48"/>
        <v>13.135944763530013</v>
      </c>
      <c r="T706" s="376">
        <f t="shared" si="48"/>
        <v>7.4815920502544078</v>
      </c>
      <c r="U706" s="376">
        <f t="shared" si="48"/>
        <v>-19.681280235528099</v>
      </c>
      <c r="V706" s="376">
        <f t="shared" si="48"/>
        <v>15.172386642821792</v>
      </c>
      <c r="W706" s="376">
        <f t="shared" si="48"/>
        <v>-14.742424622795603</v>
      </c>
      <c r="X706" s="376">
        <f t="shared" si="48"/>
        <v>-1.4424388904002645</v>
      </c>
      <c r="Y706" s="376">
        <f t="shared" si="48"/>
        <v>29.699329420963362</v>
      </c>
      <c r="Z706" s="376">
        <f t="shared" si="48"/>
        <v>-13.037049456770772</v>
      </c>
      <c r="AA706" s="376">
        <f t="shared" si="48"/>
        <v>17.619852031671247</v>
      </c>
      <c r="AB706" s="376">
        <f t="shared" si="48"/>
        <v>-17.451514403050382</v>
      </c>
      <c r="AC706" s="376">
        <f t="shared" si="48"/>
        <v>17.37317207118614</v>
      </c>
      <c r="AD706" s="376">
        <f t="shared" si="48"/>
        <v>-5.5906700876032689</v>
      </c>
      <c r="AE706" s="376">
        <f t="shared" si="48"/>
        <v>-2.2349174516408352</v>
      </c>
      <c r="AF706" s="376">
        <f t="shared" si="48"/>
        <v>-4.0898241781737594</v>
      </c>
      <c r="AG706" s="376">
        <f t="shared" si="43"/>
        <v>-7.25818820513084</v>
      </c>
      <c r="AH706" s="376">
        <f t="shared" si="43"/>
        <v>9.0203665520475358</v>
      </c>
      <c r="AI706" s="376">
        <f t="shared" si="43"/>
        <v>-7.0420398113556502</v>
      </c>
      <c r="AJ706" s="376">
        <f t="shared" si="43"/>
        <v>17.791850976311689</v>
      </c>
      <c r="AK706" s="376">
        <f t="shared" si="46"/>
        <v>4.1681515161936371</v>
      </c>
      <c r="AL706" s="376">
        <f t="shared" si="46"/>
        <v>-13.955125191110099</v>
      </c>
      <c r="AM706" s="376">
        <f t="shared" si="46"/>
        <v>16.651026490038369</v>
      </c>
      <c r="AN706" s="376">
        <f t="shared" si="42"/>
        <v>-25.509764359997696</v>
      </c>
      <c r="AO706" s="376">
        <f t="shared" si="42"/>
        <v>1.2529818584431116</v>
      </c>
      <c r="AP706" s="376">
        <f t="shared" si="42"/>
        <v>2.6402513514679469</v>
      </c>
    </row>
    <row r="707" spans="1:42" s="326" customFormat="1" ht="13.8" x14ac:dyDescent="0.3">
      <c r="A707" s="330"/>
      <c r="B707" s="330" t="s">
        <v>488</v>
      </c>
      <c r="C707" s="333"/>
      <c r="D707" s="333"/>
      <c r="E707" s="333"/>
      <c r="F707" s="333"/>
      <c r="G707" s="333"/>
      <c r="H707" s="333"/>
      <c r="I707" s="333"/>
      <c r="J707" s="333"/>
      <c r="K707" s="333"/>
      <c r="L707" s="333"/>
      <c r="M707" s="333"/>
      <c r="N707" s="333"/>
      <c r="O707" s="376">
        <f t="shared" si="40"/>
        <v>-0.37800395214067822</v>
      </c>
      <c r="P707" s="376">
        <f t="shared" si="48"/>
        <v>-13.186564785889352</v>
      </c>
      <c r="Q707" s="376">
        <f t="shared" si="48"/>
        <v>22.662304018564488</v>
      </c>
      <c r="R707" s="376">
        <f t="shared" si="48"/>
        <v>-20.951630025610751</v>
      </c>
      <c r="S707" s="376">
        <f t="shared" si="48"/>
        <v>25.0585554524218</v>
      </c>
      <c r="T707" s="376">
        <f t="shared" si="48"/>
        <v>-13.047053681852903</v>
      </c>
      <c r="U707" s="376">
        <f t="shared" si="48"/>
        <v>-0.49345876357838825</v>
      </c>
      <c r="V707" s="376">
        <f t="shared" si="48"/>
        <v>2.375734743874891</v>
      </c>
      <c r="W707" s="376">
        <f t="shared" si="48"/>
        <v>-19.38604410776631</v>
      </c>
      <c r="X707" s="376">
        <f t="shared" si="48"/>
        <v>25.425011489116297</v>
      </c>
      <c r="Y707" s="376">
        <f t="shared" si="48"/>
        <v>-17.773374189615147</v>
      </c>
      <c r="Z707" s="376">
        <f t="shared" si="48"/>
        <v>12.106913416850848</v>
      </c>
      <c r="AA707" s="376">
        <f t="shared" si="48"/>
        <v>19.685442747049276</v>
      </c>
      <c r="AB707" s="376">
        <f t="shared" si="48"/>
        <v>-9.9127538141291467</v>
      </c>
      <c r="AC707" s="376">
        <f t="shared" si="48"/>
        <v>-0.67197302070720399</v>
      </c>
      <c r="AD707" s="376">
        <f t="shared" si="48"/>
        <v>-16.158656533674684</v>
      </c>
      <c r="AE707" s="376">
        <f t="shared" si="48"/>
        <v>20.977837877334014</v>
      </c>
      <c r="AF707" s="376">
        <f t="shared" si="48"/>
        <v>-11.524789894237847</v>
      </c>
      <c r="AG707" s="376">
        <f t="shared" si="43"/>
        <v>20.384443823406301</v>
      </c>
      <c r="AH707" s="376">
        <f t="shared" si="43"/>
        <v>-13.603643152667445</v>
      </c>
      <c r="AI707" s="376">
        <f t="shared" si="43"/>
        <v>-19.57582340439648</v>
      </c>
      <c r="AJ707" s="376">
        <f t="shared" si="43"/>
        <v>37.023684819879399</v>
      </c>
      <c r="AK707" s="376">
        <f t="shared" si="46"/>
        <v>-14.391811231792021</v>
      </c>
      <c r="AL707" s="376">
        <f t="shared" si="46"/>
        <v>-2.7965074100860239</v>
      </c>
      <c r="AM707" s="376">
        <f t="shared" si="46"/>
        <v>14.841341250175169</v>
      </c>
      <c r="AN707" s="376">
        <f t="shared" si="42"/>
        <v>-7.3665340427463244</v>
      </c>
      <c r="AO707" s="376">
        <f t="shared" si="42"/>
        <v>-8.4364070030666731</v>
      </c>
      <c r="AP707" s="376">
        <f t="shared" si="42"/>
        <v>-12.091397917506264</v>
      </c>
    </row>
    <row r="708" spans="1:42" s="326" customFormat="1" ht="13.8" x14ac:dyDescent="0.3">
      <c r="A708" s="328"/>
      <c r="B708" s="328" t="s">
        <v>489</v>
      </c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76">
        <f t="shared" si="40"/>
        <v>11.978741447538614</v>
      </c>
      <c r="P708" s="376">
        <f t="shared" si="48"/>
        <v>-24.230648145162796</v>
      </c>
      <c r="Q708" s="376">
        <f t="shared" si="48"/>
        <v>39.133121821536314</v>
      </c>
      <c r="R708" s="376">
        <f t="shared" si="48"/>
        <v>-16.973076261773226</v>
      </c>
      <c r="S708" s="376">
        <f t="shared" si="48"/>
        <v>12.531354219979983</v>
      </c>
      <c r="T708" s="376">
        <f t="shared" si="48"/>
        <v>6.3825854578757765E-2</v>
      </c>
      <c r="U708" s="376">
        <f t="shared" si="48"/>
        <v>-7.0211690903887272</v>
      </c>
      <c r="V708" s="376">
        <f t="shared" si="48"/>
        <v>15.908140680806579</v>
      </c>
      <c r="W708" s="376">
        <f t="shared" si="48"/>
        <v>-14.66865471800658</v>
      </c>
      <c r="X708" s="376">
        <f t="shared" si="48"/>
        <v>6.6032490486979309</v>
      </c>
      <c r="Y708" s="376">
        <f t="shared" si="48"/>
        <v>16.373939429323496</v>
      </c>
      <c r="Z708" s="376">
        <f t="shared" si="48"/>
        <v>-6.4964358792212629</v>
      </c>
      <c r="AA708" s="376">
        <f t="shared" si="48"/>
        <v>9.7068701236165005</v>
      </c>
      <c r="AB708" s="376">
        <f t="shared" si="48"/>
        <v>-18.369329823301442</v>
      </c>
      <c r="AC708" s="376">
        <f t="shared" si="48"/>
        <v>-8.8948711689118216</v>
      </c>
      <c r="AD708" s="376">
        <f t="shared" si="48"/>
        <v>14.866792581481214</v>
      </c>
      <c r="AE708" s="376">
        <f t="shared" si="48"/>
        <v>11.530140642968819</v>
      </c>
      <c r="AF708" s="376">
        <f t="shared" si="48"/>
        <v>-8.6247508740364864</v>
      </c>
      <c r="AG708" s="376">
        <f t="shared" si="43"/>
        <v>10.397385558723222</v>
      </c>
      <c r="AH708" s="376">
        <f t="shared" si="43"/>
        <v>-5.6918388848032961</v>
      </c>
      <c r="AI708" s="376">
        <f t="shared" si="43"/>
        <v>-2.5325453735878285</v>
      </c>
      <c r="AJ708" s="376">
        <f t="shared" si="43"/>
        <v>8.1622423262604755</v>
      </c>
      <c r="AK708" s="376">
        <f t="shared" si="46"/>
        <v>3.4437671559891676</v>
      </c>
      <c r="AL708" s="376">
        <f t="shared" si="46"/>
        <v>-3.9881624629568111</v>
      </c>
      <c r="AM708" s="376">
        <f t="shared" si="46"/>
        <v>17.490183108594511</v>
      </c>
      <c r="AN708" s="376">
        <f t="shared" si="42"/>
        <v>-24.728441530710025</v>
      </c>
      <c r="AO708" s="376">
        <f t="shared" si="42"/>
        <v>8.4513633899186491</v>
      </c>
      <c r="AP708" s="376">
        <f t="shared" si="42"/>
        <v>9.9857733056433009</v>
      </c>
    </row>
    <row r="709" spans="1:42" s="326" customFormat="1" ht="12.75" customHeight="1" x14ac:dyDescent="0.3">
      <c r="A709" s="330"/>
      <c r="B709" s="330" t="s">
        <v>490</v>
      </c>
      <c r="C709" s="333"/>
      <c r="D709" s="333"/>
      <c r="E709" s="333"/>
      <c r="F709" s="333"/>
      <c r="G709" s="333"/>
      <c r="H709" s="333"/>
      <c r="I709" s="333"/>
      <c r="J709" s="333"/>
      <c r="K709" s="333"/>
      <c r="L709" s="333"/>
      <c r="M709" s="333"/>
      <c r="N709" s="333"/>
      <c r="O709" s="376">
        <f t="shared" si="40"/>
        <v>-13.049636833333345</v>
      </c>
      <c r="P709" s="376">
        <f t="shared" si="48"/>
        <v>-7.9771319418165909</v>
      </c>
      <c r="Q709" s="376">
        <f t="shared" si="48"/>
        <v>25.340399088835603</v>
      </c>
      <c r="R709" s="376">
        <f t="shared" si="48"/>
        <v>-13.134243690759817</v>
      </c>
      <c r="S709" s="376">
        <f t="shared" si="48"/>
        <v>-3.5420672561057405</v>
      </c>
      <c r="T709" s="376">
        <f t="shared" si="48"/>
        <v>-0.286351716491626</v>
      </c>
      <c r="U709" s="376">
        <f t="shared" si="48"/>
        <v>-3.1317246038209468</v>
      </c>
      <c r="V709" s="376">
        <f t="shared" si="48"/>
        <v>7.6322034385902935</v>
      </c>
      <c r="W709" s="376">
        <f t="shared" si="48"/>
        <v>-5.5848949056112867</v>
      </c>
      <c r="X709" s="376">
        <f t="shared" si="48"/>
        <v>7.8955800059734065</v>
      </c>
      <c r="Y709" s="376">
        <f t="shared" si="48"/>
        <v>-17.335680943990173</v>
      </c>
      <c r="Z709" s="376">
        <f t="shared" si="48"/>
        <v>22.309926566970141</v>
      </c>
      <c r="AA709" s="376">
        <f t="shared" si="48"/>
        <v>18.521778281347306</v>
      </c>
      <c r="AB709" s="376">
        <f t="shared" si="48"/>
        <v>-34.279608190961682</v>
      </c>
      <c r="AC709" s="376">
        <f t="shared" si="48"/>
        <v>2.3102370956610767</v>
      </c>
      <c r="AD709" s="376">
        <f t="shared" si="48"/>
        <v>26.98691079959481</v>
      </c>
      <c r="AE709" s="376">
        <f t="shared" si="48"/>
        <v>4.936890332863161</v>
      </c>
      <c r="AF709" s="376">
        <f t="shared" si="48"/>
        <v>-14.469557209388825</v>
      </c>
      <c r="AG709" s="376">
        <f t="shared" si="43"/>
        <v>16.720368723472181</v>
      </c>
      <c r="AH709" s="376">
        <f t="shared" si="43"/>
        <v>-8.9734246165126166</v>
      </c>
      <c r="AI709" s="376">
        <f t="shared" si="43"/>
        <v>-5.0721491128475398</v>
      </c>
      <c r="AJ709" s="376">
        <f t="shared" si="43"/>
        <v>17.139306922311924</v>
      </c>
      <c r="AK709" s="376">
        <f t="shared" si="46"/>
        <v>-11.916039111599483</v>
      </c>
      <c r="AL709" s="376">
        <f t="shared" si="46"/>
        <v>-5.067499344314891</v>
      </c>
      <c r="AM709" s="376">
        <f t="shared" si="46"/>
        <v>22.388241965096949</v>
      </c>
      <c r="AN709" s="376">
        <f t="shared" si="42"/>
        <v>-2.7850937000920899</v>
      </c>
      <c r="AO709" s="376">
        <f t="shared" si="42"/>
        <v>25.034335609712677</v>
      </c>
      <c r="AP709" s="376">
        <f t="shared" si="42"/>
        <v>-23.355242564089185</v>
      </c>
    </row>
    <row r="710" spans="1:42" s="326" customFormat="1" ht="13.8" x14ac:dyDescent="0.3">
      <c r="A710" s="328"/>
      <c r="B710" s="328" t="s">
        <v>491</v>
      </c>
      <c r="C710" s="332"/>
      <c r="D710" s="332"/>
      <c r="E710" s="332"/>
      <c r="F710" s="332"/>
      <c r="G710" s="332"/>
      <c r="H710" s="332"/>
      <c r="I710" s="332"/>
      <c r="J710" s="332"/>
      <c r="K710" s="332"/>
      <c r="L710" s="332"/>
      <c r="M710" s="332"/>
      <c r="N710" s="332"/>
      <c r="O710" s="376">
        <f t="shared" si="40"/>
        <v>26.37205443504082</v>
      </c>
      <c r="P710" s="376">
        <f t="shared" si="48"/>
        <v>-32.192562780806668</v>
      </c>
      <c r="Q710" s="376">
        <f t="shared" si="48"/>
        <v>47.011074603999695</v>
      </c>
      <c r="R710" s="376">
        <f t="shared" si="48"/>
        <v>-25.055538876584606</v>
      </c>
      <c r="S710" s="376">
        <f t="shared" si="48"/>
        <v>16.289668985346122</v>
      </c>
      <c r="T710" s="376">
        <f t="shared" si="48"/>
        <v>5.4961309757947046</v>
      </c>
      <c r="U710" s="376">
        <f t="shared" si="48"/>
        <v>-17.574324667536086</v>
      </c>
      <c r="V710" s="376">
        <f t="shared" si="48"/>
        <v>26.104011578170308</v>
      </c>
      <c r="W710" s="376">
        <f t="shared" si="48"/>
        <v>-17.433450526909152</v>
      </c>
      <c r="X710" s="376">
        <f t="shared" si="48"/>
        <v>10.032345951529464</v>
      </c>
      <c r="Y710" s="376">
        <f t="shared" si="48"/>
        <v>5.7325515310197668</v>
      </c>
      <c r="Z710" s="376">
        <f t="shared" si="48"/>
        <v>-10.567358806395225</v>
      </c>
      <c r="AA710" s="376">
        <f t="shared" si="48"/>
        <v>23.027447813349532</v>
      </c>
      <c r="AB710" s="376">
        <f t="shared" si="48"/>
        <v>-21.039744148880686</v>
      </c>
      <c r="AC710" s="376">
        <f t="shared" si="48"/>
        <v>-21.41528646949201</v>
      </c>
      <c r="AD710" s="376">
        <f t="shared" si="48"/>
        <v>39.207128843993992</v>
      </c>
      <c r="AE710" s="376">
        <f t="shared" si="48"/>
        <v>4.9028560003845865</v>
      </c>
      <c r="AF710" s="376">
        <f t="shared" si="48"/>
        <v>-3.5727530269484347</v>
      </c>
      <c r="AG710" s="376">
        <f t="shared" si="43"/>
        <v>10.513019111045431</v>
      </c>
      <c r="AH710" s="376">
        <f t="shared" si="43"/>
        <v>-6.202298497977778</v>
      </c>
      <c r="AI710" s="376">
        <f t="shared" si="43"/>
        <v>6.8488291308123853E-2</v>
      </c>
      <c r="AJ710" s="376">
        <f t="shared" si="43"/>
        <v>6.0975208731937025</v>
      </c>
      <c r="AK710" s="376">
        <f t="shared" si="46"/>
        <v>0.28303335328019691</v>
      </c>
      <c r="AL710" s="376">
        <f t="shared" si="46"/>
        <v>-14.413210115871054</v>
      </c>
      <c r="AM710" s="376">
        <f t="shared" si="46"/>
        <v>25.03622693996719</v>
      </c>
      <c r="AN710" s="376">
        <f t="shared" si="42"/>
        <v>-31.205665040289311</v>
      </c>
      <c r="AO710" s="376">
        <f t="shared" si="42"/>
        <v>6.2299627839439351</v>
      </c>
      <c r="AP710" s="376">
        <f t="shared" si="42"/>
        <v>14.256578640810645</v>
      </c>
    </row>
    <row r="711" spans="1:42" s="326" customFormat="1" ht="13.8" x14ac:dyDescent="0.3">
      <c r="A711" s="330"/>
      <c r="B711" s="330" t="s">
        <v>492</v>
      </c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76">
        <f t="shared" si="40"/>
        <v>9.8423637030338291</v>
      </c>
      <c r="P711" s="376">
        <f t="shared" si="48"/>
        <v>-4.579494802954553</v>
      </c>
      <c r="Q711" s="376">
        <f t="shared" si="48"/>
        <v>32.188702521812012</v>
      </c>
      <c r="R711" s="376">
        <f t="shared" si="48"/>
        <v>-19.885198506053772</v>
      </c>
      <c r="S711" s="376">
        <f t="shared" si="48"/>
        <v>5.4177547887501527</v>
      </c>
      <c r="T711" s="376">
        <f t="shared" si="48"/>
        <v>-7.8455665023988885</v>
      </c>
      <c r="U711" s="376">
        <f t="shared" si="48"/>
        <v>0.24717154402910557</v>
      </c>
      <c r="V711" s="376">
        <f t="shared" si="48"/>
        <v>14.140896250000505</v>
      </c>
      <c r="W711" s="376">
        <f t="shared" si="48"/>
        <v>-17.425855364685248</v>
      </c>
      <c r="X711" s="376">
        <f t="shared" si="48"/>
        <v>18.69550845872563</v>
      </c>
      <c r="Y711" s="376">
        <f t="shared" si="48"/>
        <v>14.456229933539252</v>
      </c>
      <c r="Z711" s="376">
        <f t="shared" si="48"/>
        <v>-9.9542487298303879</v>
      </c>
      <c r="AA711" s="376">
        <f t="shared" si="48"/>
        <v>13.026579444896035</v>
      </c>
      <c r="AB711" s="376">
        <f t="shared" si="48"/>
        <v>-9.8799628116013434</v>
      </c>
      <c r="AC711" s="376">
        <f t="shared" si="48"/>
        <v>3.893898675423574</v>
      </c>
      <c r="AD711" s="376">
        <f t="shared" si="48"/>
        <v>-6.2718955817288888</v>
      </c>
      <c r="AE711" s="376">
        <f t="shared" si="48"/>
        <v>16.998485378806485</v>
      </c>
      <c r="AF711" s="376">
        <f t="shared" si="48"/>
        <v>-8.2437141821523472</v>
      </c>
      <c r="AG711" s="376">
        <f t="shared" si="43"/>
        <v>5.3827790615499271</v>
      </c>
      <c r="AH711" s="376">
        <f t="shared" si="43"/>
        <v>-2.3084323951191612</v>
      </c>
      <c r="AI711" s="376">
        <f t="shared" si="43"/>
        <v>-13.830858184274444</v>
      </c>
      <c r="AJ711" s="376">
        <f t="shared" si="43"/>
        <v>23.208538367430609</v>
      </c>
      <c r="AK711" s="376">
        <f t="shared" si="46"/>
        <v>-6.0764550477228632</v>
      </c>
      <c r="AL711" s="376">
        <f t="shared" si="46"/>
        <v>-2.5934285807660848</v>
      </c>
      <c r="AM711" s="376">
        <f t="shared" si="46"/>
        <v>18.670789094565649</v>
      </c>
      <c r="AN711" s="376">
        <f t="shared" si="42"/>
        <v>-19.145261876863866</v>
      </c>
      <c r="AO711" s="376">
        <f t="shared" si="42"/>
        <v>-2.08752948284554</v>
      </c>
      <c r="AP711" s="376">
        <f t="shared" si="42"/>
        <v>12.887199292022558</v>
      </c>
    </row>
    <row r="712" spans="1:42" s="326" customFormat="1" ht="13.8" x14ac:dyDescent="0.3">
      <c r="A712" s="328"/>
      <c r="B712" s="328" t="s">
        <v>493</v>
      </c>
      <c r="C712" s="332"/>
      <c r="D712" s="332"/>
      <c r="E712" s="332"/>
      <c r="F712" s="332"/>
      <c r="G712" s="332"/>
      <c r="H712" s="332"/>
      <c r="I712" s="332"/>
      <c r="J712" s="332"/>
      <c r="K712" s="332"/>
      <c r="L712" s="332"/>
      <c r="M712" s="332"/>
      <c r="N712" s="332"/>
      <c r="O712" s="376">
        <f t="shared" si="40"/>
        <v>10.845774555746566</v>
      </c>
      <c r="P712" s="376">
        <f t="shared" si="48"/>
        <v>-30.81491127176027</v>
      </c>
      <c r="Q712" s="376">
        <f t="shared" si="48"/>
        <v>41.785421733778634</v>
      </c>
      <c r="R712" s="376">
        <f t="shared" si="48"/>
        <v>-12.699688664729605</v>
      </c>
      <c r="S712" s="376">
        <f t="shared" si="48"/>
        <v>16.404647060589348</v>
      </c>
      <c r="T712" s="376">
        <f t="shared" si="48"/>
        <v>1.832957910822868</v>
      </c>
      <c r="U712" s="376">
        <f t="shared" si="48"/>
        <v>-6.6755242262101158</v>
      </c>
      <c r="V712" s="376">
        <f t="shared" si="48"/>
        <v>14.305123943280728</v>
      </c>
      <c r="W712" s="376">
        <f t="shared" si="48"/>
        <v>-13.279255259985117</v>
      </c>
      <c r="X712" s="376">
        <f t="shared" si="48"/>
        <v>0.42649341477003078</v>
      </c>
      <c r="Y712" s="376">
        <f t="shared" si="48"/>
        <v>24.119880113141203</v>
      </c>
      <c r="Z712" s="376">
        <f t="shared" si="48"/>
        <v>-5.5244626435565403</v>
      </c>
      <c r="AA712" s="376">
        <f t="shared" si="48"/>
        <v>3.8629588150565239</v>
      </c>
      <c r="AB712" s="376">
        <f t="shared" si="48"/>
        <v>-19.987144419874866</v>
      </c>
      <c r="AC712" s="376">
        <f t="shared" si="48"/>
        <v>-12.359323348262643</v>
      </c>
      <c r="AD712" s="376">
        <f t="shared" si="48"/>
        <v>19.830084639222846</v>
      </c>
      <c r="AE712" s="376">
        <f t="shared" ref="P712:AG727" si="49">IFERROR(((AE322-AD322)*100/AD322),"n.a.")</f>
        <v>11.734442561190965</v>
      </c>
      <c r="AF712" s="376">
        <f t="shared" si="49"/>
        <v>-9.9212384085374463</v>
      </c>
      <c r="AG712" s="376">
        <f t="shared" si="49"/>
        <v>12.436134838141037</v>
      </c>
      <c r="AH712" s="376">
        <f t="shared" ref="AH712:AM727" si="50">IFERROR(((AH322-AG322)*100/AG322),"n.a.")</f>
        <v>-6.8837142771523006</v>
      </c>
      <c r="AI712" s="376">
        <f t="shared" si="50"/>
        <v>2.5648775840007558</v>
      </c>
      <c r="AJ712" s="376">
        <f t="shared" si="50"/>
        <v>1.6969871673561077</v>
      </c>
      <c r="AK712" s="376">
        <f t="shared" si="50"/>
        <v>10.85024989748856</v>
      </c>
      <c r="AL712" s="376">
        <f t="shared" si="50"/>
        <v>-1.2787629497292961</v>
      </c>
      <c r="AM712" s="376">
        <f t="shared" si="50"/>
        <v>14.605459855369425</v>
      </c>
      <c r="AN712" s="376">
        <f t="shared" si="42"/>
        <v>-26.933542720872481</v>
      </c>
      <c r="AO712" s="376">
        <f t="shared" si="42"/>
        <v>12.697520489085084</v>
      </c>
      <c r="AP712" s="376">
        <f t="shared" si="42"/>
        <v>11.211357632158638</v>
      </c>
    </row>
    <row r="713" spans="1:42" s="326" customFormat="1" ht="13.8" x14ac:dyDescent="0.3">
      <c r="A713" s="330"/>
      <c r="B713" s="330" t="s">
        <v>494</v>
      </c>
      <c r="C713" s="333"/>
      <c r="D713" s="333"/>
      <c r="E713" s="333"/>
      <c r="F713" s="333"/>
      <c r="G713" s="333"/>
      <c r="H713" s="333"/>
      <c r="I713" s="333"/>
      <c r="J713" s="333"/>
      <c r="K713" s="333"/>
      <c r="L713" s="333"/>
      <c r="M713" s="333"/>
      <c r="N713" s="333"/>
      <c r="O713" s="376">
        <f t="shared" si="40"/>
        <v>38.167437381889769</v>
      </c>
      <c r="P713" s="376">
        <f t="shared" si="49"/>
        <v>-33.319654229712924</v>
      </c>
      <c r="Q713" s="376">
        <f t="shared" si="49"/>
        <v>-7.9350115888115083</v>
      </c>
      <c r="R713" s="376">
        <f t="shared" si="49"/>
        <v>-3.5624149133673191</v>
      </c>
      <c r="S713" s="376">
        <f t="shared" si="49"/>
        <v>24.724103075903567</v>
      </c>
      <c r="T713" s="376">
        <f t="shared" si="49"/>
        <v>-9.5020552381719838</v>
      </c>
      <c r="U713" s="376">
        <f t="shared" si="49"/>
        <v>-5.3881696740870275</v>
      </c>
      <c r="V713" s="376">
        <f t="shared" si="49"/>
        <v>4.3098993592528698</v>
      </c>
      <c r="W713" s="376">
        <f t="shared" si="49"/>
        <v>13.729245675814981</v>
      </c>
      <c r="X713" s="376">
        <f t="shared" si="49"/>
        <v>-3.8988118828798646</v>
      </c>
      <c r="Y713" s="376">
        <f t="shared" si="49"/>
        <v>5.4165548400998933</v>
      </c>
      <c r="Z713" s="376">
        <f t="shared" si="49"/>
        <v>-15.191940054971317</v>
      </c>
      <c r="AA713" s="376">
        <f t="shared" si="49"/>
        <v>1.5425712015580695</v>
      </c>
      <c r="AB713" s="376">
        <f t="shared" si="49"/>
        <v>-10.114706322933539</v>
      </c>
      <c r="AC713" s="376">
        <f t="shared" si="49"/>
        <v>88.929009408009122</v>
      </c>
      <c r="AD713" s="376">
        <f t="shared" si="49"/>
        <v>-21.293506705536831</v>
      </c>
      <c r="AE713" s="376">
        <f t="shared" si="49"/>
        <v>4.1713580855057453</v>
      </c>
      <c r="AF713" s="376">
        <f t="shared" si="49"/>
        <v>89.638286269135691</v>
      </c>
      <c r="AG713" s="376">
        <f t="shared" si="49"/>
        <v>-27.040503410329276</v>
      </c>
      <c r="AH713" s="376">
        <f t="shared" si="50"/>
        <v>-41.775216070025472</v>
      </c>
      <c r="AI713" s="376">
        <f t="shared" si="50"/>
        <v>28.643278789905992</v>
      </c>
      <c r="AJ713" s="376">
        <f t="shared" si="50"/>
        <v>10.662209910447617</v>
      </c>
      <c r="AK713" s="376">
        <f t="shared" si="50"/>
        <v>-17.314890074623207</v>
      </c>
      <c r="AL713" s="376">
        <f t="shared" si="50"/>
        <v>-17.666675274534764</v>
      </c>
      <c r="AM713" s="376">
        <f t="shared" si="50"/>
        <v>57.147943194309839</v>
      </c>
      <c r="AN713" s="376">
        <f t="shared" si="42"/>
        <v>-5.3936422862831197</v>
      </c>
      <c r="AO713" s="376">
        <f t="shared" si="42"/>
        <v>-26.319937851579475</v>
      </c>
      <c r="AP713" s="376">
        <f t="shared" si="42"/>
        <v>29.067148341958209</v>
      </c>
    </row>
    <row r="714" spans="1:42" s="326" customFormat="1" ht="25.5" customHeight="1" x14ac:dyDescent="0.3">
      <c r="A714" s="328"/>
      <c r="B714" s="328" t="s">
        <v>495</v>
      </c>
      <c r="C714" s="332"/>
      <c r="D714" s="332"/>
      <c r="E714" s="332"/>
      <c r="F714" s="332"/>
      <c r="G714" s="332"/>
      <c r="H714" s="332"/>
      <c r="I714" s="332"/>
      <c r="J714" s="332"/>
      <c r="K714" s="332"/>
      <c r="L714" s="332"/>
      <c r="M714" s="332"/>
      <c r="N714" s="332"/>
      <c r="O714" s="376">
        <f t="shared" si="40"/>
        <v>134.44347663043482</v>
      </c>
      <c r="P714" s="376">
        <f t="shared" si="49"/>
        <v>-53.320239484720339</v>
      </c>
      <c r="Q714" s="376">
        <f t="shared" si="49"/>
        <v>-47.549365181949312</v>
      </c>
      <c r="R714" s="376">
        <f t="shared" si="49"/>
        <v>26.575341231886231</v>
      </c>
      <c r="S714" s="376">
        <f t="shared" si="49"/>
        <v>-2.2082095552477869</v>
      </c>
      <c r="T714" s="376">
        <f t="shared" si="49"/>
        <v>-1.0093825074050693</v>
      </c>
      <c r="U714" s="376">
        <f t="shared" si="49"/>
        <v>32.494503299330304</v>
      </c>
      <c r="V714" s="376">
        <f t="shared" si="49"/>
        <v>-18.865082330335312</v>
      </c>
      <c r="W714" s="376">
        <f t="shared" si="49"/>
        <v>-10.104552098462959</v>
      </c>
      <c r="X714" s="376">
        <f t="shared" si="49"/>
        <v>29.124444916481757</v>
      </c>
      <c r="Y714" s="376">
        <f t="shared" si="49"/>
        <v>22.425570685759659</v>
      </c>
      <c r="Z714" s="376">
        <f t="shared" si="49"/>
        <v>-33.462950487768751</v>
      </c>
      <c r="AA714" s="376">
        <f t="shared" si="49"/>
        <v>-1.204287226855669</v>
      </c>
      <c r="AB714" s="376">
        <f t="shared" si="49"/>
        <v>-20.277216395974005</v>
      </c>
      <c r="AC714" s="376">
        <f t="shared" si="49"/>
        <v>63.860663288953916</v>
      </c>
      <c r="AD714" s="376">
        <f t="shared" si="49"/>
        <v>5.643595046001562</v>
      </c>
      <c r="AE714" s="376">
        <f t="shared" si="49"/>
        <v>5.8105572068473812</v>
      </c>
      <c r="AF714" s="376">
        <f t="shared" si="49"/>
        <v>251.75466543909315</v>
      </c>
      <c r="AG714" s="376">
        <f t="shared" si="49"/>
        <v>-46.055154726650599</v>
      </c>
      <c r="AH714" s="376">
        <f t="shared" si="50"/>
        <v>-70.590998165199977</v>
      </c>
      <c r="AI714" s="376">
        <f t="shared" si="50"/>
        <v>70.642878852881068</v>
      </c>
      <c r="AJ714" s="376">
        <f t="shared" si="50"/>
        <v>-8.347219154236873</v>
      </c>
      <c r="AK714" s="376">
        <f t="shared" si="50"/>
        <v>5.3978335660100294</v>
      </c>
      <c r="AL714" s="376">
        <f t="shared" si="50"/>
        <v>-14.287480780522161</v>
      </c>
      <c r="AM714" s="376">
        <f t="shared" si="50"/>
        <v>43.81657153554734</v>
      </c>
      <c r="AN714" s="376">
        <f t="shared" si="42"/>
        <v>-22.037735244627182</v>
      </c>
      <c r="AO714" s="376">
        <f t="shared" si="42"/>
        <v>6.515933606464257</v>
      </c>
      <c r="AP714" s="376">
        <f t="shared" si="42"/>
        <v>15.803167237539734</v>
      </c>
    </row>
    <row r="715" spans="1:42" s="326" customFormat="1" ht="13.8" x14ac:dyDescent="0.3">
      <c r="A715" s="330"/>
      <c r="B715" s="330" t="s">
        <v>496</v>
      </c>
      <c r="C715" s="333"/>
      <c r="D715" s="333"/>
      <c r="E715" s="333"/>
      <c r="F715" s="333"/>
      <c r="G715" s="333"/>
      <c r="H715" s="333"/>
      <c r="I715" s="333"/>
      <c r="J715" s="333"/>
      <c r="K715" s="333"/>
      <c r="L715" s="333"/>
      <c r="M715" s="333"/>
      <c r="N715" s="333"/>
      <c r="O715" s="376">
        <f t="shared" si="40"/>
        <v>-16.507844166666672</v>
      </c>
      <c r="P715" s="376">
        <f t="shared" si="49"/>
        <v>-1.4257272972641093</v>
      </c>
      <c r="Q715" s="376">
        <f t="shared" si="49"/>
        <v>21.979567903304353</v>
      </c>
      <c r="R715" s="376">
        <f t="shared" si="49"/>
        <v>-13.348407929247355</v>
      </c>
      <c r="S715" s="376">
        <f t="shared" si="49"/>
        <v>37.498493765718266</v>
      </c>
      <c r="T715" s="376">
        <f t="shared" si="49"/>
        <v>-12.366994326534563</v>
      </c>
      <c r="U715" s="376">
        <f t="shared" si="49"/>
        <v>-19.823872892187058</v>
      </c>
      <c r="V715" s="376">
        <f t="shared" si="49"/>
        <v>18.90373722831513</v>
      </c>
      <c r="W715" s="376">
        <f t="shared" si="49"/>
        <v>23.970559215412941</v>
      </c>
      <c r="X715" s="376">
        <f t="shared" si="49"/>
        <v>-14.188482063687793</v>
      </c>
      <c r="Y715" s="376">
        <f t="shared" si="49"/>
        <v>-2.5583153304524342</v>
      </c>
      <c r="Z715" s="376">
        <f t="shared" si="49"/>
        <v>-4.4289149149933422</v>
      </c>
      <c r="AA715" s="376">
        <f t="shared" si="49"/>
        <v>2.6691072351796552</v>
      </c>
      <c r="AB715" s="376">
        <f t="shared" si="49"/>
        <v>-6.1041177384002463</v>
      </c>
      <c r="AC715" s="376">
        <f t="shared" si="49"/>
        <v>97.328804924333227</v>
      </c>
      <c r="AD715" s="376">
        <f t="shared" si="49"/>
        <v>-28.788618602905821</v>
      </c>
      <c r="AE715" s="376">
        <f t="shared" si="49"/>
        <v>3.4947257816616988</v>
      </c>
      <c r="AF715" s="376">
        <f t="shared" si="49"/>
        <v>21.22212639653452</v>
      </c>
      <c r="AG715" s="376">
        <f t="shared" si="49"/>
        <v>-3.755402031489095</v>
      </c>
      <c r="AH715" s="376">
        <f t="shared" si="50"/>
        <v>-21.996697125437478</v>
      </c>
      <c r="AI715" s="376">
        <f t="shared" si="50"/>
        <v>17.774623789765101</v>
      </c>
      <c r="AJ715" s="376">
        <f t="shared" si="50"/>
        <v>17.789692505142117</v>
      </c>
      <c r="AK715" s="376">
        <f t="shared" si="50"/>
        <v>-23.941244588174676</v>
      </c>
      <c r="AL715" s="376">
        <f t="shared" si="50"/>
        <v>-19.032833838801071</v>
      </c>
      <c r="AM715" s="376">
        <f t="shared" si="50"/>
        <v>62.853500566123913</v>
      </c>
      <c r="AN715" s="376">
        <f t="shared" si="42"/>
        <v>0.89700313544086785</v>
      </c>
      <c r="AO715" s="376">
        <f t="shared" si="42"/>
        <v>-35.909301765928731</v>
      </c>
      <c r="AP715" s="376">
        <f t="shared" si="42"/>
        <v>35.504907469025504</v>
      </c>
    </row>
    <row r="716" spans="1:42" s="326" customFormat="1" ht="13.8" x14ac:dyDescent="0.3">
      <c r="A716" s="328"/>
      <c r="B716" s="328" t="s">
        <v>497</v>
      </c>
      <c r="C716" s="332"/>
      <c r="D716" s="332"/>
      <c r="E716" s="332"/>
      <c r="F716" s="332"/>
      <c r="G716" s="332"/>
      <c r="H716" s="332"/>
      <c r="I716" s="332"/>
      <c r="J716" s="332"/>
      <c r="K716" s="332"/>
      <c r="L716" s="332"/>
      <c r="M716" s="332"/>
      <c r="N716" s="332"/>
      <c r="O716" s="376">
        <f t="shared" ref="O716:AD779" si="51">IFERROR(((O326-N326)*100/N326),"n.a.")</f>
        <v>9.8544394003667932</v>
      </c>
      <c r="P716" s="376">
        <f t="shared" si="51"/>
        <v>-42.166928500151457</v>
      </c>
      <c r="Q716" s="376">
        <f t="shared" si="51"/>
        <v>53.688837011513669</v>
      </c>
      <c r="R716" s="376">
        <f t="shared" si="51"/>
        <v>-2.9895116942667515</v>
      </c>
      <c r="S716" s="376">
        <f t="shared" si="51"/>
        <v>12.054645148115574</v>
      </c>
      <c r="T716" s="376">
        <f t="shared" si="51"/>
        <v>-3.9502063498565767</v>
      </c>
      <c r="U716" s="376">
        <f t="shared" si="51"/>
        <v>-9.0154149260153549</v>
      </c>
      <c r="V716" s="376">
        <f t="shared" si="51"/>
        <v>17.620695278942804</v>
      </c>
      <c r="W716" s="376">
        <f t="shared" si="51"/>
        <v>-17.48906160573242</v>
      </c>
      <c r="X716" s="376">
        <f t="shared" si="51"/>
        <v>8.5276650584892888</v>
      </c>
      <c r="Y716" s="376">
        <f t="shared" si="51"/>
        <v>20.776034321577345</v>
      </c>
      <c r="Z716" s="376">
        <f t="shared" si="51"/>
        <v>-12.733854553580549</v>
      </c>
      <c r="AA716" s="376">
        <f t="shared" si="51"/>
        <v>15.222512579959494</v>
      </c>
      <c r="AB716" s="376">
        <f t="shared" si="51"/>
        <v>-11.602120988189109</v>
      </c>
      <c r="AC716" s="376">
        <f t="shared" si="51"/>
        <v>-37.315864527078936</v>
      </c>
      <c r="AD716" s="376">
        <f t="shared" si="51"/>
        <v>61.019381050923094</v>
      </c>
      <c r="AE716" s="376">
        <f t="shared" si="49"/>
        <v>7.3135923932308451</v>
      </c>
      <c r="AF716" s="376">
        <f t="shared" si="49"/>
        <v>-10.781426395927499</v>
      </c>
      <c r="AG716" s="376">
        <f t="shared" si="49"/>
        <v>16.620573281341191</v>
      </c>
      <c r="AH716" s="376">
        <f t="shared" si="50"/>
        <v>-5.1591480789485553</v>
      </c>
      <c r="AI716" s="376">
        <f t="shared" si="50"/>
        <v>-1.1923725792099678</v>
      </c>
      <c r="AJ716" s="376">
        <f t="shared" si="50"/>
        <v>13.552930840410491</v>
      </c>
      <c r="AK716" s="376">
        <f t="shared" si="50"/>
        <v>2.2061247601060834</v>
      </c>
      <c r="AL716" s="376">
        <f t="shared" si="50"/>
        <v>-3.5734763807442076</v>
      </c>
      <c r="AM716" s="376">
        <f t="shared" si="50"/>
        <v>16.288303132361307</v>
      </c>
      <c r="AN716" s="376">
        <f t="shared" ref="AN716:AP779" si="52">IFERROR(((AN326-AM326)*100/AM326),"n.a.")</f>
        <v>-39.064047706100553</v>
      </c>
      <c r="AO716" s="376">
        <f t="shared" si="52"/>
        <v>8.7357240251316437</v>
      </c>
      <c r="AP716" s="376">
        <f t="shared" si="52"/>
        <v>21.831601298343926</v>
      </c>
    </row>
    <row r="717" spans="1:42" s="326" customFormat="1" ht="13.8" x14ac:dyDescent="0.3">
      <c r="A717" s="330"/>
      <c r="B717" s="330" t="s">
        <v>498</v>
      </c>
      <c r="C717" s="333"/>
      <c r="D717" s="333"/>
      <c r="E717" s="333"/>
      <c r="F717" s="333"/>
      <c r="G717" s="333"/>
      <c r="H717" s="333"/>
      <c r="I717" s="333"/>
      <c r="J717" s="333"/>
      <c r="K717" s="333"/>
      <c r="L717" s="333"/>
      <c r="M717" s="333"/>
      <c r="N717" s="333"/>
      <c r="O717" s="376">
        <f t="shared" si="51"/>
        <v>28.010166854647519</v>
      </c>
      <c r="P717" s="376">
        <f t="shared" si="49"/>
        <v>-64.602857921623084</v>
      </c>
      <c r="Q717" s="376">
        <f t="shared" si="49"/>
        <v>99.507990701365173</v>
      </c>
      <c r="R717" s="376">
        <f t="shared" si="49"/>
        <v>3.2577239269743492</v>
      </c>
      <c r="S717" s="376">
        <f t="shared" si="49"/>
        <v>11.068909744500701</v>
      </c>
      <c r="T717" s="376">
        <f t="shared" si="49"/>
        <v>-2.2241925065860673</v>
      </c>
      <c r="U717" s="376">
        <f t="shared" si="49"/>
        <v>-15.934540332019916</v>
      </c>
      <c r="V717" s="376">
        <f t="shared" si="49"/>
        <v>18.173636189982808</v>
      </c>
      <c r="W717" s="376">
        <f t="shared" si="49"/>
        <v>-12.777146348209692</v>
      </c>
      <c r="X717" s="376">
        <f t="shared" si="49"/>
        <v>0.70147613722625646</v>
      </c>
      <c r="Y717" s="376">
        <f t="shared" si="49"/>
        <v>38.440134745552534</v>
      </c>
      <c r="Z717" s="376">
        <f t="shared" si="49"/>
        <v>-18.574860694178824</v>
      </c>
      <c r="AA717" s="376">
        <f t="shared" si="49"/>
        <v>50.317691863992472</v>
      </c>
      <c r="AB717" s="376">
        <f t="shared" si="49"/>
        <v>-31.870310333669497</v>
      </c>
      <c r="AC717" s="376">
        <f t="shared" si="49"/>
        <v>-42.840155656073875</v>
      </c>
      <c r="AD717" s="376">
        <f t="shared" si="49"/>
        <v>69.25498791757083</v>
      </c>
      <c r="AE717" s="376">
        <f t="shared" si="49"/>
        <v>11.422137899192984</v>
      </c>
      <c r="AF717" s="376">
        <f t="shared" si="49"/>
        <v>-10.558003939151121</v>
      </c>
      <c r="AG717" s="376">
        <f t="shared" si="49"/>
        <v>9.1298146614959474</v>
      </c>
      <c r="AH717" s="376">
        <f t="shared" si="50"/>
        <v>-11.824600272398573</v>
      </c>
      <c r="AI717" s="376">
        <f t="shared" si="50"/>
        <v>14.87155982123039</v>
      </c>
      <c r="AJ717" s="376">
        <f t="shared" si="50"/>
        <v>-3.2981711620763128</v>
      </c>
      <c r="AK717" s="376">
        <f t="shared" si="50"/>
        <v>4.0549647442441614</v>
      </c>
      <c r="AL717" s="376">
        <f t="shared" si="50"/>
        <v>-8.8293512746799756</v>
      </c>
      <c r="AM717" s="376">
        <f t="shared" si="50"/>
        <v>45.062509697186563</v>
      </c>
      <c r="AN717" s="376">
        <f t="shared" si="52"/>
        <v>-53.892042162458559</v>
      </c>
      <c r="AO717" s="376">
        <f t="shared" si="52"/>
        <v>-6.7021709126632549</v>
      </c>
      <c r="AP717" s="376">
        <f t="shared" si="52"/>
        <v>52.693516109893416</v>
      </c>
    </row>
    <row r="718" spans="1:42" s="326" customFormat="1" ht="27.6" x14ac:dyDescent="0.3">
      <c r="A718" s="328"/>
      <c r="B718" s="328" t="s">
        <v>499</v>
      </c>
      <c r="C718" s="332"/>
      <c r="D718" s="332"/>
      <c r="E718" s="332"/>
      <c r="F718" s="332"/>
      <c r="G718" s="332"/>
      <c r="H718" s="332"/>
      <c r="I718" s="332"/>
      <c r="J718" s="332"/>
      <c r="K718" s="332"/>
      <c r="L718" s="332"/>
      <c r="M718" s="332"/>
      <c r="N718" s="332"/>
      <c r="O718" s="376">
        <f t="shared" si="51"/>
        <v>7.1936576204059284</v>
      </c>
      <c r="P718" s="376">
        <f t="shared" si="49"/>
        <v>-38.240343148267783</v>
      </c>
      <c r="Q718" s="376">
        <f t="shared" si="49"/>
        <v>49.092822778799366</v>
      </c>
      <c r="R718" s="376">
        <f t="shared" si="49"/>
        <v>-3.8280554808333092</v>
      </c>
      <c r="S718" s="376">
        <f t="shared" si="49"/>
        <v>12.196705329433673</v>
      </c>
      <c r="T718" s="376">
        <f t="shared" si="49"/>
        <v>-4.1964520689510714</v>
      </c>
      <c r="U718" s="376">
        <f t="shared" si="49"/>
        <v>-8.0079604397158946</v>
      </c>
      <c r="V718" s="376">
        <f t="shared" si="49"/>
        <v>17.54712196790474</v>
      </c>
      <c r="W718" s="376">
        <f t="shared" si="49"/>
        <v>-18.119362099316707</v>
      </c>
      <c r="X718" s="376">
        <f t="shared" si="49"/>
        <v>9.6428568839020414</v>
      </c>
      <c r="Y718" s="376">
        <f t="shared" si="49"/>
        <v>18.464255564823002</v>
      </c>
      <c r="Z718" s="376">
        <f t="shared" si="49"/>
        <v>-11.840513916520894</v>
      </c>
      <c r="AA718" s="376">
        <f t="shared" si="49"/>
        <v>10.264971142225429</v>
      </c>
      <c r="AB718" s="376">
        <f t="shared" si="49"/>
        <v>-7.6990507135780488</v>
      </c>
      <c r="AC718" s="376">
        <f t="shared" si="49"/>
        <v>-36.530632112985913</v>
      </c>
      <c r="AD718" s="376">
        <f t="shared" si="49"/>
        <v>59.965129781734127</v>
      </c>
      <c r="AE718" s="376">
        <f t="shared" si="49"/>
        <v>6.757108267098487</v>
      </c>
      <c r="AF718" s="376">
        <f t="shared" si="49"/>
        <v>-10.813010327321324</v>
      </c>
      <c r="AG718" s="376">
        <f t="shared" si="49"/>
        <v>17.682525910735212</v>
      </c>
      <c r="AH718" s="376">
        <f t="shared" si="50"/>
        <v>-4.2828731305123959</v>
      </c>
      <c r="AI718" s="376">
        <f t="shared" si="50"/>
        <v>-3.1378241723698852</v>
      </c>
      <c r="AJ718" s="376">
        <f t="shared" si="50"/>
        <v>15.973152629746249</v>
      </c>
      <c r="AK718" s="376">
        <f t="shared" si="50"/>
        <v>1.9847116112387169</v>
      </c>
      <c r="AL718" s="376">
        <f t="shared" si="50"/>
        <v>-2.9312667162957067</v>
      </c>
      <c r="AM718" s="376">
        <f t="shared" si="50"/>
        <v>12.9860462230709</v>
      </c>
      <c r="AN718" s="376">
        <f t="shared" si="52"/>
        <v>-36.879204422702252</v>
      </c>
      <c r="AO718" s="376">
        <f t="shared" si="52"/>
        <v>10.397335107791138</v>
      </c>
      <c r="AP718" s="376">
        <f t="shared" si="52"/>
        <v>19.02437699106337</v>
      </c>
    </row>
    <row r="719" spans="1:42" s="326" customFormat="1" ht="13.8" x14ac:dyDescent="0.3">
      <c r="A719" s="330"/>
      <c r="B719" s="330" t="s">
        <v>500</v>
      </c>
      <c r="C719" s="333"/>
      <c r="D719" s="333"/>
      <c r="E719" s="333"/>
      <c r="F719" s="333"/>
      <c r="G719" s="333"/>
      <c r="H719" s="333"/>
      <c r="I719" s="333"/>
      <c r="J719" s="333"/>
      <c r="K719" s="333"/>
      <c r="L719" s="333"/>
      <c r="M719" s="333"/>
      <c r="N719" s="333"/>
      <c r="O719" s="376">
        <f t="shared" si="51"/>
        <v>17.040712766308012</v>
      </c>
      <c r="P719" s="376">
        <f t="shared" si="49"/>
        <v>-25.702498864306015</v>
      </c>
      <c r="Q719" s="376">
        <f t="shared" si="49"/>
        <v>42.142647168311846</v>
      </c>
      <c r="R719" s="376">
        <f t="shared" si="49"/>
        <v>-12.683148719165873</v>
      </c>
      <c r="S719" s="376">
        <f t="shared" si="49"/>
        <v>20.75460185467778</v>
      </c>
      <c r="T719" s="376">
        <f t="shared" si="49"/>
        <v>-15.085961733814658</v>
      </c>
      <c r="U719" s="376">
        <f t="shared" si="49"/>
        <v>-2.4367416183789485</v>
      </c>
      <c r="V719" s="376">
        <f t="shared" si="49"/>
        <v>44.1405340472025</v>
      </c>
      <c r="W719" s="376">
        <f t="shared" si="49"/>
        <v>-18.73964321708883</v>
      </c>
      <c r="X719" s="376">
        <f t="shared" si="49"/>
        <v>0.15722102135747923</v>
      </c>
      <c r="Y719" s="376">
        <f t="shared" si="49"/>
        <v>-0.5455507853087801</v>
      </c>
      <c r="Z719" s="376">
        <f t="shared" si="49"/>
        <v>-18.48944558095825</v>
      </c>
      <c r="AA719" s="376">
        <f t="shared" si="49"/>
        <v>21.881873617066365</v>
      </c>
      <c r="AB719" s="376">
        <f t="shared" si="49"/>
        <v>-12.312529371597684</v>
      </c>
      <c r="AC719" s="376">
        <f t="shared" si="49"/>
        <v>1.2722378883562315</v>
      </c>
      <c r="AD719" s="376">
        <f t="shared" si="49"/>
        <v>13.763223598266466</v>
      </c>
      <c r="AE719" s="376">
        <f t="shared" si="49"/>
        <v>3.6530643784524468</v>
      </c>
      <c r="AF719" s="376">
        <f t="shared" si="49"/>
        <v>-6.8381890339525127</v>
      </c>
      <c r="AG719" s="376">
        <f t="shared" si="49"/>
        <v>15.872202114519245</v>
      </c>
      <c r="AH719" s="376">
        <f t="shared" si="50"/>
        <v>4.2423468636853876</v>
      </c>
      <c r="AI719" s="376">
        <f t="shared" si="50"/>
        <v>-3.9695678436574009</v>
      </c>
      <c r="AJ719" s="376">
        <f t="shared" si="50"/>
        <v>9.6780072750935204</v>
      </c>
      <c r="AK719" s="376">
        <f t="shared" si="50"/>
        <v>3.0353825963978549</v>
      </c>
      <c r="AL719" s="376">
        <f t="shared" si="50"/>
        <v>-8.9876689302256008</v>
      </c>
      <c r="AM719" s="376">
        <f t="shared" si="50"/>
        <v>15.100517951864079</v>
      </c>
      <c r="AN719" s="376">
        <f t="shared" si="52"/>
        <v>-31.340535280178191</v>
      </c>
      <c r="AO719" s="376">
        <f t="shared" si="52"/>
        <v>25.948627057083968</v>
      </c>
      <c r="AP719" s="376">
        <f t="shared" si="52"/>
        <v>10.49358973154</v>
      </c>
    </row>
    <row r="720" spans="1:42" s="326" customFormat="1" ht="13.8" x14ac:dyDescent="0.3">
      <c r="A720" s="328"/>
      <c r="B720" s="328" t="s">
        <v>501</v>
      </c>
      <c r="C720" s="332"/>
      <c r="D720" s="332"/>
      <c r="E720" s="332"/>
      <c r="F720" s="332"/>
      <c r="G720" s="332"/>
      <c r="H720" s="332"/>
      <c r="I720" s="332"/>
      <c r="J720" s="332"/>
      <c r="K720" s="332"/>
      <c r="L720" s="332"/>
      <c r="M720" s="332"/>
      <c r="N720" s="332"/>
      <c r="O720" s="376">
        <f t="shared" si="51"/>
        <v>14.201426508571425</v>
      </c>
      <c r="P720" s="376">
        <f t="shared" si="49"/>
        <v>-28.148317499733185</v>
      </c>
      <c r="Q720" s="376">
        <f t="shared" si="49"/>
        <v>41.898864319591588</v>
      </c>
      <c r="R720" s="376">
        <f t="shared" si="49"/>
        <v>-8.5878166770153967</v>
      </c>
      <c r="S720" s="376">
        <f t="shared" si="49"/>
        <v>22.607162344422534</v>
      </c>
      <c r="T720" s="376">
        <f t="shared" si="49"/>
        <v>-15.497903710376089</v>
      </c>
      <c r="U720" s="376">
        <f t="shared" si="49"/>
        <v>3.8478097805896977E-2</v>
      </c>
      <c r="V720" s="376">
        <f t="shared" si="49"/>
        <v>38.547951042400257</v>
      </c>
      <c r="W720" s="376">
        <f t="shared" si="49"/>
        <v>-21.362056245765654</v>
      </c>
      <c r="X720" s="376">
        <f t="shared" si="49"/>
        <v>3.2895094349814418</v>
      </c>
      <c r="Y720" s="376">
        <f t="shared" si="49"/>
        <v>-0.93148800210652316</v>
      </c>
      <c r="Z720" s="376">
        <f t="shared" si="49"/>
        <v>-20.773330777110171</v>
      </c>
      <c r="AA720" s="376">
        <f t="shared" si="49"/>
        <v>32.697119912082769</v>
      </c>
      <c r="AB720" s="376">
        <f t="shared" si="49"/>
        <v>-21.79728593609898</v>
      </c>
      <c r="AC720" s="376">
        <f t="shared" si="49"/>
        <v>7.1779536960923851</v>
      </c>
      <c r="AD720" s="376">
        <f t="shared" si="49"/>
        <v>15.961964143942415</v>
      </c>
      <c r="AE720" s="376">
        <f t="shared" si="49"/>
        <v>1.4408899959854387</v>
      </c>
      <c r="AF720" s="376">
        <f t="shared" si="49"/>
        <v>-8.2851474173413084</v>
      </c>
      <c r="AG720" s="376">
        <f t="shared" si="49"/>
        <v>19.879115575988152</v>
      </c>
      <c r="AH720" s="376">
        <f t="shared" si="50"/>
        <v>9.5159870798874486</v>
      </c>
      <c r="AI720" s="376">
        <f t="shared" si="50"/>
        <v>-5.6423112965990514</v>
      </c>
      <c r="AJ720" s="376">
        <f t="shared" si="50"/>
        <v>5.3390537883867362</v>
      </c>
      <c r="AK720" s="376">
        <f t="shared" si="50"/>
        <v>-1.3106584092575286</v>
      </c>
      <c r="AL720" s="376">
        <f t="shared" si="50"/>
        <v>-5.5358945048977386</v>
      </c>
      <c r="AM720" s="376">
        <f t="shared" si="50"/>
        <v>23.060900274796634</v>
      </c>
      <c r="AN720" s="376">
        <f t="shared" si="52"/>
        <v>-35.134963510119775</v>
      </c>
      <c r="AO720" s="376">
        <f t="shared" si="52"/>
        <v>32.4498424312116</v>
      </c>
      <c r="AP720" s="376">
        <f t="shared" si="52"/>
        <v>6.4999745371169562</v>
      </c>
    </row>
    <row r="721" spans="1:42" s="326" customFormat="1" ht="13.8" x14ac:dyDescent="0.3">
      <c r="A721" s="330"/>
      <c r="B721" s="330" t="s">
        <v>502</v>
      </c>
      <c r="C721" s="333"/>
      <c r="D721" s="333"/>
      <c r="E721" s="333"/>
      <c r="F721" s="333"/>
      <c r="G721" s="333"/>
      <c r="H721" s="333"/>
      <c r="I721" s="333"/>
      <c r="J721" s="333"/>
      <c r="K721" s="333"/>
      <c r="L721" s="333"/>
      <c r="M721" s="333"/>
      <c r="N721" s="333"/>
      <c r="O721" s="376">
        <f t="shared" si="51"/>
        <v>4.5497063883299766</v>
      </c>
      <c r="P721" s="376">
        <f t="shared" si="49"/>
        <v>-23.746764042823031</v>
      </c>
      <c r="Q721" s="376">
        <f t="shared" si="49"/>
        <v>42.095203528179709</v>
      </c>
      <c r="R721" s="376">
        <f t="shared" si="49"/>
        <v>-10.511297066090057</v>
      </c>
      <c r="S721" s="376">
        <f t="shared" si="49"/>
        <v>16.148445537655476</v>
      </c>
      <c r="T721" s="376">
        <f t="shared" si="49"/>
        <v>-15.389834016196607</v>
      </c>
      <c r="U721" s="376">
        <f t="shared" si="49"/>
        <v>1.8563790799992337</v>
      </c>
      <c r="V721" s="376">
        <f t="shared" si="49"/>
        <v>50.583841871908483</v>
      </c>
      <c r="W721" s="376">
        <f t="shared" si="49"/>
        <v>-14.117767789292236</v>
      </c>
      <c r="X721" s="376">
        <f t="shared" si="49"/>
        <v>-11.748813684583807</v>
      </c>
      <c r="Y721" s="376">
        <f t="shared" si="49"/>
        <v>4.0376637288212267</v>
      </c>
      <c r="Z721" s="376">
        <f t="shared" si="49"/>
        <v>-6.5179567247306256</v>
      </c>
      <c r="AA721" s="376">
        <f t="shared" si="49"/>
        <v>12.53578485356485</v>
      </c>
      <c r="AB721" s="376">
        <f t="shared" si="49"/>
        <v>-6.7752736163052498</v>
      </c>
      <c r="AC721" s="376">
        <f t="shared" si="49"/>
        <v>-13.791410030537129</v>
      </c>
      <c r="AD721" s="376">
        <f t="shared" si="49"/>
        <v>16.337730825503947</v>
      </c>
      <c r="AE721" s="376">
        <f t="shared" si="49"/>
        <v>13.964486190341969</v>
      </c>
      <c r="AF721" s="376">
        <f t="shared" si="49"/>
        <v>-7.994006236401983</v>
      </c>
      <c r="AG721" s="376">
        <f t="shared" si="49"/>
        <v>12.800629118217142</v>
      </c>
      <c r="AH721" s="376">
        <f t="shared" si="50"/>
        <v>1.5535549466128886</v>
      </c>
      <c r="AI721" s="376">
        <f t="shared" si="50"/>
        <v>-0.22462812465690954</v>
      </c>
      <c r="AJ721" s="376">
        <f t="shared" si="50"/>
        <v>9.2387538855803815</v>
      </c>
      <c r="AK721" s="376">
        <f t="shared" si="50"/>
        <v>3.2328522334823453</v>
      </c>
      <c r="AL721" s="376">
        <f t="shared" si="50"/>
        <v>-8.4234535283394312</v>
      </c>
      <c r="AM721" s="376">
        <f t="shared" si="50"/>
        <v>15.428452440153583</v>
      </c>
      <c r="AN721" s="376">
        <f t="shared" si="52"/>
        <v>-27.028154770654709</v>
      </c>
      <c r="AO721" s="376">
        <f t="shared" si="52"/>
        <v>15.01364868261115</v>
      </c>
      <c r="AP721" s="376">
        <f t="shared" si="52"/>
        <v>16.284468930762387</v>
      </c>
    </row>
    <row r="722" spans="1:42" s="326" customFormat="1" ht="13.8" x14ac:dyDescent="0.3">
      <c r="A722" s="328"/>
      <c r="B722" s="328" t="s">
        <v>503</v>
      </c>
      <c r="C722" s="332"/>
      <c r="D722" s="332"/>
      <c r="E722" s="332"/>
      <c r="F722" s="332"/>
      <c r="G722" s="332"/>
      <c r="H722" s="332"/>
      <c r="I722" s="332"/>
      <c r="J722" s="332"/>
      <c r="K722" s="332"/>
      <c r="L722" s="332"/>
      <c r="M722" s="332"/>
      <c r="N722" s="332"/>
      <c r="O722" s="376">
        <f t="shared" si="51"/>
        <v>92.626848813043495</v>
      </c>
      <c r="P722" s="376">
        <f t="shared" si="49"/>
        <v>-19.257095328569811</v>
      </c>
      <c r="Q722" s="376">
        <f t="shared" si="49"/>
        <v>43.22633535870834</v>
      </c>
      <c r="R722" s="376">
        <f t="shared" si="49"/>
        <v>-33.74335787946309</v>
      </c>
      <c r="S722" s="376">
        <f t="shared" si="49"/>
        <v>24.262403284424497</v>
      </c>
      <c r="T722" s="376">
        <f t="shared" si="49"/>
        <v>-12.012680679944729</v>
      </c>
      <c r="U722" s="376">
        <f t="shared" si="49"/>
        <v>-26.76050663192925</v>
      </c>
      <c r="V722" s="376">
        <f t="shared" si="49"/>
        <v>59.950482617474186</v>
      </c>
      <c r="W722" s="376">
        <f t="shared" si="49"/>
        <v>-18.75282706822022</v>
      </c>
      <c r="X722" s="376">
        <f t="shared" si="49"/>
        <v>25.470496683510248</v>
      </c>
      <c r="Y722" s="376">
        <f t="shared" si="49"/>
        <v>-10.557257037223964</v>
      </c>
      <c r="Z722" s="376">
        <f t="shared" si="49"/>
        <v>-42.255713514993481</v>
      </c>
      <c r="AA722" s="376">
        <f t="shared" si="49"/>
        <v>-12.969240029234447</v>
      </c>
      <c r="AB722" s="376">
        <f t="shared" si="49"/>
        <v>60.39013830338908</v>
      </c>
      <c r="AC722" s="376">
        <f t="shared" si="49"/>
        <v>23.93833031666199</v>
      </c>
      <c r="AD722" s="376">
        <f t="shared" si="49"/>
        <v>-3.3480044666539821</v>
      </c>
      <c r="AE722" s="376">
        <f t="shared" si="49"/>
        <v>-15.370040925486055</v>
      </c>
      <c r="AF722" s="376">
        <f t="shared" si="49"/>
        <v>7.9163369353984532</v>
      </c>
      <c r="AG722" s="376">
        <f t="shared" si="49"/>
        <v>3.2732253431535012</v>
      </c>
      <c r="AH722" s="376">
        <f t="shared" si="50"/>
        <v>-21.209440132801035</v>
      </c>
      <c r="AI722" s="376">
        <f t="shared" si="50"/>
        <v>-6.8010660804984209</v>
      </c>
      <c r="AJ722" s="376">
        <f t="shared" si="50"/>
        <v>53.499902564036653</v>
      </c>
      <c r="AK722" s="376">
        <f t="shared" si="50"/>
        <v>30.801101150720438</v>
      </c>
      <c r="AL722" s="376">
        <f t="shared" si="50"/>
        <v>-27.762178630876679</v>
      </c>
      <c r="AM722" s="376">
        <f t="shared" si="50"/>
        <v>-37.672839100102351</v>
      </c>
      <c r="AN722" s="376">
        <f t="shared" si="52"/>
        <v>-13.124432025430895</v>
      </c>
      <c r="AO722" s="376">
        <f t="shared" si="52"/>
        <v>28.403214615878568</v>
      </c>
      <c r="AP722" s="376">
        <f t="shared" si="52"/>
        <v>19.212048482070049</v>
      </c>
    </row>
    <row r="723" spans="1:42" s="326" customFormat="1" ht="13.8" x14ac:dyDescent="0.3">
      <c r="A723" s="330"/>
      <c r="B723" s="330" t="s">
        <v>504</v>
      </c>
      <c r="C723" s="333"/>
      <c r="D723" s="333"/>
      <c r="E723" s="333"/>
      <c r="F723" s="333"/>
      <c r="G723" s="333"/>
      <c r="H723" s="333"/>
      <c r="I723" s="333"/>
      <c r="J723" s="333"/>
      <c r="K723" s="333"/>
      <c r="L723" s="333"/>
      <c r="M723" s="333"/>
      <c r="N723" s="333"/>
      <c r="O723" s="376">
        <f t="shared" si="51"/>
        <v>19.851308267355993</v>
      </c>
      <c r="P723" s="376">
        <f t="shared" si="49"/>
        <v>-11.870625066451119</v>
      </c>
      <c r="Q723" s="376">
        <f t="shared" si="49"/>
        <v>30.32837467260795</v>
      </c>
      <c r="R723" s="376">
        <f t="shared" si="49"/>
        <v>-32.690708922340939</v>
      </c>
      <c r="S723" s="376">
        <f t="shared" si="49"/>
        <v>36.636679344696439</v>
      </c>
      <c r="T723" s="376">
        <f t="shared" si="49"/>
        <v>-9.5723313370772178</v>
      </c>
      <c r="U723" s="376">
        <f t="shared" si="49"/>
        <v>-3.9964525790395191</v>
      </c>
      <c r="V723" s="376">
        <f t="shared" si="49"/>
        <v>9.6519481380131857</v>
      </c>
      <c r="W723" s="376">
        <f t="shared" si="49"/>
        <v>-11.154535288084112</v>
      </c>
      <c r="X723" s="376">
        <f t="shared" si="49"/>
        <v>-1.4033134018128519</v>
      </c>
      <c r="Y723" s="376">
        <f t="shared" si="49"/>
        <v>11.664318556745712</v>
      </c>
      <c r="Z723" s="376">
        <f t="shared" si="49"/>
        <v>-10.045725647534825</v>
      </c>
      <c r="AA723" s="376">
        <f t="shared" si="49"/>
        <v>15.855142895236506</v>
      </c>
      <c r="AB723" s="376">
        <f t="shared" si="49"/>
        <v>-3.5045801997434074</v>
      </c>
      <c r="AC723" s="376">
        <f t="shared" si="49"/>
        <v>16.696295804036481</v>
      </c>
      <c r="AD723" s="376">
        <f t="shared" si="49"/>
        <v>-26.968470766309711</v>
      </c>
      <c r="AE723" s="376">
        <f t="shared" si="49"/>
        <v>19.591325643800584</v>
      </c>
      <c r="AF723" s="376">
        <f t="shared" si="49"/>
        <v>-23.061488526379236</v>
      </c>
      <c r="AG723" s="376">
        <f t="shared" si="49"/>
        <v>19.446932798330113</v>
      </c>
      <c r="AH723" s="376">
        <f t="shared" si="50"/>
        <v>0.30344627099544202</v>
      </c>
      <c r="AI723" s="376">
        <f t="shared" si="50"/>
        <v>-4.8565047050293506</v>
      </c>
      <c r="AJ723" s="376">
        <f t="shared" si="50"/>
        <v>15.977436295025534</v>
      </c>
      <c r="AK723" s="376">
        <f t="shared" si="50"/>
        <v>-3.3726038293189449</v>
      </c>
      <c r="AL723" s="376">
        <f t="shared" si="50"/>
        <v>-6.4489330064008703</v>
      </c>
      <c r="AM723" s="376">
        <f t="shared" si="50"/>
        <v>22.020857488302649</v>
      </c>
      <c r="AN723" s="376">
        <f t="shared" si="52"/>
        <v>-0.19736498901283539</v>
      </c>
      <c r="AO723" s="376">
        <f t="shared" si="52"/>
        <v>8.1891205553249851</v>
      </c>
      <c r="AP723" s="376">
        <f t="shared" si="52"/>
        <v>-17.193000461780326</v>
      </c>
    </row>
    <row r="724" spans="1:42" s="326" customFormat="1" ht="13.8" x14ac:dyDescent="0.3">
      <c r="A724" s="328"/>
      <c r="B724" s="328" t="s">
        <v>505</v>
      </c>
      <c r="C724" s="332"/>
      <c r="D724" s="332"/>
      <c r="E724" s="332"/>
      <c r="F724" s="332"/>
      <c r="G724" s="332"/>
      <c r="H724" s="332"/>
      <c r="I724" s="332"/>
      <c r="J724" s="332"/>
      <c r="K724" s="332"/>
      <c r="L724" s="332"/>
      <c r="M724" s="332"/>
      <c r="N724" s="332"/>
      <c r="O724" s="376">
        <f t="shared" si="51"/>
        <v>21.094018312115004</v>
      </c>
      <c r="P724" s="376">
        <f t="shared" si="49"/>
        <v>-18.116793535956017</v>
      </c>
      <c r="Q724" s="376">
        <f t="shared" si="49"/>
        <v>31.154094382622212</v>
      </c>
      <c r="R724" s="376">
        <f t="shared" si="49"/>
        <v>-20.265753445418358</v>
      </c>
      <c r="S724" s="376">
        <f t="shared" si="49"/>
        <v>12.862257528418921</v>
      </c>
      <c r="T724" s="376">
        <f t="shared" si="49"/>
        <v>3.8219489931139647</v>
      </c>
      <c r="U724" s="376">
        <f t="shared" si="49"/>
        <v>-16.213023046864773</v>
      </c>
      <c r="V724" s="376">
        <f t="shared" si="49"/>
        <v>6.9960785604884572</v>
      </c>
      <c r="W724" s="376">
        <f t="shared" si="49"/>
        <v>-2.3749366087514985</v>
      </c>
      <c r="X724" s="376">
        <f t="shared" si="49"/>
        <v>-6.3194368735818154</v>
      </c>
      <c r="Y724" s="376">
        <f t="shared" si="49"/>
        <v>34.901639569989698</v>
      </c>
      <c r="Z724" s="376">
        <f t="shared" si="49"/>
        <v>-24.502646266391107</v>
      </c>
      <c r="AA724" s="376">
        <f t="shared" si="49"/>
        <v>13.815790343286718</v>
      </c>
      <c r="AB724" s="376">
        <f t="shared" si="49"/>
        <v>3.7154419269910157</v>
      </c>
      <c r="AC724" s="376">
        <f t="shared" si="49"/>
        <v>-10.055207059952398</v>
      </c>
      <c r="AD724" s="376">
        <f t="shared" si="49"/>
        <v>9.4172574877664079</v>
      </c>
      <c r="AE724" s="376">
        <f t="shared" si="49"/>
        <v>7.3651597806199414</v>
      </c>
      <c r="AF724" s="376">
        <f t="shared" si="49"/>
        <v>-10.792683487186922</v>
      </c>
      <c r="AG724" s="376">
        <f t="shared" si="49"/>
        <v>20.246332765953348</v>
      </c>
      <c r="AH724" s="376">
        <f t="shared" si="50"/>
        <v>-11.026765947887881</v>
      </c>
      <c r="AI724" s="376">
        <f t="shared" si="50"/>
        <v>-3.0038907644769322</v>
      </c>
      <c r="AJ724" s="376">
        <f t="shared" si="50"/>
        <v>8.7649838441251422</v>
      </c>
      <c r="AK724" s="376">
        <f t="shared" si="50"/>
        <v>-6.49391122019804</v>
      </c>
      <c r="AL724" s="376">
        <f t="shared" si="50"/>
        <v>2.0239857330905195</v>
      </c>
      <c r="AM724" s="376">
        <f t="shared" si="50"/>
        <v>17.132484892775238</v>
      </c>
      <c r="AN724" s="376">
        <f t="shared" si="52"/>
        <v>-8.5826817151444423</v>
      </c>
      <c r="AO724" s="376">
        <f t="shared" si="52"/>
        <v>-9.1425966226490534</v>
      </c>
      <c r="AP724" s="376">
        <f t="shared" si="52"/>
        <v>9.561302604407464</v>
      </c>
    </row>
    <row r="725" spans="1:42" s="326" customFormat="1" ht="13.8" x14ac:dyDescent="0.3">
      <c r="A725" s="330"/>
      <c r="B725" s="330" t="s">
        <v>506</v>
      </c>
      <c r="C725" s="333"/>
      <c r="D725" s="333"/>
      <c r="E725" s="333"/>
      <c r="F725" s="333"/>
      <c r="G725" s="333"/>
      <c r="H725" s="333"/>
      <c r="I725" s="333"/>
      <c r="J725" s="333"/>
      <c r="K725" s="333"/>
      <c r="L725" s="333"/>
      <c r="M725" s="333"/>
      <c r="N725" s="333"/>
      <c r="O725" s="376">
        <f t="shared" si="51"/>
        <v>17.586313880530984</v>
      </c>
      <c r="P725" s="376">
        <f t="shared" si="49"/>
        <v>2.5007438202916457</v>
      </c>
      <c r="Q725" s="376">
        <f t="shared" si="49"/>
        <v>134.43299279164228</v>
      </c>
      <c r="R725" s="376">
        <f t="shared" si="49"/>
        <v>-62.056027490847214</v>
      </c>
      <c r="S725" s="376">
        <f t="shared" si="49"/>
        <v>28.44204463200883</v>
      </c>
      <c r="T725" s="376">
        <f t="shared" si="49"/>
        <v>26.000205972120586</v>
      </c>
      <c r="U725" s="376">
        <f t="shared" si="49"/>
        <v>-31.035294484952594</v>
      </c>
      <c r="V725" s="376">
        <f t="shared" si="49"/>
        <v>-9.2535254144872852</v>
      </c>
      <c r="W725" s="376">
        <f t="shared" si="49"/>
        <v>-2.2084495003847238</v>
      </c>
      <c r="X725" s="376">
        <f t="shared" si="49"/>
        <v>28.157239773858898</v>
      </c>
      <c r="Y725" s="376">
        <f t="shared" si="49"/>
        <v>-7.6299670312088956</v>
      </c>
      <c r="Z725" s="376">
        <f t="shared" si="49"/>
        <v>-4.6124609574494162</v>
      </c>
      <c r="AA725" s="376">
        <f t="shared" si="49"/>
        <v>59.776516646437003</v>
      </c>
      <c r="AB725" s="376">
        <f t="shared" si="49"/>
        <v>4.1106663145356315</v>
      </c>
      <c r="AC725" s="376">
        <f t="shared" si="49"/>
        <v>-10.50724409128652</v>
      </c>
      <c r="AD725" s="376">
        <f t="shared" si="49"/>
        <v>-6.0493925044934924</v>
      </c>
      <c r="AE725" s="376">
        <f t="shared" si="49"/>
        <v>-6.7585680923050733</v>
      </c>
      <c r="AF725" s="376">
        <f t="shared" si="49"/>
        <v>-7.4705336836101379</v>
      </c>
      <c r="AG725" s="376">
        <f t="shared" ref="AG725:AL772" si="53">IFERROR(((AG335-AF335)*100/AF335),"n.a.")</f>
        <v>38.458638214258023</v>
      </c>
      <c r="AH725" s="376">
        <f t="shared" si="53"/>
        <v>-16.659671384531006</v>
      </c>
      <c r="AI725" s="376">
        <f t="shared" si="53"/>
        <v>-19.886523072116002</v>
      </c>
      <c r="AJ725" s="376">
        <f t="shared" si="50"/>
        <v>1.1680163790832498</v>
      </c>
      <c r="AK725" s="376">
        <f t="shared" si="50"/>
        <v>17.051366517972511</v>
      </c>
      <c r="AL725" s="376">
        <f t="shared" si="50"/>
        <v>6.5478720309868539</v>
      </c>
      <c r="AM725" s="376">
        <f t="shared" si="50"/>
        <v>8.5171280007387136</v>
      </c>
      <c r="AN725" s="376">
        <f t="shared" si="52"/>
        <v>79.940292180677261</v>
      </c>
      <c r="AO725" s="376">
        <f t="shared" si="52"/>
        <v>-35.230467404563875</v>
      </c>
      <c r="AP725" s="376">
        <f t="shared" si="52"/>
        <v>-18.256901104233155</v>
      </c>
    </row>
    <row r="726" spans="1:42" s="326" customFormat="1" ht="13.8" x14ac:dyDescent="0.3">
      <c r="A726" s="328"/>
      <c r="B726" s="328" t="s">
        <v>507</v>
      </c>
      <c r="C726" s="332"/>
      <c r="D726" s="332"/>
      <c r="E726" s="332"/>
      <c r="F726" s="332"/>
      <c r="G726" s="332"/>
      <c r="H726" s="332"/>
      <c r="I726" s="332"/>
      <c r="J726" s="332"/>
      <c r="K726" s="332"/>
      <c r="L726" s="332"/>
      <c r="M726" s="332"/>
      <c r="N726" s="332"/>
      <c r="O726" s="376">
        <f t="shared" si="51"/>
        <v>21.433103736920238</v>
      </c>
      <c r="P726" s="376">
        <f t="shared" si="49"/>
        <v>-19.790988921499341</v>
      </c>
      <c r="Q726" s="376">
        <f t="shared" si="49"/>
        <v>20.4368088210887</v>
      </c>
      <c r="R726" s="376">
        <f t="shared" si="49"/>
        <v>-11.824481011927936</v>
      </c>
      <c r="S726" s="376">
        <f t="shared" si="49"/>
        <v>11.508038259348488</v>
      </c>
      <c r="T726" s="376">
        <f t="shared" si="49"/>
        <v>1.6014227177037796</v>
      </c>
      <c r="U726" s="376">
        <f t="shared" si="49"/>
        <v>-14.372612416802921</v>
      </c>
      <c r="V726" s="376">
        <f t="shared" si="49"/>
        <v>8.6210919500362699</v>
      </c>
      <c r="W726" s="376">
        <f t="shared" si="49"/>
        <v>-2.3888460719801929</v>
      </c>
      <c r="X726" s="376">
        <f t="shared" si="49"/>
        <v>-9.2051758225611096</v>
      </c>
      <c r="Y726" s="376">
        <f t="shared" si="49"/>
        <v>39.926517164041613</v>
      </c>
      <c r="Z726" s="376">
        <f t="shared" si="49"/>
        <v>-26.053902722822873</v>
      </c>
      <c r="AA726" s="376">
        <f t="shared" si="49"/>
        <v>9.1918945030824037</v>
      </c>
      <c r="AB726" s="376">
        <f t="shared" si="49"/>
        <v>3.657260088289171</v>
      </c>
      <c r="AC726" s="376">
        <f t="shared" si="49"/>
        <v>-9.9883706334407467</v>
      </c>
      <c r="AD726" s="376">
        <f t="shared" si="49"/>
        <v>11.690913314784815</v>
      </c>
      <c r="AE726" s="376">
        <f t="shared" si="49"/>
        <v>9.1116234606208835</v>
      </c>
      <c r="AF726" s="376">
        <f t="shared" si="49"/>
        <v>-11.143732168286174</v>
      </c>
      <c r="AG726" s="376">
        <f t="shared" si="53"/>
        <v>18.24229893555508</v>
      </c>
      <c r="AH726" s="376">
        <f t="shared" si="53"/>
        <v>-10.300961250525464</v>
      </c>
      <c r="AI726" s="376">
        <f t="shared" si="53"/>
        <v>-0.98275775265893883</v>
      </c>
      <c r="AJ726" s="376">
        <f t="shared" si="50"/>
        <v>9.5008346234663179</v>
      </c>
      <c r="AK726" s="376">
        <f t="shared" si="50"/>
        <v>-8.6009819334478088</v>
      </c>
      <c r="AL726" s="376">
        <f t="shared" si="50"/>
        <v>1.5055177623281344</v>
      </c>
      <c r="AM726" s="376">
        <f t="shared" si="50"/>
        <v>18.168911738872673</v>
      </c>
      <c r="AN726" s="376">
        <f t="shared" si="52"/>
        <v>-18.362176776299073</v>
      </c>
      <c r="AO726" s="376">
        <f t="shared" si="52"/>
        <v>-2.7902223819378253</v>
      </c>
      <c r="AP726" s="376">
        <f t="shared" si="52"/>
        <v>14.074531269082479</v>
      </c>
    </row>
    <row r="727" spans="1:42" s="326" customFormat="1" ht="27.6" x14ac:dyDescent="0.3">
      <c r="A727" s="330"/>
      <c r="B727" s="330" t="s">
        <v>508</v>
      </c>
      <c r="C727" s="333"/>
      <c r="D727" s="333"/>
      <c r="E727" s="333"/>
      <c r="F727" s="333"/>
      <c r="G727" s="333"/>
      <c r="H727" s="333"/>
      <c r="I727" s="333"/>
      <c r="J727" s="333"/>
      <c r="K727" s="333"/>
      <c r="L727" s="333"/>
      <c r="M727" s="333"/>
      <c r="N727" s="333"/>
      <c r="O727" s="376">
        <f t="shared" si="51"/>
        <v>10.018639573790962</v>
      </c>
      <c r="P727" s="376">
        <f t="shared" si="49"/>
        <v>-10.816384252163649</v>
      </c>
      <c r="Q727" s="376">
        <f t="shared" si="49"/>
        <v>16.031993695417409</v>
      </c>
      <c r="R727" s="376">
        <f t="shared" si="49"/>
        <v>-18.540115309950167</v>
      </c>
      <c r="S727" s="376">
        <f t="shared" si="49"/>
        <v>44.469797077096473</v>
      </c>
      <c r="T727" s="376">
        <f t="shared" si="49"/>
        <v>-21.873028711961226</v>
      </c>
      <c r="U727" s="376">
        <f t="shared" si="49"/>
        <v>7.3145720198527133</v>
      </c>
      <c r="V727" s="376">
        <f t="shared" si="49"/>
        <v>14.770415003559556</v>
      </c>
      <c r="W727" s="376">
        <f t="shared" si="49"/>
        <v>-10.632641511883952</v>
      </c>
      <c r="X727" s="376">
        <f t="shared" si="49"/>
        <v>7.7979175208059104</v>
      </c>
      <c r="Y727" s="376">
        <f t="shared" si="49"/>
        <v>-3.0290987247373296</v>
      </c>
      <c r="Z727" s="376">
        <f t="shared" si="49"/>
        <v>-16.335130698921891</v>
      </c>
      <c r="AA727" s="376">
        <f t="shared" si="49"/>
        <v>15.013493640824386</v>
      </c>
      <c r="AB727" s="376">
        <f t="shared" si="49"/>
        <v>8.2280106941774367</v>
      </c>
      <c r="AC727" s="376">
        <f t="shared" si="49"/>
        <v>-15.532885326760841</v>
      </c>
      <c r="AD727" s="376">
        <f t="shared" si="49"/>
        <v>8.2611183606526861</v>
      </c>
      <c r="AE727" s="376">
        <f t="shared" si="49"/>
        <v>22.067116837383196</v>
      </c>
      <c r="AF727" s="376">
        <f t="shared" si="49"/>
        <v>-10.438996395497517</v>
      </c>
      <c r="AG727" s="376">
        <f t="shared" si="53"/>
        <v>16.217830715670619</v>
      </c>
      <c r="AH727" s="376">
        <f t="shared" si="53"/>
        <v>1.5796564904293904</v>
      </c>
      <c r="AI727" s="376">
        <f t="shared" si="53"/>
        <v>-1.29861387590874</v>
      </c>
      <c r="AJ727" s="376">
        <f t="shared" si="50"/>
        <v>18.50816321166559</v>
      </c>
      <c r="AK727" s="376">
        <f t="shared" si="50"/>
        <v>-9.5882673816011579</v>
      </c>
      <c r="AL727" s="376">
        <f t="shared" si="50"/>
        <v>-4.9817115542489123</v>
      </c>
      <c r="AM727" s="376">
        <f t="shared" si="50"/>
        <v>19.233259416292771</v>
      </c>
      <c r="AN727" s="376">
        <f t="shared" si="52"/>
        <v>-24.170291706934965</v>
      </c>
      <c r="AO727" s="376">
        <f t="shared" si="52"/>
        <v>8.7531208705141168</v>
      </c>
      <c r="AP727" s="376">
        <f t="shared" si="52"/>
        <v>-0.58427810489653609</v>
      </c>
    </row>
    <row r="728" spans="1:42" s="326" customFormat="1" ht="13.8" x14ac:dyDescent="0.3">
      <c r="A728" s="328"/>
      <c r="B728" s="328" t="s">
        <v>509</v>
      </c>
      <c r="C728" s="332"/>
      <c r="D728" s="332"/>
      <c r="E728" s="332"/>
      <c r="F728" s="332"/>
      <c r="G728" s="332"/>
      <c r="H728" s="332"/>
      <c r="I728" s="332"/>
      <c r="J728" s="332"/>
      <c r="K728" s="332"/>
      <c r="L728" s="332"/>
      <c r="M728" s="332"/>
      <c r="N728" s="332"/>
      <c r="O728" s="376">
        <f t="shared" si="51"/>
        <v>36.221815249382722</v>
      </c>
      <c r="P728" s="376">
        <f t="shared" ref="P728:AF742" si="54">IFERROR(((P338-O338)*100/O338),"n.a.")</f>
        <v>-33.553780847713874</v>
      </c>
      <c r="Q728" s="376">
        <f t="shared" si="54"/>
        <v>35.67448553446637</v>
      </c>
      <c r="R728" s="376">
        <f t="shared" si="54"/>
        <v>-30.627108317194253</v>
      </c>
      <c r="S728" s="376">
        <f t="shared" si="54"/>
        <v>56.681764165956743</v>
      </c>
      <c r="T728" s="376">
        <f t="shared" si="54"/>
        <v>-15.573327537849631</v>
      </c>
      <c r="U728" s="376">
        <f t="shared" si="54"/>
        <v>0.63794764358679501</v>
      </c>
      <c r="V728" s="376">
        <f t="shared" si="54"/>
        <v>13.521015978730649</v>
      </c>
      <c r="W728" s="376">
        <f t="shared" si="54"/>
        <v>-38.069801856715749</v>
      </c>
      <c r="X728" s="376">
        <f t="shared" si="54"/>
        <v>31.358820228451524</v>
      </c>
      <c r="Y728" s="376">
        <f t="shared" si="54"/>
        <v>4.5188880922185621</v>
      </c>
      <c r="Z728" s="376">
        <f t="shared" si="54"/>
        <v>-14.505986456299956</v>
      </c>
      <c r="AA728" s="376">
        <f t="shared" si="54"/>
        <v>11.913450141759496</v>
      </c>
      <c r="AB728" s="376">
        <f t="shared" si="54"/>
        <v>-26.073966695341493</v>
      </c>
      <c r="AC728" s="376">
        <f t="shared" si="54"/>
        <v>5.5094229157291856</v>
      </c>
      <c r="AD728" s="376">
        <f t="shared" si="54"/>
        <v>10.216749768676044</v>
      </c>
      <c r="AE728" s="376">
        <f t="shared" si="54"/>
        <v>44.591217732998665</v>
      </c>
      <c r="AF728" s="376">
        <f t="shared" si="54"/>
        <v>-31.226813812769961</v>
      </c>
      <c r="AG728" s="376">
        <f t="shared" si="53"/>
        <v>24.093130634085018</v>
      </c>
      <c r="AH728" s="376">
        <f t="shared" si="53"/>
        <v>-24.881234069564432</v>
      </c>
      <c r="AI728" s="376">
        <f t="shared" si="53"/>
        <v>27.900361716907351</v>
      </c>
      <c r="AJ728" s="376">
        <f t="shared" si="53"/>
        <v>2.5939513581146505</v>
      </c>
      <c r="AK728" s="376">
        <f t="shared" si="53"/>
        <v>-7.647028501782188</v>
      </c>
      <c r="AL728" s="376">
        <f t="shared" si="53"/>
        <v>30.642015406562248</v>
      </c>
      <c r="AM728" s="376">
        <f t="shared" ref="AM728:AM748" si="55">IFERROR(((AM338-AL338)*100/AL338),"n.a.")</f>
        <v>-13.781009584647533</v>
      </c>
      <c r="AN728" s="376">
        <f t="shared" si="52"/>
        <v>-12.757474444396529</v>
      </c>
      <c r="AO728" s="376">
        <f t="shared" si="52"/>
        <v>0.43472605992717966</v>
      </c>
      <c r="AP728" s="376">
        <f t="shared" si="52"/>
        <v>4.19754237260174</v>
      </c>
    </row>
    <row r="729" spans="1:42" s="326" customFormat="1" ht="13.8" x14ac:dyDescent="0.3">
      <c r="A729" s="330"/>
      <c r="B729" s="330" t="s">
        <v>510</v>
      </c>
      <c r="C729" s="333"/>
      <c r="D729" s="333"/>
      <c r="E729" s="333"/>
      <c r="F729" s="333"/>
      <c r="G729" s="333"/>
      <c r="H729" s="333"/>
      <c r="I729" s="333"/>
      <c r="J729" s="333"/>
      <c r="K729" s="333"/>
      <c r="L729" s="333"/>
      <c r="M729" s="333"/>
      <c r="N729" s="333"/>
      <c r="O729" s="376">
        <f t="shared" si="51"/>
        <v>14.494420551687755</v>
      </c>
      <c r="P729" s="376">
        <f t="shared" si="54"/>
        <v>-8.1751476576518893</v>
      </c>
      <c r="Q729" s="376">
        <f t="shared" si="54"/>
        <v>6.4895966755218915</v>
      </c>
      <c r="R729" s="376">
        <f t="shared" si="54"/>
        <v>-4.0061618920176558</v>
      </c>
      <c r="S729" s="376">
        <f t="shared" si="54"/>
        <v>17.746380709167731</v>
      </c>
      <c r="T729" s="376">
        <f t="shared" si="54"/>
        <v>-29.313792284599987</v>
      </c>
      <c r="U729" s="376">
        <f t="shared" si="54"/>
        <v>10.236962675594777</v>
      </c>
      <c r="V729" s="376">
        <f t="shared" si="54"/>
        <v>16.970076235838782</v>
      </c>
      <c r="W729" s="376">
        <f t="shared" si="54"/>
        <v>-13.248341298950043</v>
      </c>
      <c r="X729" s="376">
        <f t="shared" si="54"/>
        <v>33.043989618329817</v>
      </c>
      <c r="Y729" s="376">
        <f t="shared" si="54"/>
        <v>-0.97603273588767647</v>
      </c>
      <c r="Z729" s="376">
        <f t="shared" si="54"/>
        <v>-13.364924863283754</v>
      </c>
      <c r="AA729" s="376">
        <f t="shared" si="54"/>
        <v>34.413739284134529</v>
      </c>
      <c r="AB729" s="376">
        <f t="shared" si="54"/>
        <v>-0.51933382655879379</v>
      </c>
      <c r="AC729" s="376">
        <f t="shared" si="54"/>
        <v>-30.384629347041116</v>
      </c>
      <c r="AD729" s="376">
        <f t="shared" si="54"/>
        <v>21.854360790715962</v>
      </c>
      <c r="AE729" s="376">
        <f t="shared" si="54"/>
        <v>46.200279913016338</v>
      </c>
      <c r="AF729" s="376">
        <f t="shared" si="54"/>
        <v>-15.47348800508585</v>
      </c>
      <c r="AG729" s="376">
        <f t="shared" si="53"/>
        <v>37.631050540478348</v>
      </c>
      <c r="AH729" s="376">
        <f t="shared" si="53"/>
        <v>-4.7554965100885758</v>
      </c>
      <c r="AI729" s="376">
        <f t="shared" si="53"/>
        <v>-0.56887597454444494</v>
      </c>
      <c r="AJ729" s="376">
        <f t="shared" si="53"/>
        <v>8.8555182234640046</v>
      </c>
      <c r="AK729" s="376">
        <f t="shared" si="53"/>
        <v>2.3063826061700956</v>
      </c>
      <c r="AL729" s="376">
        <f t="shared" si="53"/>
        <v>-10.445808502494369</v>
      </c>
      <c r="AM729" s="376">
        <f t="shared" si="55"/>
        <v>42.088758017185718</v>
      </c>
      <c r="AN729" s="376">
        <f t="shared" si="52"/>
        <v>-39.136730142866114</v>
      </c>
      <c r="AO729" s="376">
        <f t="shared" si="52"/>
        <v>13.63276460346539</v>
      </c>
      <c r="AP729" s="376">
        <f t="shared" si="52"/>
        <v>-4.6782189294680112</v>
      </c>
    </row>
    <row r="730" spans="1:42" s="326" customFormat="1" ht="13.8" x14ac:dyDescent="0.3">
      <c r="A730" s="328"/>
      <c r="B730" s="328" t="s">
        <v>511</v>
      </c>
      <c r="C730" s="332"/>
      <c r="D730" s="332"/>
      <c r="E730" s="332"/>
      <c r="F730" s="332"/>
      <c r="G730" s="332"/>
      <c r="H730" s="332"/>
      <c r="I730" s="332"/>
      <c r="J730" s="332"/>
      <c r="K730" s="332"/>
      <c r="L730" s="332"/>
      <c r="M730" s="332"/>
      <c r="N730" s="332"/>
      <c r="O730" s="376">
        <f t="shared" si="51"/>
        <v>19.644387544905005</v>
      </c>
      <c r="P730" s="376">
        <f t="shared" si="54"/>
        <v>-11.483906275772657</v>
      </c>
      <c r="Q730" s="376">
        <f t="shared" si="54"/>
        <v>24.105046168818692</v>
      </c>
      <c r="R730" s="376">
        <f t="shared" si="54"/>
        <v>-11.265354586755949</v>
      </c>
      <c r="S730" s="376">
        <f t="shared" si="54"/>
        <v>-0.33248248778081807</v>
      </c>
      <c r="T730" s="376">
        <f t="shared" si="54"/>
        <v>-14.400972868117785</v>
      </c>
      <c r="U730" s="376">
        <f t="shared" si="54"/>
        <v>0.23104079258787336</v>
      </c>
      <c r="V730" s="376">
        <f t="shared" si="54"/>
        <v>20.43519590240145</v>
      </c>
      <c r="W730" s="376">
        <f t="shared" si="54"/>
        <v>-8.7374772972929247</v>
      </c>
      <c r="X730" s="376">
        <f t="shared" si="54"/>
        <v>-0.4395565572449856</v>
      </c>
      <c r="Y730" s="376">
        <f t="shared" si="54"/>
        <v>20.773154432856945</v>
      </c>
      <c r="Z730" s="376">
        <f t="shared" si="54"/>
        <v>-19.336631369784477</v>
      </c>
      <c r="AA730" s="376">
        <f t="shared" si="54"/>
        <v>15.937981618841883</v>
      </c>
      <c r="AB730" s="376">
        <f t="shared" si="54"/>
        <v>-0.26986799884811402</v>
      </c>
      <c r="AC730" s="376">
        <f t="shared" si="54"/>
        <v>-12.515264225347604</v>
      </c>
      <c r="AD730" s="376">
        <f t="shared" si="54"/>
        <v>20.906592060164172</v>
      </c>
      <c r="AE730" s="376">
        <f t="shared" si="54"/>
        <v>-5.1062403314080695</v>
      </c>
      <c r="AF730" s="376">
        <f t="shared" si="54"/>
        <v>-0.38552264982642631</v>
      </c>
      <c r="AG730" s="376">
        <f t="shared" si="53"/>
        <v>8.0832819980928541</v>
      </c>
      <c r="AH730" s="376">
        <f t="shared" si="53"/>
        <v>-2.0316604457773253</v>
      </c>
      <c r="AI730" s="376">
        <f t="shared" si="53"/>
        <v>-10.551414658446525</v>
      </c>
      <c r="AJ730" s="376">
        <f t="shared" si="53"/>
        <v>14.087069599008782</v>
      </c>
      <c r="AK730" s="376">
        <f t="shared" si="53"/>
        <v>-9.0537496341185104</v>
      </c>
      <c r="AL730" s="376">
        <f t="shared" si="53"/>
        <v>6.3403797876695789</v>
      </c>
      <c r="AM730" s="376">
        <f t="shared" si="55"/>
        <v>13.932465543049915</v>
      </c>
      <c r="AN730" s="376">
        <f t="shared" si="52"/>
        <v>-6.9790467345465386</v>
      </c>
      <c r="AO730" s="376">
        <f t="shared" si="52"/>
        <v>15.901452167328598</v>
      </c>
      <c r="AP730" s="376">
        <f t="shared" si="52"/>
        <v>-5.3552361785409843</v>
      </c>
    </row>
    <row r="731" spans="1:42" s="326" customFormat="1" ht="13.8" x14ac:dyDescent="0.3">
      <c r="A731" s="330"/>
      <c r="B731" s="330" t="s">
        <v>512</v>
      </c>
      <c r="C731" s="333"/>
      <c r="D731" s="333"/>
      <c r="E731" s="333"/>
      <c r="F731" s="333"/>
      <c r="G731" s="333"/>
      <c r="H731" s="333"/>
      <c r="I731" s="333"/>
      <c r="J731" s="333"/>
      <c r="K731" s="333"/>
      <c r="L731" s="333"/>
      <c r="M731" s="333"/>
      <c r="N731" s="333"/>
      <c r="O731" s="376">
        <f t="shared" si="51"/>
        <v>-25.844026494453249</v>
      </c>
      <c r="P731" s="376">
        <f t="shared" si="54"/>
        <v>14.168456505839014</v>
      </c>
      <c r="Q731" s="376">
        <f t="shared" si="54"/>
        <v>-2.3437767011037911</v>
      </c>
      <c r="R731" s="376">
        <f t="shared" si="54"/>
        <v>-57.291045652681518</v>
      </c>
      <c r="S731" s="376">
        <f t="shared" si="54"/>
        <v>427.19920352091839</v>
      </c>
      <c r="T731" s="376">
        <f t="shared" si="54"/>
        <v>-28.535998523261515</v>
      </c>
      <c r="U731" s="376">
        <f t="shared" si="54"/>
        <v>16.59265860103261</v>
      </c>
      <c r="V731" s="376">
        <f t="shared" si="54"/>
        <v>5.6282742367270053</v>
      </c>
      <c r="W731" s="376">
        <f t="shared" si="54"/>
        <v>-7.9507062627935925</v>
      </c>
      <c r="X731" s="376">
        <f t="shared" si="54"/>
        <v>-17.937258528473755</v>
      </c>
      <c r="Y731" s="376">
        <f t="shared" si="54"/>
        <v>-38.010540944197125</v>
      </c>
      <c r="Z731" s="376">
        <f t="shared" si="54"/>
        <v>-7.0273390571062171</v>
      </c>
      <c r="AA731" s="376">
        <f t="shared" si="54"/>
        <v>-22.330828694309666</v>
      </c>
      <c r="AB731" s="376">
        <f t="shared" si="54"/>
        <v>128.95734342180708</v>
      </c>
      <c r="AC731" s="376">
        <f t="shared" si="54"/>
        <v>-2.6832580206011101</v>
      </c>
      <c r="AD731" s="376">
        <f t="shared" si="54"/>
        <v>-35.192530034915613</v>
      </c>
      <c r="AE731" s="376">
        <f t="shared" si="54"/>
        <v>25.417397572999104</v>
      </c>
      <c r="AF731" s="376">
        <f t="shared" si="54"/>
        <v>-3.4711938716036013</v>
      </c>
      <c r="AG731" s="376">
        <f t="shared" si="53"/>
        <v>-12.858621775726771</v>
      </c>
      <c r="AH731" s="376">
        <f t="shared" si="53"/>
        <v>49.879259326683908</v>
      </c>
      <c r="AI731" s="376">
        <f t="shared" si="53"/>
        <v>-14.099796938689106</v>
      </c>
      <c r="AJ731" s="376">
        <f t="shared" si="53"/>
        <v>54.690818578034509</v>
      </c>
      <c r="AK731" s="376">
        <f t="shared" si="53"/>
        <v>-35.394651451055701</v>
      </c>
      <c r="AL731" s="376">
        <f t="shared" si="53"/>
        <v>-15.385707156362995</v>
      </c>
      <c r="AM731" s="376">
        <f t="shared" si="55"/>
        <v>3.8763077749737622</v>
      </c>
      <c r="AN731" s="376">
        <f t="shared" si="52"/>
        <v>-17.801939961092359</v>
      </c>
      <c r="AO731" s="376">
        <f t="shared" si="52"/>
        <v>-9.9641293517365703</v>
      </c>
      <c r="AP731" s="376">
        <f t="shared" si="52"/>
        <v>27.585514812429647</v>
      </c>
    </row>
    <row r="732" spans="1:42" s="326" customFormat="1" ht="13.8" x14ac:dyDescent="0.3">
      <c r="A732" s="328"/>
      <c r="B732" s="328" t="s">
        <v>513</v>
      </c>
      <c r="C732" s="332"/>
      <c r="D732" s="332"/>
      <c r="E732" s="332"/>
      <c r="F732" s="332"/>
      <c r="G732" s="332"/>
      <c r="H732" s="332"/>
      <c r="I732" s="332"/>
      <c r="J732" s="332"/>
      <c r="K732" s="332"/>
      <c r="L732" s="332"/>
      <c r="M732" s="332"/>
      <c r="N732" s="332"/>
      <c r="O732" s="376">
        <f t="shared" si="51"/>
        <v>-43.514699746031738</v>
      </c>
      <c r="P732" s="376">
        <f t="shared" si="54"/>
        <v>-41.413035103020192</v>
      </c>
      <c r="Q732" s="376">
        <f t="shared" si="54"/>
        <v>122.81170237422286</v>
      </c>
      <c r="R732" s="376">
        <f t="shared" si="54"/>
        <v>-24.348662633935373</v>
      </c>
      <c r="S732" s="376">
        <f t="shared" si="54"/>
        <v>-5.5222400445320394</v>
      </c>
      <c r="T732" s="376">
        <f t="shared" si="54"/>
        <v>77.207885743889904</v>
      </c>
      <c r="U732" s="376">
        <f t="shared" si="54"/>
        <v>23.328414395832379</v>
      </c>
      <c r="V732" s="376">
        <f t="shared" si="54"/>
        <v>27.497917063686618</v>
      </c>
      <c r="W732" s="376">
        <f t="shared" si="54"/>
        <v>116.460944657064</v>
      </c>
      <c r="X732" s="376">
        <f t="shared" si="54"/>
        <v>24.731247882038794</v>
      </c>
      <c r="Y732" s="376">
        <f t="shared" si="54"/>
        <v>-37.276220120017001</v>
      </c>
      <c r="Z732" s="376">
        <f t="shared" si="54"/>
        <v>-44.72269468659173</v>
      </c>
      <c r="AA732" s="376">
        <f t="shared" si="54"/>
        <v>-33.00959051573944</v>
      </c>
      <c r="AB732" s="376">
        <f t="shared" si="54"/>
        <v>-39.930923253545295</v>
      </c>
      <c r="AC732" s="376">
        <f t="shared" si="54"/>
        <v>-6.298350722097851</v>
      </c>
      <c r="AD732" s="376">
        <f t="shared" si="54"/>
        <v>123.14320176031356</v>
      </c>
      <c r="AE732" s="376">
        <f t="shared" si="54"/>
        <v>40.910342701707556</v>
      </c>
      <c r="AF732" s="376">
        <f t="shared" si="54"/>
        <v>1.4846983374817369</v>
      </c>
      <c r="AG732" s="376">
        <f t="shared" si="53"/>
        <v>-41.41811824681632</v>
      </c>
      <c r="AH732" s="376">
        <f t="shared" si="53"/>
        <v>83.064424863712176</v>
      </c>
      <c r="AI732" s="376">
        <f t="shared" si="53"/>
        <v>113.60410972709528</v>
      </c>
      <c r="AJ732" s="376">
        <f t="shared" si="53"/>
        <v>48.36388564039612</v>
      </c>
      <c r="AK732" s="376">
        <f t="shared" si="53"/>
        <v>-9.377038881614121</v>
      </c>
      <c r="AL732" s="376">
        <f t="shared" si="53"/>
        <v>-40.079362102976518</v>
      </c>
      <c r="AM732" s="376">
        <f t="shared" si="55"/>
        <v>-36.056410005925095</v>
      </c>
      <c r="AN732" s="376">
        <f t="shared" si="52"/>
        <v>6.0613029370899714</v>
      </c>
      <c r="AO732" s="376">
        <f t="shared" si="52"/>
        <v>-44.760151367347298</v>
      </c>
      <c r="AP732" s="376">
        <f t="shared" si="52"/>
        <v>29.462817437872893</v>
      </c>
    </row>
    <row r="733" spans="1:42" s="326" customFormat="1" ht="13.8" x14ac:dyDescent="0.3">
      <c r="A733" s="330"/>
      <c r="B733" s="330" t="s">
        <v>514</v>
      </c>
      <c r="C733" s="333"/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76">
        <f t="shared" si="51"/>
        <v>57.577711136827318</v>
      </c>
      <c r="P733" s="376">
        <f t="shared" si="54"/>
        <v>-45.60316593966931</v>
      </c>
      <c r="Q733" s="376">
        <f t="shared" si="54"/>
        <v>25.888374453860042</v>
      </c>
      <c r="R733" s="376">
        <f t="shared" si="54"/>
        <v>-3.7847613873011978</v>
      </c>
      <c r="S733" s="376">
        <f t="shared" si="54"/>
        <v>-0.6425240746081623</v>
      </c>
      <c r="T733" s="376">
        <f t="shared" si="54"/>
        <v>-14.852082110288867</v>
      </c>
      <c r="U733" s="376">
        <f t="shared" si="54"/>
        <v>31.90078638917192</v>
      </c>
      <c r="V733" s="376">
        <f t="shared" si="54"/>
        <v>-19.889672454287844</v>
      </c>
      <c r="W733" s="376">
        <f t="shared" si="54"/>
        <v>41.926994732878761</v>
      </c>
      <c r="X733" s="376">
        <f t="shared" si="54"/>
        <v>14.660442668098423</v>
      </c>
      <c r="Y733" s="376">
        <f t="shared" si="54"/>
        <v>-17.225541220122089</v>
      </c>
      <c r="Z733" s="376">
        <f t="shared" si="54"/>
        <v>-32.823474469578642</v>
      </c>
      <c r="AA733" s="376">
        <f t="shared" si="54"/>
        <v>70.410715529037802</v>
      </c>
      <c r="AB733" s="376">
        <f t="shared" si="54"/>
        <v>-32.215534824761292</v>
      </c>
      <c r="AC733" s="376">
        <f t="shared" si="54"/>
        <v>10.065861085141107</v>
      </c>
      <c r="AD733" s="376">
        <f t="shared" si="54"/>
        <v>13.776340051256811</v>
      </c>
      <c r="AE733" s="376">
        <f t="shared" si="54"/>
        <v>-10.686752522078935</v>
      </c>
      <c r="AF733" s="376">
        <f t="shared" si="54"/>
        <v>-4.8521127027656403</v>
      </c>
      <c r="AG733" s="376">
        <f t="shared" si="53"/>
        <v>23.099544330533295</v>
      </c>
      <c r="AH733" s="376">
        <f t="shared" si="53"/>
        <v>-31.237202260094268</v>
      </c>
      <c r="AI733" s="376">
        <f t="shared" si="53"/>
        <v>47.028417928139532</v>
      </c>
      <c r="AJ733" s="376">
        <f t="shared" si="53"/>
        <v>24.555370674675185</v>
      </c>
      <c r="AK733" s="376">
        <f t="shared" si="53"/>
        <v>-13.545702593308334</v>
      </c>
      <c r="AL733" s="376">
        <f t="shared" si="53"/>
        <v>-26.876966740404832</v>
      </c>
      <c r="AM733" s="376">
        <f t="shared" si="55"/>
        <v>29.527024065268332</v>
      </c>
      <c r="AN733" s="376">
        <f t="shared" si="52"/>
        <v>-23.125723117407833</v>
      </c>
      <c r="AO733" s="376">
        <f t="shared" si="52"/>
        <v>32.187673189270605</v>
      </c>
      <c r="AP733" s="376">
        <f t="shared" si="52"/>
        <v>3.0721230727214093</v>
      </c>
    </row>
    <row r="734" spans="1:42" s="326" customFormat="1" ht="13.8" x14ac:dyDescent="0.3">
      <c r="A734" s="328"/>
      <c r="B734" s="328" t="s">
        <v>515</v>
      </c>
      <c r="C734" s="332"/>
      <c r="D734" s="332"/>
      <c r="E734" s="332"/>
      <c r="F734" s="332"/>
      <c r="G734" s="332"/>
      <c r="H734" s="332"/>
      <c r="I734" s="332"/>
      <c r="J734" s="332"/>
      <c r="K734" s="332"/>
      <c r="L734" s="332"/>
      <c r="M734" s="332"/>
      <c r="N734" s="332"/>
      <c r="O734" s="376">
        <f t="shared" si="51"/>
        <v>12.86434133934848</v>
      </c>
      <c r="P734" s="376">
        <f t="shared" si="54"/>
        <v>-5.4904086267284393</v>
      </c>
      <c r="Q734" s="376">
        <f t="shared" si="54"/>
        <v>35.039618235525019</v>
      </c>
      <c r="R734" s="376">
        <f t="shared" si="54"/>
        <v>-18.814089238766456</v>
      </c>
      <c r="S734" s="376">
        <f t="shared" si="54"/>
        <v>31.383800843690768</v>
      </c>
      <c r="T734" s="376">
        <f t="shared" si="54"/>
        <v>-28.12196211978349</v>
      </c>
      <c r="U734" s="376">
        <f t="shared" si="54"/>
        <v>-18.035288488995839</v>
      </c>
      <c r="V734" s="376">
        <f t="shared" si="54"/>
        <v>10.82275856328353</v>
      </c>
      <c r="W734" s="376">
        <f t="shared" si="54"/>
        <v>-29.092284654509847</v>
      </c>
      <c r="X734" s="376">
        <f t="shared" si="54"/>
        <v>12.841219779690642</v>
      </c>
      <c r="Y734" s="376">
        <f t="shared" si="54"/>
        <v>29.912897368339824</v>
      </c>
      <c r="Z734" s="376">
        <f t="shared" si="54"/>
        <v>10.540099431671511</v>
      </c>
      <c r="AA734" s="376">
        <f t="shared" si="54"/>
        <v>25.999255050288419</v>
      </c>
      <c r="AB734" s="376">
        <f t="shared" si="54"/>
        <v>-9.3028264837296959</v>
      </c>
      <c r="AC734" s="376">
        <f t="shared" si="54"/>
        <v>8.2795671516319409</v>
      </c>
      <c r="AD734" s="376">
        <f t="shared" si="54"/>
        <v>29.015219417858191</v>
      </c>
      <c r="AE734" s="376">
        <f t="shared" si="54"/>
        <v>5.7923615768388288</v>
      </c>
      <c r="AF734" s="376">
        <f t="shared" si="54"/>
        <v>-26.00628510460486</v>
      </c>
      <c r="AG734" s="376">
        <f t="shared" si="53"/>
        <v>-12.277063798305482</v>
      </c>
      <c r="AH734" s="376">
        <f t="shared" si="53"/>
        <v>-30.820724716635048</v>
      </c>
      <c r="AI734" s="376">
        <f t="shared" si="53"/>
        <v>-28.644301481880568</v>
      </c>
      <c r="AJ734" s="376">
        <f t="shared" si="53"/>
        <v>68.117289667938223</v>
      </c>
      <c r="AK734" s="376">
        <f t="shared" si="53"/>
        <v>-0.33376957749304087</v>
      </c>
      <c r="AL734" s="376">
        <f t="shared" si="53"/>
        <v>27.987291499256493</v>
      </c>
      <c r="AM734" s="376">
        <f t="shared" si="55"/>
        <v>43.254276410160244</v>
      </c>
      <c r="AN734" s="376">
        <f t="shared" si="52"/>
        <v>0.52718168546311472</v>
      </c>
      <c r="AO734" s="376">
        <f t="shared" si="52"/>
        <v>4.3007382889943297</v>
      </c>
      <c r="AP734" s="376">
        <f t="shared" si="52"/>
        <v>-13.901526239373407</v>
      </c>
    </row>
    <row r="735" spans="1:42" s="326" customFormat="1" ht="13.8" x14ac:dyDescent="0.3">
      <c r="A735" s="330"/>
      <c r="B735" s="330" t="s">
        <v>516</v>
      </c>
      <c r="C735" s="333"/>
      <c r="D735" s="333"/>
      <c r="E735" s="333"/>
      <c r="F735" s="333"/>
      <c r="G735" s="333"/>
      <c r="H735" s="333"/>
      <c r="I735" s="333"/>
      <c r="J735" s="333"/>
      <c r="K735" s="333"/>
      <c r="L735" s="333"/>
      <c r="M735" s="333"/>
      <c r="N735" s="333"/>
      <c r="O735" s="376">
        <f t="shared" si="51"/>
        <v>13.024319882046173</v>
      </c>
      <c r="P735" s="376">
        <f t="shared" si="54"/>
        <v>-35.470547869955602</v>
      </c>
      <c r="Q735" s="376">
        <f t="shared" si="54"/>
        <v>55.6428365791662</v>
      </c>
      <c r="R735" s="376">
        <f t="shared" si="54"/>
        <v>-4.4147122144230169</v>
      </c>
      <c r="S735" s="376">
        <f t="shared" si="54"/>
        <v>17.544012543471833</v>
      </c>
      <c r="T735" s="376">
        <f t="shared" si="54"/>
        <v>-18.534948436603656</v>
      </c>
      <c r="U735" s="376">
        <f t="shared" si="54"/>
        <v>-10.423548038206489</v>
      </c>
      <c r="V735" s="376">
        <f t="shared" si="54"/>
        <v>16.462097573732045</v>
      </c>
      <c r="W735" s="376">
        <f t="shared" si="54"/>
        <v>-6.7435356516043612</v>
      </c>
      <c r="X735" s="376">
        <f t="shared" si="54"/>
        <v>2.163661910266709</v>
      </c>
      <c r="Y735" s="376">
        <f t="shared" si="54"/>
        <v>9.1028115369906146</v>
      </c>
      <c r="Z735" s="376">
        <f t="shared" si="54"/>
        <v>-12.757743458923969</v>
      </c>
      <c r="AA735" s="376">
        <f t="shared" si="54"/>
        <v>2.5150247085756354</v>
      </c>
      <c r="AB735" s="376">
        <f t="shared" si="54"/>
        <v>-14.941476017929785</v>
      </c>
      <c r="AC735" s="376">
        <f t="shared" si="54"/>
        <v>-15.582446414958843</v>
      </c>
      <c r="AD735" s="376">
        <f t="shared" si="54"/>
        <v>37.904370862611657</v>
      </c>
      <c r="AE735" s="376">
        <f t="shared" si="54"/>
        <v>-3.4384024809369471</v>
      </c>
      <c r="AF735" s="376">
        <f t="shared" si="54"/>
        <v>-15.414874413994394</v>
      </c>
      <c r="AG735" s="376">
        <f t="shared" si="53"/>
        <v>29.875390116020462</v>
      </c>
      <c r="AH735" s="376">
        <f t="shared" si="53"/>
        <v>-3.409207798276209</v>
      </c>
      <c r="AI735" s="376">
        <f t="shared" si="53"/>
        <v>-4.8616105152503888</v>
      </c>
      <c r="AJ735" s="376">
        <f t="shared" si="53"/>
        <v>27.209254021179863</v>
      </c>
      <c r="AK735" s="376">
        <f t="shared" si="53"/>
        <v>-3.1830546397834869</v>
      </c>
      <c r="AL735" s="376">
        <f t="shared" si="53"/>
        <v>-10.423312926864599</v>
      </c>
      <c r="AM735" s="376">
        <f t="shared" si="55"/>
        <v>22.032447452329919</v>
      </c>
      <c r="AN735" s="376">
        <f t="shared" si="52"/>
        <v>-29.870706343309966</v>
      </c>
      <c r="AO735" s="376">
        <f t="shared" si="52"/>
        <v>8.6985504169698622</v>
      </c>
      <c r="AP735" s="376">
        <f t="shared" si="52"/>
        <v>25.477806105531631</v>
      </c>
    </row>
    <row r="736" spans="1:42" s="326" customFormat="1" ht="13.8" x14ac:dyDescent="0.3">
      <c r="A736" s="328"/>
      <c r="B736" s="328" t="s">
        <v>517</v>
      </c>
      <c r="C736" s="332"/>
      <c r="D736" s="332"/>
      <c r="E736" s="332"/>
      <c r="F736" s="332"/>
      <c r="G736" s="332"/>
      <c r="H736" s="332"/>
      <c r="I736" s="332"/>
      <c r="J736" s="332"/>
      <c r="K736" s="332"/>
      <c r="L736" s="332"/>
      <c r="M736" s="332"/>
      <c r="N736" s="332"/>
      <c r="O736" s="376">
        <f t="shared" si="51"/>
        <v>8.2749497913208838</v>
      </c>
      <c r="P736" s="376">
        <f t="shared" si="54"/>
        <v>-26.431285789907324</v>
      </c>
      <c r="Q736" s="376">
        <f t="shared" si="54"/>
        <v>20.614989576870112</v>
      </c>
      <c r="R736" s="376">
        <f t="shared" si="54"/>
        <v>-4.4815030090989501</v>
      </c>
      <c r="S736" s="376">
        <f t="shared" si="54"/>
        <v>10.334450668276869</v>
      </c>
      <c r="T736" s="376">
        <f t="shared" si="54"/>
        <v>-13.584343369783786</v>
      </c>
      <c r="U736" s="376">
        <f t="shared" si="54"/>
        <v>27.621359843144045</v>
      </c>
      <c r="V736" s="376">
        <f t="shared" si="54"/>
        <v>-10.800220407682403</v>
      </c>
      <c r="W736" s="376">
        <f t="shared" si="54"/>
        <v>3.7439579037083224</v>
      </c>
      <c r="X736" s="376">
        <f t="shared" si="54"/>
        <v>2.3147253440030919</v>
      </c>
      <c r="Y736" s="376">
        <f t="shared" si="54"/>
        <v>-11.079143634741307</v>
      </c>
      <c r="Z736" s="376">
        <f t="shared" si="54"/>
        <v>0.79788709100257094</v>
      </c>
      <c r="AA736" s="376">
        <f t="shared" si="54"/>
        <v>46.148992219348273</v>
      </c>
      <c r="AB736" s="376">
        <f t="shared" si="54"/>
        <v>-32.613846340671813</v>
      </c>
      <c r="AC736" s="376">
        <f t="shared" si="54"/>
        <v>5.443363171135859</v>
      </c>
      <c r="AD736" s="376">
        <f t="shared" si="54"/>
        <v>18.654323404136022</v>
      </c>
      <c r="AE736" s="376">
        <f t="shared" si="54"/>
        <v>-13.154745632497741</v>
      </c>
      <c r="AF736" s="376">
        <f t="shared" si="54"/>
        <v>11.222664597015859</v>
      </c>
      <c r="AG736" s="376">
        <f t="shared" si="53"/>
        <v>22.174190912890378</v>
      </c>
      <c r="AH736" s="376">
        <f t="shared" si="53"/>
        <v>-21.92362873025268</v>
      </c>
      <c r="AI736" s="376">
        <f t="shared" si="53"/>
        <v>22.164076218421268</v>
      </c>
      <c r="AJ736" s="376">
        <f t="shared" si="53"/>
        <v>-9.3986911090637371</v>
      </c>
      <c r="AK736" s="376">
        <f t="shared" si="53"/>
        <v>-1.345118524015724</v>
      </c>
      <c r="AL736" s="376">
        <f t="shared" si="53"/>
        <v>-3.182505301882216</v>
      </c>
      <c r="AM736" s="376">
        <f t="shared" si="55"/>
        <v>12.796953396786735</v>
      </c>
      <c r="AN736" s="376">
        <f t="shared" si="52"/>
        <v>-32.291215338850279</v>
      </c>
      <c r="AO736" s="376">
        <f t="shared" si="52"/>
        <v>20.716995619240855</v>
      </c>
      <c r="AP736" s="376">
        <f t="shared" si="52"/>
        <v>12.830140829337054</v>
      </c>
    </row>
    <row r="737" spans="1:42" s="326" customFormat="1" ht="13.8" x14ac:dyDescent="0.3">
      <c r="A737" s="330"/>
      <c r="B737" s="330" t="s">
        <v>518</v>
      </c>
      <c r="C737" s="333"/>
      <c r="D737" s="333"/>
      <c r="E737" s="333"/>
      <c r="F737" s="333"/>
      <c r="G737" s="333"/>
      <c r="H737" s="333"/>
      <c r="I737" s="333"/>
      <c r="J737" s="333"/>
      <c r="K737" s="333"/>
      <c r="L737" s="333"/>
      <c r="M737" s="333"/>
      <c r="N737" s="333"/>
      <c r="O737" s="376">
        <f t="shared" si="51"/>
        <v>34.535769333333342</v>
      </c>
      <c r="P737" s="376">
        <f t="shared" si="54"/>
        <v>-60.275607794495137</v>
      </c>
      <c r="Q737" s="376">
        <f t="shared" si="54"/>
        <v>211.28642233186372</v>
      </c>
      <c r="R737" s="376">
        <f t="shared" si="54"/>
        <v>10.498778276702586</v>
      </c>
      <c r="S737" s="376">
        <f t="shared" si="54"/>
        <v>-33.699035075812859</v>
      </c>
      <c r="T737" s="376">
        <f t="shared" si="54"/>
        <v>-57.987757151519212</v>
      </c>
      <c r="U737" s="376">
        <f t="shared" si="54"/>
        <v>8.590742245176946</v>
      </c>
      <c r="V737" s="376">
        <f t="shared" si="54"/>
        <v>-24.556859231275887</v>
      </c>
      <c r="W737" s="376">
        <f t="shared" si="54"/>
        <v>-26.821266849582713</v>
      </c>
      <c r="X737" s="376">
        <f t="shared" si="54"/>
        <v>157.18905200956311</v>
      </c>
      <c r="Y737" s="376">
        <f t="shared" si="54"/>
        <v>-56.038179080039797</v>
      </c>
      <c r="Z737" s="376">
        <f t="shared" si="54"/>
        <v>129.87835387211359</v>
      </c>
      <c r="AA737" s="376">
        <f t="shared" si="54"/>
        <v>308.31245137808958</v>
      </c>
      <c r="AB737" s="376">
        <f t="shared" si="54"/>
        <v>1820.375731702926</v>
      </c>
      <c r="AC737" s="376">
        <f t="shared" si="54"/>
        <v>-98.617993319514952</v>
      </c>
      <c r="AD737" s="376">
        <f t="shared" si="54"/>
        <v>3.2035915040324259</v>
      </c>
      <c r="AE737" s="376">
        <f t="shared" si="54"/>
        <v>-87.455156056845595</v>
      </c>
      <c r="AF737" s="376">
        <f t="shared" si="54"/>
        <v>766.14736661304926</v>
      </c>
      <c r="AG737" s="376">
        <f t="shared" si="53"/>
        <v>278.60603628648443</v>
      </c>
      <c r="AH737" s="376">
        <f t="shared" si="53"/>
        <v>-86.216443288152021</v>
      </c>
      <c r="AI737" s="376">
        <f t="shared" si="53"/>
        <v>508.6025033384293</v>
      </c>
      <c r="AJ737" s="376">
        <f t="shared" si="53"/>
        <v>-6.0350293322269861</v>
      </c>
      <c r="AK737" s="376">
        <f t="shared" si="53"/>
        <v>-72.674930326701428</v>
      </c>
      <c r="AL737" s="376">
        <f t="shared" si="53"/>
        <v>749.53914548706302</v>
      </c>
      <c r="AM737" s="376">
        <f t="shared" si="55"/>
        <v>-35.444286335730652</v>
      </c>
      <c r="AN737" s="376">
        <f t="shared" si="52"/>
        <v>-87.800308136485725</v>
      </c>
      <c r="AO737" s="376">
        <f t="shared" si="52"/>
        <v>937.3741365759978</v>
      </c>
      <c r="AP737" s="376">
        <f t="shared" si="52"/>
        <v>-62.68750045667074</v>
      </c>
    </row>
    <row r="738" spans="1:42" s="326" customFormat="1" ht="13.8" x14ac:dyDescent="0.3">
      <c r="A738" s="328"/>
      <c r="B738" s="328" t="s">
        <v>519</v>
      </c>
      <c r="C738" s="332"/>
      <c r="D738" s="332"/>
      <c r="E738" s="332"/>
      <c r="F738" s="332"/>
      <c r="G738" s="332"/>
      <c r="H738" s="332"/>
      <c r="I738" s="332"/>
      <c r="J738" s="332"/>
      <c r="K738" s="332"/>
      <c r="L738" s="332"/>
      <c r="M738" s="332"/>
      <c r="N738" s="332"/>
      <c r="O738" s="376">
        <f t="shared" si="51"/>
        <v>17.743901968777116</v>
      </c>
      <c r="P738" s="376">
        <f t="shared" si="54"/>
        <v>11.423171914598674</v>
      </c>
      <c r="Q738" s="376">
        <f t="shared" si="54"/>
        <v>12.926994265222982</v>
      </c>
      <c r="R738" s="376">
        <f t="shared" si="54"/>
        <v>-1.6712109148354795</v>
      </c>
      <c r="S738" s="376">
        <f t="shared" si="54"/>
        <v>-5.7212627133325142</v>
      </c>
      <c r="T738" s="376">
        <f t="shared" si="54"/>
        <v>-28.033029713684037</v>
      </c>
      <c r="U738" s="376">
        <f t="shared" si="54"/>
        <v>-5.9233334018332036</v>
      </c>
      <c r="V738" s="376">
        <f t="shared" si="54"/>
        <v>12.168820863604878</v>
      </c>
      <c r="W738" s="376">
        <f t="shared" si="54"/>
        <v>-8.4257879046375166</v>
      </c>
      <c r="X738" s="376">
        <f t="shared" si="54"/>
        <v>5.9867581078148424</v>
      </c>
      <c r="Y738" s="376">
        <f t="shared" si="54"/>
        <v>27.741922277070845</v>
      </c>
      <c r="Z738" s="376">
        <f t="shared" si="54"/>
        <v>-24.839077640342683</v>
      </c>
      <c r="AA738" s="376">
        <f t="shared" si="54"/>
        <v>33.689441898197785</v>
      </c>
      <c r="AB738" s="376">
        <f t="shared" si="54"/>
        <v>-9.8156192734445344</v>
      </c>
      <c r="AC738" s="376">
        <f t="shared" si="54"/>
        <v>11.279374126429628</v>
      </c>
      <c r="AD738" s="376">
        <f t="shared" si="54"/>
        <v>9.8604024371659715</v>
      </c>
      <c r="AE738" s="376">
        <f t="shared" si="54"/>
        <v>-6.4717422903102859</v>
      </c>
      <c r="AF738" s="376">
        <f t="shared" si="54"/>
        <v>-22.185124544451668</v>
      </c>
      <c r="AG738" s="376">
        <f t="shared" si="53"/>
        <v>23.688681225250129</v>
      </c>
      <c r="AH738" s="376">
        <f t="shared" si="53"/>
        <v>-17.484222132773549</v>
      </c>
      <c r="AI738" s="376">
        <f t="shared" si="53"/>
        <v>-5.57747816289627</v>
      </c>
      <c r="AJ738" s="376">
        <f t="shared" si="53"/>
        <v>29.692676842605575</v>
      </c>
      <c r="AK738" s="376">
        <f t="shared" si="53"/>
        <v>-17.304576555699647</v>
      </c>
      <c r="AL738" s="376">
        <f t="shared" si="53"/>
        <v>21.539057713284066</v>
      </c>
      <c r="AM738" s="376">
        <f t="shared" si="55"/>
        <v>19.573916982218396</v>
      </c>
      <c r="AN738" s="376">
        <f t="shared" si="52"/>
        <v>-12.975858308939429</v>
      </c>
      <c r="AO738" s="376">
        <f t="shared" si="52"/>
        <v>21.296481148882787</v>
      </c>
      <c r="AP738" s="376">
        <f t="shared" si="52"/>
        <v>-13.607544710415825</v>
      </c>
    </row>
    <row r="739" spans="1:42" s="326" customFormat="1" ht="27.6" x14ac:dyDescent="0.3">
      <c r="A739" s="330"/>
      <c r="B739" s="330" t="s">
        <v>520</v>
      </c>
      <c r="C739" s="333"/>
      <c r="D739" s="333"/>
      <c r="E739" s="333"/>
      <c r="F739" s="333"/>
      <c r="G739" s="333"/>
      <c r="H739" s="333"/>
      <c r="I739" s="333"/>
      <c r="J739" s="333"/>
      <c r="K739" s="333"/>
      <c r="L739" s="333"/>
      <c r="M739" s="333"/>
      <c r="N739" s="333"/>
      <c r="O739" s="376">
        <f t="shared" si="51"/>
        <v>77.796436516697568</v>
      </c>
      <c r="P739" s="376">
        <f t="shared" si="54"/>
        <v>-52.619703169756626</v>
      </c>
      <c r="Q739" s="376">
        <f t="shared" si="54"/>
        <v>21.831026116565972</v>
      </c>
      <c r="R739" s="376">
        <f t="shared" si="54"/>
        <v>-1.0968079241382751</v>
      </c>
      <c r="S739" s="376">
        <f t="shared" si="54"/>
        <v>-9.0627211682992943</v>
      </c>
      <c r="T739" s="376">
        <f t="shared" si="54"/>
        <v>-12.549418652623583</v>
      </c>
      <c r="U739" s="376">
        <f t="shared" si="54"/>
        <v>50.836087180496222</v>
      </c>
      <c r="V739" s="376">
        <f t="shared" si="54"/>
        <v>-29.005520817759411</v>
      </c>
      <c r="W739" s="376">
        <f t="shared" si="54"/>
        <v>72.422549421333102</v>
      </c>
      <c r="X739" s="376">
        <f t="shared" si="54"/>
        <v>16.755097153841518</v>
      </c>
      <c r="Y739" s="376">
        <f t="shared" si="54"/>
        <v>-23.682836448037367</v>
      </c>
      <c r="Z739" s="376">
        <f t="shared" si="54"/>
        <v>-43.489279694417313</v>
      </c>
      <c r="AA739" s="376">
        <f t="shared" si="54"/>
        <v>98.538435618860547</v>
      </c>
      <c r="AB739" s="376">
        <f t="shared" si="54"/>
        <v>-37.544757714572981</v>
      </c>
      <c r="AC739" s="376">
        <f t="shared" si="54"/>
        <v>14.063746847054858</v>
      </c>
      <c r="AD739" s="376">
        <f t="shared" si="54"/>
        <v>8.613267590557891</v>
      </c>
      <c r="AE739" s="376">
        <f t="shared" si="54"/>
        <v>-14.888893787547609</v>
      </c>
      <c r="AF739" s="376">
        <f t="shared" si="54"/>
        <v>-0.3858212789616442</v>
      </c>
      <c r="AG739" s="376">
        <f t="shared" si="53"/>
        <v>29.727407057228771</v>
      </c>
      <c r="AH739" s="376">
        <f t="shared" si="53"/>
        <v>-36.834241493153506</v>
      </c>
      <c r="AI739" s="376">
        <f t="shared" si="53"/>
        <v>74.902389900209783</v>
      </c>
      <c r="AJ739" s="376">
        <f t="shared" si="53"/>
        <v>28.161324793334586</v>
      </c>
      <c r="AK739" s="376">
        <f t="shared" si="53"/>
        <v>-17.977920611419353</v>
      </c>
      <c r="AL739" s="376">
        <f t="shared" si="53"/>
        <v>-37.205703512220438</v>
      </c>
      <c r="AM739" s="376">
        <f t="shared" si="55"/>
        <v>32.883903963302714</v>
      </c>
      <c r="AN739" s="376">
        <f t="shared" si="52"/>
        <v>-25.549068206602271</v>
      </c>
      <c r="AO739" s="376">
        <f t="shared" si="52"/>
        <v>43.341060474458708</v>
      </c>
      <c r="AP739" s="376">
        <f t="shared" si="52"/>
        <v>2.3149026618122925</v>
      </c>
    </row>
    <row r="740" spans="1:42" s="326" customFormat="1" ht="13.8" x14ac:dyDescent="0.3">
      <c r="A740" s="328"/>
      <c r="B740" s="328" t="s">
        <v>521</v>
      </c>
      <c r="C740" s="332"/>
      <c r="D740" s="332"/>
      <c r="E740" s="332"/>
      <c r="F740" s="332"/>
      <c r="G740" s="332"/>
      <c r="H740" s="332"/>
      <c r="I740" s="332"/>
      <c r="J740" s="332"/>
      <c r="K740" s="332"/>
      <c r="L740" s="332"/>
      <c r="M740" s="332"/>
      <c r="N740" s="332"/>
      <c r="O740" s="376">
        <f t="shared" si="51"/>
        <v>37.326933908067545</v>
      </c>
      <c r="P740" s="376">
        <f t="shared" si="54"/>
        <v>-7.7330731264251309</v>
      </c>
      <c r="Q740" s="376">
        <f t="shared" si="54"/>
        <v>31.117759562687684</v>
      </c>
      <c r="R740" s="376">
        <f t="shared" si="54"/>
        <v>1.6698798703991609</v>
      </c>
      <c r="S740" s="376">
        <f t="shared" si="54"/>
        <v>9.8600485317701168</v>
      </c>
      <c r="T740" s="376">
        <f t="shared" si="54"/>
        <v>-0.48390681900423088</v>
      </c>
      <c r="U740" s="376">
        <f t="shared" si="54"/>
        <v>-26.083579741942799</v>
      </c>
      <c r="V740" s="376">
        <f t="shared" si="54"/>
        <v>17.273559506681867</v>
      </c>
      <c r="W740" s="376">
        <f t="shared" si="54"/>
        <v>-29.028044180011374</v>
      </c>
      <c r="X740" s="376">
        <f t="shared" si="54"/>
        <v>29.558244490451241</v>
      </c>
      <c r="Y740" s="376">
        <f t="shared" si="54"/>
        <v>-1.133186580091283</v>
      </c>
      <c r="Z740" s="376">
        <f t="shared" si="54"/>
        <v>-23.846459788415423</v>
      </c>
      <c r="AA740" s="376">
        <f t="shared" si="54"/>
        <v>70.8142523865546</v>
      </c>
      <c r="AB740" s="376">
        <f t="shared" si="54"/>
        <v>-20.590861650765401</v>
      </c>
      <c r="AC740" s="376">
        <f t="shared" si="54"/>
        <v>30.549902979320816</v>
      </c>
      <c r="AD740" s="376">
        <f t="shared" si="54"/>
        <v>-5.0896709459674216</v>
      </c>
      <c r="AE740" s="376">
        <f t="shared" si="54"/>
        <v>-0.79275655538903256</v>
      </c>
      <c r="AF740" s="376">
        <f t="shared" si="54"/>
        <v>-0.99741692967787654</v>
      </c>
      <c r="AG740" s="376">
        <f t="shared" si="53"/>
        <v>6.0359912597719276</v>
      </c>
      <c r="AH740" s="376">
        <f t="shared" si="53"/>
        <v>-28.503651743980068</v>
      </c>
      <c r="AI740" s="376">
        <f t="shared" si="53"/>
        <v>-3.8044200542464317</v>
      </c>
      <c r="AJ740" s="376">
        <f t="shared" si="53"/>
        <v>20.594948891257332</v>
      </c>
      <c r="AK740" s="376">
        <f t="shared" si="53"/>
        <v>3.3679069039255225</v>
      </c>
      <c r="AL740" s="376">
        <f t="shared" si="53"/>
        <v>-12.777441724928828</v>
      </c>
      <c r="AM740" s="376">
        <f t="shared" si="55"/>
        <v>36.631264997771176</v>
      </c>
      <c r="AN740" s="376">
        <f t="shared" si="52"/>
        <v>-16.469923151620328</v>
      </c>
      <c r="AO740" s="376">
        <f t="shared" si="52"/>
        <v>34.589780916460441</v>
      </c>
      <c r="AP740" s="376">
        <f t="shared" si="52"/>
        <v>-14.024504495635648</v>
      </c>
    </row>
    <row r="741" spans="1:42" s="326" customFormat="1" ht="13.8" x14ac:dyDescent="0.3">
      <c r="A741" s="330"/>
      <c r="B741" s="330" t="s">
        <v>522</v>
      </c>
      <c r="C741" s="333"/>
      <c r="D741" s="333"/>
      <c r="E741" s="333"/>
      <c r="F741" s="333"/>
      <c r="G741" s="333"/>
      <c r="H741" s="333"/>
      <c r="I741" s="333"/>
      <c r="J741" s="333"/>
      <c r="K741" s="333"/>
      <c r="L741" s="333"/>
      <c r="M741" s="333"/>
      <c r="N741" s="333"/>
      <c r="O741" s="376">
        <f t="shared" si="51"/>
        <v>22.354396922906687</v>
      </c>
      <c r="P741" s="376">
        <f t="shared" si="54"/>
        <v>-35.386278308883576</v>
      </c>
      <c r="Q741" s="376">
        <f t="shared" si="54"/>
        <v>48.080716769332994</v>
      </c>
      <c r="R741" s="376">
        <f t="shared" si="54"/>
        <v>-9.9550293692563372</v>
      </c>
      <c r="S741" s="376">
        <f t="shared" si="54"/>
        <v>14.44989976284155</v>
      </c>
      <c r="T741" s="376">
        <f t="shared" si="54"/>
        <v>-8.6142270543050987</v>
      </c>
      <c r="U741" s="376">
        <f t="shared" si="54"/>
        <v>6.3746227689240085</v>
      </c>
      <c r="V741" s="376">
        <f t="shared" si="54"/>
        <v>1.6205387682565562</v>
      </c>
      <c r="W741" s="376">
        <f t="shared" si="54"/>
        <v>-18.549038336712023</v>
      </c>
      <c r="X741" s="376">
        <f t="shared" si="54"/>
        <v>16.891750312636308</v>
      </c>
      <c r="Y741" s="376">
        <f t="shared" si="54"/>
        <v>7.2591014303196086</v>
      </c>
      <c r="Z741" s="376">
        <f t="shared" si="54"/>
        <v>-8.5867320905513598</v>
      </c>
      <c r="AA741" s="376">
        <f t="shared" si="54"/>
        <v>9.8312558335249669</v>
      </c>
      <c r="AB741" s="376">
        <f t="shared" si="54"/>
        <v>-18.661530581864373</v>
      </c>
      <c r="AC741" s="376">
        <f t="shared" si="54"/>
        <v>1.6243608427280181</v>
      </c>
      <c r="AD741" s="376">
        <f t="shared" si="54"/>
        <v>33.407360603709641</v>
      </c>
      <c r="AE741" s="376">
        <f t="shared" si="54"/>
        <v>-1.0797880914597286</v>
      </c>
      <c r="AF741" s="376">
        <f t="shared" si="54"/>
        <v>-13.132161175904198</v>
      </c>
      <c r="AG741" s="376">
        <f t="shared" si="53"/>
        <v>9.6042752792898582</v>
      </c>
      <c r="AH741" s="376">
        <f t="shared" si="53"/>
        <v>-12.12991251417089</v>
      </c>
      <c r="AI741" s="376">
        <f t="shared" si="53"/>
        <v>0.79287578282807791</v>
      </c>
      <c r="AJ741" s="376">
        <f t="shared" si="53"/>
        <v>0.64586629422525899</v>
      </c>
      <c r="AK741" s="376">
        <f t="shared" si="53"/>
        <v>23.868585585748125</v>
      </c>
      <c r="AL741" s="376">
        <f t="shared" si="53"/>
        <v>-14.230239658896709</v>
      </c>
      <c r="AM741" s="376">
        <f t="shared" si="55"/>
        <v>14.471633741554122</v>
      </c>
      <c r="AN741" s="376">
        <f t="shared" si="52"/>
        <v>-21.887905739973487</v>
      </c>
      <c r="AO741" s="376">
        <f t="shared" si="52"/>
        <v>25.213523343692454</v>
      </c>
      <c r="AP741" s="376">
        <f t="shared" si="52"/>
        <v>27.498610612400135</v>
      </c>
    </row>
    <row r="742" spans="1:42" s="326" customFormat="1" ht="13.8" x14ac:dyDescent="0.3">
      <c r="A742" s="328"/>
      <c r="B742" s="328" t="s">
        <v>523</v>
      </c>
      <c r="C742" s="332"/>
      <c r="D742" s="332"/>
      <c r="E742" s="332"/>
      <c r="F742" s="332"/>
      <c r="G742" s="332"/>
      <c r="H742" s="332"/>
      <c r="I742" s="332"/>
      <c r="J742" s="332"/>
      <c r="K742" s="332"/>
      <c r="L742" s="332"/>
      <c r="M742" s="332"/>
      <c r="N742" s="332"/>
      <c r="O742" s="376">
        <f t="shared" si="51"/>
        <v>105.50033704541099</v>
      </c>
      <c r="P742" s="376">
        <f t="shared" si="54"/>
        <v>23.597115153820745</v>
      </c>
      <c r="Q742" s="376">
        <f t="shared" si="54"/>
        <v>-27.749138061135508</v>
      </c>
      <c r="R742" s="376">
        <f t="shared" si="54"/>
        <v>-31.566761549463742</v>
      </c>
      <c r="S742" s="376">
        <f t="shared" si="54"/>
        <v>-5.5321018455591151</v>
      </c>
      <c r="T742" s="376">
        <f t="shared" si="54"/>
        <v>27.392623706891882</v>
      </c>
      <c r="U742" s="376">
        <f t="shared" si="54"/>
        <v>-10.232641297941187</v>
      </c>
      <c r="V742" s="376">
        <f t="shared" si="54"/>
        <v>45.698262353470838</v>
      </c>
      <c r="W742" s="376">
        <f t="shared" si="54"/>
        <v>8.9586053373679349</v>
      </c>
      <c r="X742" s="376">
        <f t="shared" si="54"/>
        <v>-38.736986281487894</v>
      </c>
      <c r="Y742" s="376">
        <f t="shared" si="54"/>
        <v>24.326687230040857</v>
      </c>
      <c r="Z742" s="376">
        <f t="shared" si="54"/>
        <v>-31.468807669680345</v>
      </c>
      <c r="AA742" s="376">
        <f t="shared" si="54"/>
        <v>13.309956399503678</v>
      </c>
      <c r="AB742" s="376">
        <f t="shared" si="54"/>
        <v>94.487859519588298</v>
      </c>
      <c r="AC742" s="376">
        <f t="shared" si="54"/>
        <v>-16.627224016214111</v>
      </c>
      <c r="AD742" s="376">
        <f t="shared" si="54"/>
        <v>-36.793993621872573</v>
      </c>
      <c r="AE742" s="376">
        <f t="shared" si="54"/>
        <v>5.7054797404634581</v>
      </c>
      <c r="AF742" s="376">
        <f t="shared" si="54"/>
        <v>6.3341827613539916</v>
      </c>
      <c r="AG742" s="376">
        <f t="shared" si="53"/>
        <v>0.30055014109750144</v>
      </c>
      <c r="AH742" s="376">
        <f t="shared" si="53"/>
        <v>37.866001843139763</v>
      </c>
      <c r="AI742" s="376">
        <f t="shared" si="53"/>
        <v>29.844557892387627</v>
      </c>
      <c r="AJ742" s="376">
        <f t="shared" si="53"/>
        <v>-2.6378654977463771</v>
      </c>
      <c r="AK742" s="376">
        <f t="shared" si="53"/>
        <v>-33.151944355990722</v>
      </c>
      <c r="AL742" s="376">
        <f t="shared" si="53"/>
        <v>9.4043545503003223</v>
      </c>
      <c r="AM742" s="376">
        <f t="shared" si="55"/>
        <v>20.989250575465437</v>
      </c>
      <c r="AN742" s="376">
        <f t="shared" si="52"/>
        <v>171.93890892854893</v>
      </c>
      <c r="AO742" s="376">
        <f t="shared" si="52"/>
        <v>-58.504343198623801</v>
      </c>
      <c r="AP742" s="376">
        <f t="shared" si="52"/>
        <v>-35.237373692132373</v>
      </c>
    </row>
    <row r="743" spans="1:42" s="326" customFormat="1" ht="13.8" x14ac:dyDescent="0.3">
      <c r="A743" s="330"/>
      <c r="B743" s="330" t="s">
        <v>524</v>
      </c>
      <c r="C743" s="333"/>
      <c r="D743" s="333"/>
      <c r="E743" s="333"/>
      <c r="F743" s="333"/>
      <c r="G743" s="333"/>
      <c r="H743" s="333"/>
      <c r="I743" s="333"/>
      <c r="J743" s="333"/>
      <c r="K743" s="333"/>
      <c r="L743" s="333"/>
      <c r="M743" s="333"/>
      <c r="N743" s="333"/>
      <c r="O743" s="376">
        <f t="shared" si="51"/>
        <v>113.65204937830792</v>
      </c>
      <c r="P743" s="376">
        <f t="shared" ref="P743:AF757" si="56">IFERROR(((P353-O353)*100/O353),"n.a.")</f>
        <v>25.219477606928731</v>
      </c>
      <c r="Q743" s="376">
        <f t="shared" si="56"/>
        <v>-28.844328539050782</v>
      </c>
      <c r="R743" s="376">
        <f t="shared" si="56"/>
        <v>-32.456494351131077</v>
      </c>
      <c r="S743" s="376">
        <f t="shared" si="56"/>
        <v>-7.2578608098898121</v>
      </c>
      <c r="T743" s="376">
        <f t="shared" si="56"/>
        <v>29.904050691000784</v>
      </c>
      <c r="U743" s="376">
        <f t="shared" si="56"/>
        <v>-12.327015949429658</v>
      </c>
      <c r="V743" s="376">
        <f t="shared" si="56"/>
        <v>50.264309563893981</v>
      </c>
      <c r="W743" s="376">
        <f t="shared" si="56"/>
        <v>9.6137072809633892</v>
      </c>
      <c r="X743" s="376">
        <f t="shared" si="56"/>
        <v>-41.083994491139805</v>
      </c>
      <c r="Y743" s="376">
        <f t="shared" si="56"/>
        <v>26.031259569181405</v>
      </c>
      <c r="Z743" s="376">
        <f t="shared" si="56"/>
        <v>-34.454168609647461</v>
      </c>
      <c r="AA743" s="376">
        <f t="shared" si="56"/>
        <v>15.251656460851063</v>
      </c>
      <c r="AB743" s="376">
        <f t="shared" si="56"/>
        <v>106.09344291203776</v>
      </c>
      <c r="AC743" s="376">
        <f t="shared" si="56"/>
        <v>-19.581600596026693</v>
      </c>
      <c r="AD743" s="376">
        <f t="shared" si="56"/>
        <v>-37.757969223914621</v>
      </c>
      <c r="AE743" s="376">
        <f t="shared" si="56"/>
        <v>6.4770494399332987</v>
      </c>
      <c r="AF743" s="376">
        <f t="shared" si="56"/>
        <v>7.583924232953585</v>
      </c>
      <c r="AG743" s="376">
        <f t="shared" si="53"/>
        <v>-1.4245485191504312</v>
      </c>
      <c r="AH743" s="376">
        <f t="shared" si="53"/>
        <v>43.341120059737428</v>
      </c>
      <c r="AI743" s="376">
        <f t="shared" si="53"/>
        <v>31.719894628794293</v>
      </c>
      <c r="AJ743" s="376">
        <f t="shared" si="53"/>
        <v>-3.7050279463764815</v>
      </c>
      <c r="AK743" s="376">
        <f t="shared" si="53"/>
        <v>-34.570355807145738</v>
      </c>
      <c r="AL743" s="376">
        <f t="shared" si="53"/>
        <v>9.8537981950344182</v>
      </c>
      <c r="AM743" s="376">
        <f t="shared" si="55"/>
        <v>22.415799197750587</v>
      </c>
      <c r="AN743" s="376">
        <f t="shared" si="52"/>
        <v>182.96036540137109</v>
      </c>
      <c r="AO743" s="376">
        <f t="shared" si="52"/>
        <v>-59.535124160791611</v>
      </c>
      <c r="AP743" s="376">
        <f t="shared" si="52"/>
        <v>-36.203039344112973</v>
      </c>
    </row>
    <row r="744" spans="1:42" s="326" customFormat="1" ht="13.8" x14ac:dyDescent="0.3">
      <c r="A744" s="328"/>
      <c r="B744" s="328" t="s">
        <v>525</v>
      </c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76">
        <f t="shared" si="51"/>
        <v>12.860655111111107</v>
      </c>
      <c r="P744" s="376">
        <f t="shared" si="56"/>
        <v>-11.305710894712455</v>
      </c>
      <c r="Q744" s="376">
        <f t="shared" si="56"/>
        <v>5.5151777919788856</v>
      </c>
      <c r="R744" s="376">
        <f t="shared" si="56"/>
        <v>-13.342785974187858</v>
      </c>
      <c r="S744" s="376">
        <f t="shared" si="56"/>
        <v>22.01922606888839</v>
      </c>
      <c r="T744" s="376">
        <f t="shared" si="56"/>
        <v>-3.0815400563887092</v>
      </c>
      <c r="U744" s="376">
        <f t="shared" si="56"/>
        <v>23.830273071928179</v>
      </c>
      <c r="V744" s="376">
        <f t="shared" si="56"/>
        <v>-6.8800673340831358</v>
      </c>
      <c r="W744" s="376">
        <f t="shared" si="56"/>
        <v>-3.2141379326022359</v>
      </c>
      <c r="X744" s="376">
        <f t="shared" si="56"/>
        <v>10.653935010775106</v>
      </c>
      <c r="Y744" s="376">
        <f t="shared" si="56"/>
        <v>5.2275219711999084</v>
      </c>
      <c r="Z744" s="376">
        <f t="shared" si="56"/>
        <v>8.5943087993776555</v>
      </c>
      <c r="AA744" s="376">
        <f t="shared" si="56"/>
        <v>-2.4178458045306863</v>
      </c>
      <c r="AB744" s="376">
        <f t="shared" si="56"/>
        <v>-16.539406516464819</v>
      </c>
      <c r="AC744" s="376">
        <f t="shared" si="56"/>
        <v>53.165673188499582</v>
      </c>
      <c r="AD744" s="376">
        <f t="shared" si="56"/>
        <v>-24.837457008940209</v>
      </c>
      <c r="AE744" s="376">
        <f t="shared" si="56"/>
        <v>-2.219475328312007</v>
      </c>
      <c r="AF744" s="376">
        <f t="shared" si="56"/>
        <v>-7.643831238117401</v>
      </c>
      <c r="AG744" s="376">
        <f t="shared" si="53"/>
        <v>22.776636916736461</v>
      </c>
      <c r="AH744" s="376">
        <f t="shared" si="53"/>
        <v>-19.407442898264719</v>
      </c>
      <c r="AI744" s="376">
        <f t="shared" si="53"/>
        <v>-5.046563141004917</v>
      </c>
      <c r="AJ744" s="376">
        <f t="shared" si="53"/>
        <v>24.904858040326484</v>
      </c>
      <c r="AK744" s="376">
        <f t="shared" si="53"/>
        <v>-4.9289649984920301</v>
      </c>
      <c r="AL744" s="376">
        <f t="shared" si="53"/>
        <v>3.2497208606091936</v>
      </c>
      <c r="AM744" s="376">
        <f t="shared" si="55"/>
        <v>0.20474318897207688</v>
      </c>
      <c r="AN744" s="376">
        <f t="shared" si="52"/>
        <v>-24.235042438147193</v>
      </c>
      <c r="AO744" s="376">
        <f t="shared" si="52"/>
        <v>10.017014899417488</v>
      </c>
      <c r="AP744" s="376">
        <f t="shared" si="52"/>
        <v>-11.62689933412511</v>
      </c>
    </row>
    <row r="745" spans="1:42" s="326" customFormat="1" ht="13.8" x14ac:dyDescent="0.3">
      <c r="A745" s="330"/>
      <c r="B745" s="330" t="s">
        <v>526</v>
      </c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76">
        <f t="shared" si="51"/>
        <v>4.1140473642505277</v>
      </c>
      <c r="P745" s="376">
        <f t="shared" si="56"/>
        <v>13.207700086837285</v>
      </c>
      <c r="Q745" s="376">
        <f t="shared" si="56"/>
        <v>12.403619295706083</v>
      </c>
      <c r="R745" s="376">
        <f t="shared" si="56"/>
        <v>-5.8152558728624015</v>
      </c>
      <c r="S745" s="376">
        <f t="shared" si="56"/>
        <v>-7.0722573841764058</v>
      </c>
      <c r="T745" s="376">
        <f t="shared" si="56"/>
        <v>-1.9107052351468516</v>
      </c>
      <c r="U745" s="376">
        <f t="shared" si="56"/>
        <v>1.8909416422121341</v>
      </c>
      <c r="V745" s="376">
        <f t="shared" si="56"/>
        <v>22.624660307435295</v>
      </c>
      <c r="W745" s="376">
        <f t="shared" si="56"/>
        <v>-12.590127349209025</v>
      </c>
      <c r="X745" s="376">
        <f t="shared" si="56"/>
        <v>9.7843071366367624</v>
      </c>
      <c r="Y745" s="376">
        <f t="shared" si="56"/>
        <v>-8.4664581066841258</v>
      </c>
      <c r="Z745" s="376">
        <f t="shared" si="56"/>
        <v>-22.186659897101855</v>
      </c>
      <c r="AA745" s="376">
        <f t="shared" si="56"/>
        <v>12.319706034523104</v>
      </c>
      <c r="AB745" s="376">
        <f t="shared" si="56"/>
        <v>-4.5351628166070723</v>
      </c>
      <c r="AC745" s="376">
        <f t="shared" si="56"/>
        <v>3.8942036635467199</v>
      </c>
      <c r="AD745" s="376">
        <f t="shared" si="56"/>
        <v>-4.6752902849189804</v>
      </c>
      <c r="AE745" s="376">
        <f t="shared" si="56"/>
        <v>-5.5249702278201838</v>
      </c>
      <c r="AF745" s="376">
        <f t="shared" si="56"/>
        <v>-1.7085584875995239</v>
      </c>
      <c r="AG745" s="376">
        <f t="shared" si="53"/>
        <v>9.2408083695635366</v>
      </c>
      <c r="AH745" s="376">
        <f t="shared" si="53"/>
        <v>5.1047143958384549</v>
      </c>
      <c r="AI745" s="376">
        <f t="shared" si="53"/>
        <v>-1.5163901516532223</v>
      </c>
      <c r="AJ745" s="376">
        <f t="shared" si="53"/>
        <v>10.704400960123655</v>
      </c>
      <c r="AK745" s="376">
        <f t="shared" si="53"/>
        <v>-8.7078044717206549</v>
      </c>
      <c r="AL745" s="376">
        <f t="shared" si="53"/>
        <v>-14.766279095032585</v>
      </c>
      <c r="AM745" s="376">
        <f t="shared" si="55"/>
        <v>-3.5945141980469972</v>
      </c>
      <c r="AN745" s="376">
        <f t="shared" si="52"/>
        <v>19.824019814382037</v>
      </c>
      <c r="AO745" s="376">
        <f t="shared" si="52"/>
        <v>-1.2961050667799494</v>
      </c>
      <c r="AP745" s="376">
        <f t="shared" si="52"/>
        <v>-14.60909304977079</v>
      </c>
    </row>
    <row r="746" spans="1:42" s="326" customFormat="1" ht="13.8" x14ac:dyDescent="0.3">
      <c r="A746" s="328"/>
      <c r="B746" s="328" t="s">
        <v>527</v>
      </c>
      <c r="C746" s="332"/>
      <c r="D746" s="332"/>
      <c r="E746" s="332"/>
      <c r="F746" s="332"/>
      <c r="G746" s="332"/>
      <c r="H746" s="332"/>
      <c r="I746" s="332"/>
      <c r="J746" s="332"/>
      <c r="K746" s="332"/>
      <c r="L746" s="332"/>
      <c r="M746" s="332"/>
      <c r="N746" s="332"/>
      <c r="O746" s="376">
        <f t="shared" si="51"/>
        <v>8.9274462627929196</v>
      </c>
      <c r="P746" s="376">
        <f t="shared" si="56"/>
        <v>-15.853754850847174</v>
      </c>
      <c r="Q746" s="376">
        <f t="shared" si="56"/>
        <v>39.405928158517277</v>
      </c>
      <c r="R746" s="376">
        <f t="shared" si="56"/>
        <v>-1.900526797464519</v>
      </c>
      <c r="S746" s="376">
        <f t="shared" si="56"/>
        <v>-20.826708554738548</v>
      </c>
      <c r="T746" s="376">
        <f t="shared" si="56"/>
        <v>-7.9869591371326126E-2</v>
      </c>
      <c r="U746" s="376">
        <f t="shared" si="56"/>
        <v>1.9733475393993671</v>
      </c>
      <c r="V746" s="376">
        <f t="shared" si="56"/>
        <v>27.177808995669338</v>
      </c>
      <c r="W746" s="376">
        <f t="shared" si="56"/>
        <v>-9.1579280720989473</v>
      </c>
      <c r="X746" s="376">
        <f t="shared" si="56"/>
        <v>9.4679414439042926</v>
      </c>
      <c r="Y746" s="376">
        <f t="shared" si="56"/>
        <v>-14.012525834334388</v>
      </c>
      <c r="Z746" s="376">
        <f t="shared" si="56"/>
        <v>-24.726347567270292</v>
      </c>
      <c r="AA746" s="376">
        <f t="shared" si="56"/>
        <v>23.399698252034241</v>
      </c>
      <c r="AB746" s="376">
        <f t="shared" si="56"/>
        <v>-5.648331954174326</v>
      </c>
      <c r="AC746" s="376">
        <f t="shared" si="56"/>
        <v>-9.3017609688158061</v>
      </c>
      <c r="AD746" s="376">
        <f t="shared" si="56"/>
        <v>9.5694350084715634</v>
      </c>
      <c r="AE746" s="376">
        <f t="shared" si="56"/>
        <v>-14.41016048816188</v>
      </c>
      <c r="AF746" s="376">
        <f t="shared" si="56"/>
        <v>13.057771042062591</v>
      </c>
      <c r="AG746" s="376">
        <f t="shared" si="53"/>
        <v>25.749066031844979</v>
      </c>
      <c r="AH746" s="376">
        <f t="shared" si="53"/>
        <v>1.7465357219556119</v>
      </c>
      <c r="AI746" s="376">
        <f t="shared" si="53"/>
        <v>-7.4970517792980216</v>
      </c>
      <c r="AJ746" s="376">
        <f t="shared" si="53"/>
        <v>23.023346533274662</v>
      </c>
      <c r="AK746" s="376">
        <f t="shared" si="53"/>
        <v>-12.785405531506743</v>
      </c>
      <c r="AL746" s="376">
        <f t="shared" si="53"/>
        <v>-17.327337366843416</v>
      </c>
      <c r="AM746" s="376">
        <f t="shared" si="55"/>
        <v>-4.2026727739419458</v>
      </c>
      <c r="AN746" s="376">
        <f t="shared" si="52"/>
        <v>48.59896447885879</v>
      </c>
      <c r="AO746" s="376">
        <f t="shared" si="52"/>
        <v>-16.676015988494875</v>
      </c>
      <c r="AP746" s="376">
        <f t="shared" si="52"/>
        <v>-18.541731741815184</v>
      </c>
    </row>
    <row r="747" spans="1:42" s="326" customFormat="1" ht="13.8" x14ac:dyDescent="0.3">
      <c r="A747" s="330"/>
      <c r="B747" s="330" t="s">
        <v>528</v>
      </c>
      <c r="C747" s="333"/>
      <c r="D747" s="333"/>
      <c r="E747" s="333"/>
      <c r="F747" s="333"/>
      <c r="G747" s="333"/>
      <c r="H747" s="333"/>
      <c r="I747" s="333"/>
      <c r="J747" s="333"/>
      <c r="K747" s="333"/>
      <c r="L747" s="333"/>
      <c r="M747" s="333"/>
      <c r="N747" s="333"/>
      <c r="O747" s="376">
        <f t="shared" si="51"/>
        <v>-5.1080325765765853</v>
      </c>
      <c r="P747" s="376">
        <f t="shared" si="56"/>
        <v>883.9493162697172</v>
      </c>
      <c r="Q747" s="376">
        <f t="shared" si="56"/>
        <v>-90.591899820937073</v>
      </c>
      <c r="R747" s="376">
        <f t="shared" si="56"/>
        <v>34.102914964668763</v>
      </c>
      <c r="S747" s="376">
        <f t="shared" si="56"/>
        <v>4.8308343267822549</v>
      </c>
      <c r="T747" s="376">
        <f t="shared" si="56"/>
        <v>-0.37266779546504925</v>
      </c>
      <c r="U747" s="376">
        <f t="shared" si="56"/>
        <v>-36.373805096211051</v>
      </c>
      <c r="V747" s="376">
        <f t="shared" si="56"/>
        <v>64.852391052779467</v>
      </c>
      <c r="W747" s="376">
        <f t="shared" si="56"/>
        <v>-30.714607749073895</v>
      </c>
      <c r="X747" s="376">
        <f t="shared" si="56"/>
        <v>3.6870758770788883</v>
      </c>
      <c r="Y747" s="376">
        <f t="shared" si="56"/>
        <v>31.074254276774465</v>
      </c>
      <c r="Z747" s="376">
        <f t="shared" si="56"/>
        <v>-17.329578840203698</v>
      </c>
      <c r="AA747" s="376">
        <f t="shared" si="56"/>
        <v>7.3908148168466505</v>
      </c>
      <c r="AB747" s="376">
        <f t="shared" si="56"/>
        <v>-4.6919253964239047</v>
      </c>
      <c r="AC747" s="376">
        <f t="shared" si="56"/>
        <v>-26.407355325994136</v>
      </c>
      <c r="AD747" s="376">
        <f t="shared" si="56"/>
        <v>53.485339684568373</v>
      </c>
      <c r="AE747" s="376">
        <f t="shared" si="56"/>
        <v>18.95705172965074</v>
      </c>
      <c r="AF747" s="376">
        <f t="shared" si="56"/>
        <v>-9.2708361714734089</v>
      </c>
      <c r="AG747" s="376">
        <f t="shared" si="53"/>
        <v>9.0616952706820602</v>
      </c>
      <c r="AH747" s="376">
        <f t="shared" si="53"/>
        <v>-17.755780506942916</v>
      </c>
      <c r="AI747" s="376">
        <f t="shared" si="53"/>
        <v>-6.5463426457788128</v>
      </c>
      <c r="AJ747" s="376">
        <f t="shared" si="53"/>
        <v>80.030650514376291</v>
      </c>
      <c r="AK747" s="376">
        <f t="shared" si="53"/>
        <v>-27.916990300450568</v>
      </c>
      <c r="AL747" s="376">
        <f t="shared" si="53"/>
        <v>-3.5128832801643104</v>
      </c>
      <c r="AM747" s="376">
        <f t="shared" si="55"/>
        <v>11.105624122348805</v>
      </c>
      <c r="AN747" s="376">
        <f t="shared" si="52"/>
        <v>-38.142507146262972</v>
      </c>
      <c r="AO747" s="376">
        <f t="shared" si="52"/>
        <v>20.00827135437434</v>
      </c>
      <c r="AP747" s="376">
        <f t="shared" si="52"/>
        <v>-11.335608450973371</v>
      </c>
    </row>
    <row r="748" spans="1:42" s="326" customFormat="1" ht="13.8" x14ac:dyDescent="0.3">
      <c r="A748" s="328"/>
      <c r="B748" s="328" t="s">
        <v>529</v>
      </c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76">
        <f t="shared" si="51"/>
        <v>-2.680399051209112</v>
      </c>
      <c r="P748" s="376">
        <f t="shared" si="56"/>
        <v>28.068945949024396</v>
      </c>
      <c r="Q748" s="376">
        <f t="shared" si="56"/>
        <v>13.328084535725358</v>
      </c>
      <c r="R748" s="376">
        <f t="shared" si="56"/>
        <v>-12.061940403013379</v>
      </c>
      <c r="S748" s="376">
        <f t="shared" si="56"/>
        <v>13.125163292058479</v>
      </c>
      <c r="T748" s="376">
        <f t="shared" si="56"/>
        <v>-3.8871489198168567</v>
      </c>
      <c r="U748" s="376">
        <f t="shared" si="56"/>
        <v>3.1769505494640553</v>
      </c>
      <c r="V748" s="376">
        <f t="shared" si="56"/>
        <v>16.774223028175115</v>
      </c>
      <c r="W748" s="376">
        <f t="shared" si="56"/>
        <v>-16.056974658693449</v>
      </c>
      <c r="X748" s="376">
        <f t="shared" si="56"/>
        <v>10.344275496287258</v>
      </c>
      <c r="Y748" s="376">
        <f t="shared" si="56"/>
        <v>-2.427864591806129</v>
      </c>
      <c r="Z748" s="376">
        <f t="shared" si="56"/>
        <v>-19.520731733382494</v>
      </c>
      <c r="AA748" s="376">
        <f t="shared" si="56"/>
        <v>0.95995734901906404</v>
      </c>
      <c r="AB748" s="376">
        <f t="shared" si="56"/>
        <v>-3.1143575144430899</v>
      </c>
      <c r="AC748" s="376">
        <f t="shared" si="56"/>
        <v>21.294342982371898</v>
      </c>
      <c r="AD748" s="376">
        <f t="shared" si="56"/>
        <v>-19.100007832033171</v>
      </c>
      <c r="AE748" s="376">
        <f t="shared" si="56"/>
        <v>4.6278824656249764</v>
      </c>
      <c r="AF748" s="376">
        <f t="shared" si="56"/>
        <v>-16.507616304669355</v>
      </c>
      <c r="AG748" s="376">
        <f t="shared" si="53"/>
        <v>-13.679059571745753</v>
      </c>
      <c r="AH748" s="376">
        <f t="shared" si="53"/>
        <v>13.339554432922489</v>
      </c>
      <c r="AI748" s="376">
        <f t="shared" si="53"/>
        <v>9.5766966064652923</v>
      </c>
      <c r="AJ748" s="376">
        <f t="shared" si="53"/>
        <v>-10.887745379776277</v>
      </c>
      <c r="AK748" s="376">
        <f t="shared" si="53"/>
        <v>1.4369131719543404</v>
      </c>
      <c r="AL748" s="376">
        <f t="shared" si="53"/>
        <v>-10.734835660362961</v>
      </c>
      <c r="AM748" s="376">
        <f t="shared" si="55"/>
        <v>-3.458707013381765</v>
      </c>
      <c r="AN748" s="376">
        <f t="shared" si="52"/>
        <v>-24.270736494393599</v>
      </c>
      <c r="AO748" s="376">
        <f t="shared" si="52"/>
        <v>47.971598728070944</v>
      </c>
      <c r="AP748" s="376">
        <f t="shared" si="52"/>
        <v>-7.4917375125325165</v>
      </c>
    </row>
    <row r="749" spans="1:42" s="326" customFormat="1" ht="13.8" x14ac:dyDescent="0.3">
      <c r="A749" s="330"/>
      <c r="B749" s="330" t="s">
        <v>530</v>
      </c>
      <c r="C749" s="333"/>
      <c r="D749" s="333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76">
        <f t="shared" si="51"/>
        <v>18.811904428201803</v>
      </c>
      <c r="P749" s="376">
        <f t="shared" si="56"/>
        <v>-34.367302801107741</v>
      </c>
      <c r="Q749" s="376">
        <f t="shared" si="56"/>
        <v>24.027097089409747</v>
      </c>
      <c r="R749" s="376">
        <f t="shared" si="56"/>
        <v>7.0649145942403617</v>
      </c>
      <c r="S749" s="376">
        <f t="shared" si="56"/>
        <v>22.851421235969134</v>
      </c>
      <c r="T749" s="376">
        <f t="shared" si="56"/>
        <v>-12.589857183966053</v>
      </c>
      <c r="U749" s="376">
        <f t="shared" si="56"/>
        <v>2.6624002690326911</v>
      </c>
      <c r="V749" s="376">
        <f t="shared" si="56"/>
        <v>30.871798412259274</v>
      </c>
      <c r="W749" s="376">
        <f t="shared" si="56"/>
        <v>-24.084157616588261</v>
      </c>
      <c r="X749" s="376">
        <f t="shared" si="56"/>
        <v>-7.0845594355581092</v>
      </c>
      <c r="Y749" s="376">
        <f t="shared" si="56"/>
        <v>297.79684537900818</v>
      </c>
      <c r="Z749" s="376">
        <f t="shared" si="56"/>
        <v>-74.049720911396022</v>
      </c>
      <c r="AA749" s="376">
        <f t="shared" si="56"/>
        <v>13.337201787062586</v>
      </c>
      <c r="AB749" s="376">
        <f t="shared" si="56"/>
        <v>-10.518266953476489</v>
      </c>
      <c r="AC749" s="376">
        <f t="shared" si="56"/>
        <v>-16.421486101430204</v>
      </c>
      <c r="AD749" s="376">
        <f t="shared" si="56"/>
        <v>34.033401603398552</v>
      </c>
      <c r="AE749" s="376">
        <f t="shared" si="56"/>
        <v>44.093841247069598</v>
      </c>
      <c r="AF749" s="376">
        <f t="shared" si="56"/>
        <v>-32.473738916245956</v>
      </c>
      <c r="AG749" s="376">
        <f t="shared" si="53"/>
        <v>468.65467184830658</v>
      </c>
      <c r="AH749" s="376">
        <f t="shared" si="53"/>
        <v>-79.87273357324159</v>
      </c>
      <c r="AI749" s="376">
        <f t="shared" si="53"/>
        <v>169.60008814870255</v>
      </c>
      <c r="AJ749" s="376">
        <f t="shared" si="53"/>
        <v>-48.368940631342426</v>
      </c>
      <c r="AK749" s="376">
        <f t="shared" si="53"/>
        <v>-39.9993843875274</v>
      </c>
      <c r="AL749" s="376">
        <f t="shared" ref="AL749:AM772" si="57">IFERROR(((AL359-AK359)*100/AK359),"n.a.")</f>
        <v>-7.6647880936888617</v>
      </c>
      <c r="AM749" s="376">
        <f t="shared" si="57"/>
        <v>60.956710834779287</v>
      </c>
      <c r="AN749" s="376">
        <f t="shared" si="52"/>
        <v>-52.702036247958823</v>
      </c>
      <c r="AO749" s="376">
        <f t="shared" si="52"/>
        <v>21.1060078849174</v>
      </c>
      <c r="AP749" s="376">
        <f t="shared" si="52"/>
        <v>18.329578894856734</v>
      </c>
    </row>
    <row r="750" spans="1:42" s="326" customFormat="1" ht="13.8" x14ac:dyDescent="0.3">
      <c r="A750" s="328"/>
      <c r="B750" s="328" t="s">
        <v>531</v>
      </c>
      <c r="C750" s="332"/>
      <c r="D750" s="332"/>
      <c r="E750" s="332"/>
      <c r="F750" s="332"/>
      <c r="G750" s="332"/>
      <c r="H750" s="332"/>
      <c r="I750" s="332"/>
      <c r="J750" s="332"/>
      <c r="K750" s="332"/>
      <c r="L750" s="332"/>
      <c r="M750" s="332"/>
      <c r="N750" s="332"/>
      <c r="O750" s="376">
        <f t="shared" si="51"/>
        <v>12.330219464297596</v>
      </c>
      <c r="P750" s="376">
        <f t="shared" si="56"/>
        <v>6.4098425650979962</v>
      </c>
      <c r="Q750" s="376">
        <f t="shared" si="56"/>
        <v>2.8820578412233728</v>
      </c>
      <c r="R750" s="376">
        <f t="shared" si="56"/>
        <v>-8.0757046422292795</v>
      </c>
      <c r="S750" s="376">
        <f t="shared" si="56"/>
        <v>5.5069253300681131</v>
      </c>
      <c r="T750" s="376">
        <f t="shared" si="56"/>
        <v>-9.6940862034695865</v>
      </c>
      <c r="U750" s="376">
        <f t="shared" si="56"/>
        <v>55.377574888568056</v>
      </c>
      <c r="V750" s="376">
        <f t="shared" si="56"/>
        <v>-29.935366275000661</v>
      </c>
      <c r="W750" s="376">
        <f t="shared" si="56"/>
        <v>6.6594231885318589</v>
      </c>
      <c r="X750" s="376">
        <f t="shared" si="56"/>
        <v>7.1517994183961013</v>
      </c>
      <c r="Y750" s="376">
        <f t="shared" si="56"/>
        <v>-8.9508485396680761</v>
      </c>
      <c r="Z750" s="376">
        <f t="shared" si="56"/>
        <v>-13.269239547447556</v>
      </c>
      <c r="AA750" s="376">
        <f t="shared" si="56"/>
        <v>-11.613891002943552</v>
      </c>
      <c r="AB750" s="376">
        <f t="shared" si="56"/>
        <v>5.9398258340729573</v>
      </c>
      <c r="AC750" s="376">
        <f t="shared" si="56"/>
        <v>-5.4977219675606676E-2</v>
      </c>
      <c r="AD750" s="376">
        <f t="shared" si="56"/>
        <v>-3.0903273595347649</v>
      </c>
      <c r="AE750" s="376">
        <f t="shared" si="56"/>
        <v>-10.191565751898271</v>
      </c>
      <c r="AF750" s="376">
        <f t="shared" si="56"/>
        <v>-2.7830887450187363</v>
      </c>
      <c r="AG750" s="376">
        <f t="shared" si="53"/>
        <v>9.6281647523355645</v>
      </c>
      <c r="AH750" s="376">
        <f t="shared" si="53"/>
        <v>-2.7739399975293662</v>
      </c>
      <c r="AI750" s="376">
        <f t="shared" si="53"/>
        <v>-11.269971920968743</v>
      </c>
      <c r="AJ750" s="376">
        <f t="shared" si="53"/>
        <v>31.67501668780907</v>
      </c>
      <c r="AK750" s="376">
        <f t="shared" si="53"/>
        <v>-12.613340010439472</v>
      </c>
      <c r="AL750" s="376">
        <f t="shared" si="57"/>
        <v>-8.6109946287475765</v>
      </c>
      <c r="AM750" s="376">
        <f t="shared" si="57"/>
        <v>13.809861795608118</v>
      </c>
      <c r="AN750" s="376">
        <f t="shared" si="52"/>
        <v>-4.4602680848309912</v>
      </c>
      <c r="AO750" s="376">
        <f t="shared" si="52"/>
        <v>6.4106000379856534</v>
      </c>
      <c r="AP750" s="376">
        <f t="shared" si="52"/>
        <v>-1.0158090729733504</v>
      </c>
    </row>
    <row r="751" spans="1:42" s="326" customFormat="1" ht="13.8" x14ac:dyDescent="0.3">
      <c r="A751" s="330"/>
      <c r="B751" s="330" t="s">
        <v>532</v>
      </c>
      <c r="C751" s="333"/>
      <c r="D751" s="333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76">
        <f t="shared" si="51"/>
        <v>16.504561899955977</v>
      </c>
      <c r="P751" s="376">
        <f t="shared" si="56"/>
        <v>17.520496997416931</v>
      </c>
      <c r="Q751" s="376">
        <f t="shared" si="56"/>
        <v>45.672058191095751</v>
      </c>
      <c r="R751" s="376">
        <f t="shared" si="56"/>
        <v>-13.379084086976201</v>
      </c>
      <c r="S751" s="376">
        <f t="shared" si="56"/>
        <v>-27.277796636154648</v>
      </c>
      <c r="T751" s="376">
        <f t="shared" si="56"/>
        <v>24.174899996275883</v>
      </c>
      <c r="U751" s="376">
        <f t="shared" si="56"/>
        <v>-18.582134658379339</v>
      </c>
      <c r="V751" s="376">
        <f t="shared" si="56"/>
        <v>-5.0760642023674567</v>
      </c>
      <c r="W751" s="376">
        <f t="shared" si="56"/>
        <v>-3.6455980782212714</v>
      </c>
      <c r="X751" s="376">
        <f t="shared" si="56"/>
        <v>27.617478435526348</v>
      </c>
      <c r="Y751" s="376">
        <f t="shared" si="56"/>
        <v>-18.070014250020371</v>
      </c>
      <c r="Z751" s="376">
        <f t="shared" si="56"/>
        <v>-8.7030789275090292</v>
      </c>
      <c r="AA751" s="376">
        <f t="shared" si="56"/>
        <v>-44.148948461322682</v>
      </c>
      <c r="AB751" s="376">
        <f t="shared" si="56"/>
        <v>10.007055753603634</v>
      </c>
      <c r="AC751" s="376">
        <f t="shared" si="56"/>
        <v>19.203217038649999</v>
      </c>
      <c r="AD751" s="376">
        <f t="shared" si="56"/>
        <v>0.67442671675981269</v>
      </c>
      <c r="AE751" s="376">
        <f t="shared" si="56"/>
        <v>-6.7077673665283202</v>
      </c>
      <c r="AF751" s="376">
        <f t="shared" si="56"/>
        <v>2.5774669096041576</v>
      </c>
      <c r="AG751" s="376">
        <f t="shared" si="53"/>
        <v>-20.883087150806858</v>
      </c>
      <c r="AH751" s="376">
        <f t="shared" si="53"/>
        <v>33.45614939112189</v>
      </c>
      <c r="AI751" s="376">
        <f t="shared" si="53"/>
        <v>-30.109186500034365</v>
      </c>
      <c r="AJ751" s="376">
        <f t="shared" si="53"/>
        <v>56.343380475856549</v>
      </c>
      <c r="AK751" s="376">
        <f t="shared" si="53"/>
        <v>1.1211752319758885</v>
      </c>
      <c r="AL751" s="376">
        <f t="shared" si="57"/>
        <v>-1.0513097316831184</v>
      </c>
      <c r="AM751" s="376">
        <f t="shared" si="57"/>
        <v>-17.905879242250343</v>
      </c>
      <c r="AN751" s="376">
        <f t="shared" si="52"/>
        <v>-19.091962330934852</v>
      </c>
      <c r="AO751" s="376">
        <f t="shared" si="52"/>
        <v>28.850035230006906</v>
      </c>
      <c r="AP751" s="376">
        <f t="shared" si="52"/>
        <v>-15.523794123408679</v>
      </c>
    </row>
    <row r="752" spans="1:42" s="326" customFormat="1" ht="30" x14ac:dyDescent="0.5">
      <c r="A752" s="328"/>
      <c r="B752" s="328" t="s">
        <v>568</v>
      </c>
      <c r="C752" s="335"/>
      <c r="D752" s="332"/>
      <c r="E752" s="332"/>
      <c r="F752" s="332"/>
      <c r="G752" s="332"/>
      <c r="H752" s="332"/>
      <c r="I752" s="332"/>
      <c r="J752" s="332"/>
      <c r="K752" s="332"/>
      <c r="L752" s="332"/>
      <c r="M752" s="332"/>
      <c r="N752" s="332"/>
      <c r="O752" s="376">
        <f t="shared" si="51"/>
        <v>19.98256278327106</v>
      </c>
      <c r="P752" s="376">
        <f t="shared" si="56"/>
        <v>16.359096005580458</v>
      </c>
      <c r="Q752" s="376">
        <f t="shared" si="56"/>
        <v>48.527009311604509</v>
      </c>
      <c r="R752" s="376">
        <f t="shared" si="56"/>
        <v>-13.126343246283247</v>
      </c>
      <c r="S752" s="376">
        <f t="shared" si="56"/>
        <v>-29.253064654644568</v>
      </c>
      <c r="T752" s="376">
        <f t="shared" si="56"/>
        <v>28.750570221142414</v>
      </c>
      <c r="U752" s="376">
        <f t="shared" si="56"/>
        <v>-22.889883100960816</v>
      </c>
      <c r="V752" s="376">
        <f t="shared" si="56"/>
        <v>5.0709682379024077</v>
      </c>
      <c r="W752" s="376">
        <f t="shared" si="56"/>
        <v>-16.582544456931718</v>
      </c>
      <c r="X752" s="376">
        <f t="shared" si="56"/>
        <v>28.409705918996217</v>
      </c>
      <c r="Y752" s="376">
        <f t="shared" si="56"/>
        <v>-24.459832510385191</v>
      </c>
      <c r="Z752" s="376">
        <f t="shared" si="56"/>
        <v>-19.031603054154576</v>
      </c>
      <c r="AA752" s="376">
        <f t="shared" si="56"/>
        <v>-49.497977795975679</v>
      </c>
      <c r="AB752" s="376">
        <f t="shared" si="56"/>
        <v>40.955510047037436</v>
      </c>
      <c r="AC752" s="376">
        <f t="shared" si="56"/>
        <v>5.5699701704384514</v>
      </c>
      <c r="AD752" s="376">
        <f t="shared" si="56"/>
        <v>-4.9765281366605736</v>
      </c>
      <c r="AE752" s="376">
        <f t="shared" si="56"/>
        <v>-13.359103819846146</v>
      </c>
      <c r="AF752" s="376">
        <f t="shared" si="56"/>
        <v>21.448586883637958</v>
      </c>
      <c r="AG752" s="376">
        <f t="shared" si="53"/>
        <v>-30.967827074902775</v>
      </c>
      <c r="AH752" s="376">
        <f t="shared" si="53"/>
        <v>35.111168849255726</v>
      </c>
      <c r="AI752" s="376">
        <f t="shared" si="53"/>
        <v>-32.657993611570738</v>
      </c>
      <c r="AJ752" s="376">
        <f t="shared" si="53"/>
        <v>39.540971107399692</v>
      </c>
      <c r="AK752" s="376">
        <f t="shared" si="53"/>
        <v>9.0373875122725202</v>
      </c>
      <c r="AL752" s="376">
        <f t="shared" si="57"/>
        <v>-9.7744712945531678</v>
      </c>
      <c r="AM752" s="376">
        <f t="shared" si="57"/>
        <v>-20.769391313122835</v>
      </c>
      <c r="AN752" s="376">
        <f t="shared" si="52"/>
        <v>-9.962574944043908</v>
      </c>
      <c r="AO752" s="376">
        <f t="shared" si="52"/>
        <v>0.68334675799006994</v>
      </c>
      <c r="AP752" s="376">
        <f t="shared" si="52"/>
        <v>-5.4287662018946135</v>
      </c>
    </row>
    <row r="753" spans="1:42" s="326" customFormat="1" ht="30" x14ac:dyDescent="0.5">
      <c r="A753" s="330"/>
      <c r="B753" s="330" t="s">
        <v>569</v>
      </c>
      <c r="C753" s="334"/>
      <c r="D753" s="333"/>
      <c r="E753" s="333"/>
      <c r="F753" s="333"/>
      <c r="G753" s="333"/>
      <c r="H753" s="333"/>
      <c r="I753" s="333"/>
      <c r="J753" s="333"/>
      <c r="K753" s="333"/>
      <c r="L753" s="333"/>
      <c r="M753" s="333"/>
      <c r="N753" s="333"/>
      <c r="O753" s="376">
        <f t="shared" si="51"/>
        <v>5.1324142749060151</v>
      </c>
      <c r="P753" s="376">
        <f t="shared" si="56"/>
        <v>21.854373082286155</v>
      </c>
      <c r="Q753" s="376">
        <f t="shared" si="56"/>
        <v>35.498984436598953</v>
      </c>
      <c r="R753" s="376">
        <f t="shared" si="56"/>
        <v>-14.366268610004612</v>
      </c>
      <c r="S753" s="376">
        <f t="shared" si="56"/>
        <v>-19.450853501087849</v>
      </c>
      <c r="T753" s="376">
        <f t="shared" si="56"/>
        <v>8.2503359547262392</v>
      </c>
      <c r="U753" s="376">
        <f t="shared" si="56"/>
        <v>-0.75083175845101691</v>
      </c>
      <c r="V753" s="376">
        <f t="shared" si="56"/>
        <v>-37.709009866331563</v>
      </c>
      <c r="W753" s="376">
        <f t="shared" si="56"/>
        <v>66.533293931177894</v>
      </c>
      <c r="X753" s="376">
        <f t="shared" si="56"/>
        <v>25.464793358849409</v>
      </c>
      <c r="Y753" s="376">
        <f t="shared" si="56"/>
        <v>-0.29970125280213383</v>
      </c>
      <c r="Z753" s="376">
        <f t="shared" si="56"/>
        <v>13.060299978809082</v>
      </c>
      <c r="AA753" s="376">
        <f t="shared" si="56"/>
        <v>-36.077184711947361</v>
      </c>
      <c r="AB753" s="376">
        <f t="shared" si="56"/>
        <v>-26.889455240425072</v>
      </c>
      <c r="AC753" s="376">
        <f t="shared" si="56"/>
        <v>50.539513950158216</v>
      </c>
      <c r="AD753" s="376">
        <f t="shared" si="56"/>
        <v>9.7832043825385941</v>
      </c>
      <c r="AE753" s="376">
        <f t="shared" si="56"/>
        <v>2.5721086107577062</v>
      </c>
      <c r="AF753" s="376">
        <f t="shared" si="56"/>
        <v>-19.66201077024175</v>
      </c>
      <c r="AG753" s="376">
        <f t="shared" si="53"/>
        <v>-2.9166021826990742</v>
      </c>
      <c r="AH753" s="376">
        <f t="shared" si="53"/>
        <v>31.359585527596739</v>
      </c>
      <c r="AI753" s="376">
        <f t="shared" si="53"/>
        <v>-26.788166862265342</v>
      </c>
      <c r="AJ753" s="376">
        <f t="shared" si="53"/>
        <v>76.481124001644673</v>
      </c>
      <c r="AK753" s="376">
        <f t="shared" si="53"/>
        <v>-6.3805327684321655</v>
      </c>
      <c r="AL753" s="376">
        <f t="shared" si="57"/>
        <v>8.5764648204001883</v>
      </c>
      <c r="AM753" s="376">
        <f t="shared" si="57"/>
        <v>-15.279576709289158</v>
      </c>
      <c r="AN753" s="376">
        <f t="shared" si="52"/>
        <v>-26.922511945939622</v>
      </c>
      <c r="AO753" s="376">
        <f t="shared" si="52"/>
        <v>58.616403865469906</v>
      </c>
      <c r="AP753" s="376">
        <f t="shared" si="52"/>
        <v>-22.295641068929005</v>
      </c>
    </row>
    <row r="754" spans="1:42" s="326" customFormat="1" ht="13.8" x14ac:dyDescent="0.3">
      <c r="A754" s="328"/>
      <c r="B754" s="328" t="s">
        <v>533</v>
      </c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76">
        <f t="shared" si="51"/>
        <v>45.012051501171115</v>
      </c>
      <c r="P754" s="376">
        <f t="shared" si="56"/>
        <v>-6.8178244007185267</v>
      </c>
      <c r="Q754" s="376">
        <f t="shared" si="56"/>
        <v>4.4485783263544256</v>
      </c>
      <c r="R754" s="376">
        <f t="shared" si="56"/>
        <v>23.430329924913647</v>
      </c>
      <c r="S754" s="376">
        <f t="shared" si="56"/>
        <v>-10.304116710797098</v>
      </c>
      <c r="T754" s="376">
        <f t="shared" si="56"/>
        <v>-36.750919131970477</v>
      </c>
      <c r="U754" s="376">
        <f t="shared" si="56"/>
        <v>8.9235178713982393</v>
      </c>
      <c r="V754" s="376">
        <f t="shared" si="56"/>
        <v>37.927166919548</v>
      </c>
      <c r="W754" s="376">
        <f t="shared" si="56"/>
        <v>64.848292918927015</v>
      </c>
      <c r="X754" s="376">
        <f t="shared" si="56"/>
        <v>5.3525711580812114</v>
      </c>
      <c r="Y754" s="376">
        <f t="shared" si="56"/>
        <v>-5.3430646199830258</v>
      </c>
      <c r="Z754" s="376">
        <f t="shared" si="56"/>
        <v>-33.109480858908178</v>
      </c>
      <c r="AA754" s="376">
        <f t="shared" si="56"/>
        <v>-22.050170106366444</v>
      </c>
      <c r="AB754" s="376">
        <f t="shared" si="56"/>
        <v>-2.6094263042719232</v>
      </c>
      <c r="AC754" s="376">
        <f t="shared" si="56"/>
        <v>18.729959884720991</v>
      </c>
      <c r="AD754" s="376">
        <f t="shared" si="56"/>
        <v>0.54261733466824269</v>
      </c>
      <c r="AE754" s="376">
        <f t="shared" si="56"/>
        <v>-55.683584553364334</v>
      </c>
      <c r="AF754" s="376">
        <f t="shared" si="56"/>
        <v>8.1900543550759917</v>
      </c>
      <c r="AG754" s="376">
        <f t="shared" si="53"/>
        <v>37.924387729832411</v>
      </c>
      <c r="AH754" s="376">
        <f t="shared" si="53"/>
        <v>-4.4034445919765801</v>
      </c>
      <c r="AI754" s="376">
        <f t="shared" si="53"/>
        <v>-64.413881391551925</v>
      </c>
      <c r="AJ754" s="376">
        <f t="shared" si="53"/>
        <v>397.57066303188947</v>
      </c>
      <c r="AK754" s="376">
        <f t="shared" si="53"/>
        <v>-35.521298691093477</v>
      </c>
      <c r="AL754" s="376">
        <f t="shared" si="57"/>
        <v>-2.4836278084019545</v>
      </c>
      <c r="AM754" s="376">
        <f t="shared" si="57"/>
        <v>17.77203872752365</v>
      </c>
      <c r="AN754" s="376">
        <f t="shared" si="52"/>
        <v>-7.629904420770707</v>
      </c>
      <c r="AO754" s="376">
        <f t="shared" si="52"/>
        <v>22.350200652279284</v>
      </c>
      <c r="AP754" s="376">
        <f t="shared" si="52"/>
        <v>-9.4185259987537222</v>
      </c>
    </row>
    <row r="755" spans="1:42" s="326" customFormat="1" ht="13.8" x14ac:dyDescent="0.3">
      <c r="A755" s="330"/>
      <c r="B755" s="330" t="s">
        <v>534</v>
      </c>
      <c r="C755" s="333"/>
      <c r="D755" s="333"/>
      <c r="E755" s="333"/>
      <c r="F755" s="333"/>
      <c r="G755" s="333"/>
      <c r="H755" s="333"/>
      <c r="I755" s="333"/>
      <c r="J755" s="333"/>
      <c r="K755" s="333"/>
      <c r="L755" s="333"/>
      <c r="M755" s="333"/>
      <c r="N755" s="333"/>
      <c r="O755" s="376">
        <f t="shared" si="51"/>
        <v>45.012051501171115</v>
      </c>
      <c r="P755" s="376">
        <f t="shared" si="56"/>
        <v>-6.8178244007185267</v>
      </c>
      <c r="Q755" s="376">
        <f t="shared" si="56"/>
        <v>4.4485783263544256</v>
      </c>
      <c r="R755" s="376">
        <f t="shared" si="56"/>
        <v>23.428436355587316</v>
      </c>
      <c r="S755" s="376">
        <f t="shared" si="56"/>
        <v>-10.302740647239057</v>
      </c>
      <c r="T755" s="376">
        <f t="shared" si="56"/>
        <v>-36.760492552941066</v>
      </c>
      <c r="U755" s="376">
        <f t="shared" si="56"/>
        <v>8.9329363303289782</v>
      </c>
      <c r="V755" s="376">
        <f t="shared" si="56"/>
        <v>37.632753220776287</v>
      </c>
      <c r="W755" s="376">
        <f t="shared" si="56"/>
        <v>65.211647155998406</v>
      </c>
      <c r="X755" s="376">
        <f t="shared" si="56"/>
        <v>5.3319269685402473</v>
      </c>
      <c r="Y755" s="376">
        <f t="shared" si="56"/>
        <v>-5.3245126408102212</v>
      </c>
      <c r="Z755" s="376">
        <f t="shared" si="56"/>
        <v>-33.133783087877212</v>
      </c>
      <c r="AA755" s="376">
        <f t="shared" si="56"/>
        <v>-22.151554510202445</v>
      </c>
      <c r="AB755" s="376">
        <f t="shared" si="56"/>
        <v>-2.4471493230005334</v>
      </c>
      <c r="AC755" s="376">
        <f t="shared" si="56"/>
        <v>18.729959884720991</v>
      </c>
      <c r="AD755" s="376">
        <f t="shared" si="56"/>
        <v>0.54261733466824269</v>
      </c>
      <c r="AE755" s="376">
        <f t="shared" si="56"/>
        <v>-55.720233571927551</v>
      </c>
      <c r="AF755" s="376">
        <f t="shared" si="56"/>
        <v>8.2795999789639509</v>
      </c>
      <c r="AG755" s="376">
        <f t="shared" si="53"/>
        <v>37.924387729832411</v>
      </c>
      <c r="AH755" s="376">
        <f t="shared" si="53"/>
        <v>-4.4034445919765801</v>
      </c>
      <c r="AI755" s="376">
        <f t="shared" si="53"/>
        <v>-64.413881391551925</v>
      </c>
      <c r="AJ755" s="376">
        <f t="shared" si="53"/>
        <v>397.57066303188947</v>
      </c>
      <c r="AK755" s="376">
        <f t="shared" si="53"/>
        <v>-35.521298691093477</v>
      </c>
      <c r="AL755" s="376">
        <f t="shared" si="57"/>
        <v>-2.6264611193524274</v>
      </c>
      <c r="AM755" s="376">
        <f t="shared" si="57"/>
        <v>17.85303408586665</v>
      </c>
      <c r="AN755" s="376">
        <f t="shared" si="52"/>
        <v>-7.5579856006639599</v>
      </c>
      <c r="AO755" s="376">
        <f t="shared" si="52"/>
        <v>22.350200652279284</v>
      </c>
      <c r="AP755" s="376">
        <f t="shared" si="52"/>
        <v>-9.4185259987537222</v>
      </c>
    </row>
    <row r="756" spans="1:42" s="326" customFormat="1" ht="30" x14ac:dyDescent="0.5">
      <c r="A756" s="328"/>
      <c r="B756" s="328" t="s">
        <v>570</v>
      </c>
      <c r="C756" s="335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76">
        <f t="shared" si="51"/>
        <v>144.25128995878526</v>
      </c>
      <c r="P756" s="376">
        <f t="shared" si="56"/>
        <v>-15.051795956753233</v>
      </c>
      <c r="Q756" s="376">
        <f t="shared" si="56"/>
        <v>-37.463343242372133</v>
      </c>
      <c r="R756" s="376">
        <f t="shared" si="56"/>
        <v>77.577087333165181</v>
      </c>
      <c r="S756" s="376">
        <f t="shared" si="56"/>
        <v>6.2819882051560043</v>
      </c>
      <c r="T756" s="376">
        <f t="shared" si="56"/>
        <v>-0.25211502691198279</v>
      </c>
      <c r="U756" s="376">
        <f t="shared" si="56"/>
        <v>-9.3241742558234044</v>
      </c>
      <c r="V756" s="376">
        <f t="shared" si="56"/>
        <v>-46.531255998906786</v>
      </c>
      <c r="W756" s="376">
        <f t="shared" si="56"/>
        <v>126.49575067114418</v>
      </c>
      <c r="X756" s="376">
        <f t="shared" si="56"/>
        <v>17.088000950733363</v>
      </c>
      <c r="Y756" s="376">
        <f t="shared" si="56"/>
        <v>27.691190521648998</v>
      </c>
      <c r="Z756" s="376">
        <f t="shared" si="56"/>
        <v>-53.687800569172325</v>
      </c>
      <c r="AA756" s="376">
        <f t="shared" si="56"/>
        <v>-58.108376339819714</v>
      </c>
      <c r="AB756" s="376">
        <f t="shared" si="56"/>
        <v>-21.767199497154948</v>
      </c>
      <c r="AC756" s="376">
        <f t="shared" si="56"/>
        <v>159.19035252495362</v>
      </c>
      <c r="AD756" s="376">
        <f t="shared" si="56"/>
        <v>-10.842306290840028</v>
      </c>
      <c r="AE756" s="376">
        <f t="shared" si="56"/>
        <v>103.53195035596522</v>
      </c>
      <c r="AF756" s="376">
        <f t="shared" si="56"/>
        <v>-5.1576212351455428</v>
      </c>
      <c r="AG756" s="376">
        <f t="shared" si="53"/>
        <v>-14.479727499900262</v>
      </c>
      <c r="AH756" s="376">
        <f t="shared" si="53"/>
        <v>-19.783738429334473</v>
      </c>
      <c r="AI756" s="376">
        <f t="shared" si="53"/>
        <v>-38.299158159516203</v>
      </c>
      <c r="AJ756" s="376">
        <f t="shared" si="53"/>
        <v>148.3362192484511</v>
      </c>
      <c r="AK756" s="376">
        <f t="shared" si="53"/>
        <v>-34.161822876501361</v>
      </c>
      <c r="AL756" s="376">
        <f t="shared" si="57"/>
        <v>-29.194870737102548</v>
      </c>
      <c r="AM756" s="376">
        <f t="shared" si="57"/>
        <v>-8.7651803334311094</v>
      </c>
      <c r="AN756" s="376">
        <f t="shared" si="52"/>
        <v>37.07079527976969</v>
      </c>
      <c r="AO756" s="376">
        <f t="shared" si="52"/>
        <v>18.166498092852351</v>
      </c>
      <c r="AP756" s="376">
        <f t="shared" si="52"/>
        <v>-50.253047211039529</v>
      </c>
    </row>
    <row r="757" spans="1:42" s="326" customFormat="1" ht="30" x14ac:dyDescent="0.5">
      <c r="A757" s="330"/>
      <c r="B757" s="330" t="s">
        <v>571</v>
      </c>
      <c r="C757" s="334"/>
      <c r="D757" s="333"/>
      <c r="E757" s="333"/>
      <c r="F757" s="333"/>
      <c r="G757" s="333"/>
      <c r="H757" s="333"/>
      <c r="I757" s="333"/>
      <c r="J757" s="333"/>
      <c r="K757" s="333"/>
      <c r="L757" s="333"/>
      <c r="M757" s="333"/>
      <c r="N757" s="333"/>
      <c r="O757" s="376">
        <f t="shared" si="51"/>
        <v>56.321687357505503</v>
      </c>
      <c r="P757" s="376">
        <f t="shared" si="56"/>
        <v>-16.799349200230004</v>
      </c>
      <c r="Q757" s="376">
        <f t="shared" si="56"/>
        <v>15.792798192439054</v>
      </c>
      <c r="R757" s="376">
        <f t="shared" si="56"/>
        <v>23.521341898479875</v>
      </c>
      <c r="S757" s="376">
        <f t="shared" si="56"/>
        <v>-5.596534941320578</v>
      </c>
      <c r="T757" s="376">
        <f t="shared" si="56"/>
        <v>-43.875800937188551</v>
      </c>
      <c r="U757" s="376">
        <f t="shared" si="56"/>
        <v>17.689189668457438</v>
      </c>
      <c r="V757" s="376">
        <f t="shared" si="56"/>
        <v>47.180206892831507</v>
      </c>
      <c r="W757" s="376">
        <f t="shared" si="56"/>
        <v>54.297875916566028</v>
      </c>
      <c r="X757" s="376">
        <f t="shared" si="56"/>
        <v>-31.649553476020312</v>
      </c>
      <c r="Y757" s="376">
        <f t="shared" si="56"/>
        <v>46.663889196706641</v>
      </c>
      <c r="Z757" s="376">
        <f t="shared" si="56"/>
        <v>-31.35184020381093</v>
      </c>
      <c r="AA757" s="376">
        <f t="shared" si="56"/>
        <v>-22.42632355389259</v>
      </c>
      <c r="AB757" s="376">
        <f t="shared" si="56"/>
        <v>-14.386160975618392</v>
      </c>
      <c r="AC757" s="376">
        <f t="shared" si="56"/>
        <v>9.593347281744057</v>
      </c>
      <c r="AD757" s="376">
        <f t="shared" si="56"/>
        <v>30.25114339057119</v>
      </c>
      <c r="AE757" s="376">
        <f t="shared" si="56"/>
        <v>-68.242497174421885</v>
      </c>
      <c r="AF757" s="376">
        <f t="shared" si="56"/>
        <v>-15.310506545171691</v>
      </c>
      <c r="AG757" s="376">
        <f t="shared" si="53"/>
        <v>121.36394980382873</v>
      </c>
      <c r="AH757" s="376">
        <f t="shared" si="53"/>
        <v>-7.8564806162453111</v>
      </c>
      <c r="AI757" s="376">
        <f t="shared" si="53"/>
        <v>-69.552365638366211</v>
      </c>
      <c r="AJ757" s="376">
        <f t="shared" si="53"/>
        <v>405.32844840263323</v>
      </c>
      <c r="AK757" s="376">
        <f t="shared" si="53"/>
        <v>-24.872977302905461</v>
      </c>
      <c r="AL757" s="376">
        <f t="shared" si="57"/>
        <v>1.9652353425209694</v>
      </c>
      <c r="AM757" s="376">
        <f t="shared" si="57"/>
        <v>23.673812144252768</v>
      </c>
      <c r="AN757" s="376">
        <f t="shared" si="52"/>
        <v>-22.630947309177685</v>
      </c>
      <c r="AO757" s="376">
        <f t="shared" si="52"/>
        <v>40.699592648168569</v>
      </c>
      <c r="AP757" s="376">
        <f t="shared" si="52"/>
        <v>-6.0756840132412497</v>
      </c>
    </row>
    <row r="758" spans="1:42" s="326" customFormat="1" ht="30" x14ac:dyDescent="0.5">
      <c r="A758" s="328"/>
      <c r="B758" s="328" t="s">
        <v>572</v>
      </c>
      <c r="C758" s="335"/>
      <c r="D758" s="332"/>
      <c r="E758" s="332"/>
      <c r="F758" s="332"/>
      <c r="G758" s="332"/>
      <c r="H758" s="332"/>
      <c r="I758" s="332"/>
      <c r="J758" s="332"/>
      <c r="K758" s="332"/>
      <c r="L758" s="332"/>
      <c r="M758" s="332"/>
      <c r="N758" s="332"/>
      <c r="O758" s="376">
        <f t="shared" si="51"/>
        <v>-62.673145797892722</v>
      </c>
      <c r="P758" s="376">
        <f t="shared" ref="P758:AF772" si="58">IFERROR(((P368-O368)*100/O368),"n.a.")</f>
        <v>289.9386309140607</v>
      </c>
      <c r="Q758" s="376">
        <f t="shared" si="58"/>
        <v>-27.48584681834107</v>
      </c>
      <c r="R758" s="376">
        <f t="shared" si="58"/>
        <v>-14.506212612017302</v>
      </c>
      <c r="S758" s="376">
        <f t="shared" si="58"/>
        <v>-70.243626465203789</v>
      </c>
      <c r="T758" s="376">
        <f t="shared" si="58"/>
        <v>89.785652776440756</v>
      </c>
      <c r="U758" s="376">
        <f t="shared" si="58"/>
        <v>-51.450653907735628</v>
      </c>
      <c r="V758" s="376">
        <f t="shared" si="58"/>
        <v>42.369466590844354</v>
      </c>
      <c r="W758" s="376">
        <f t="shared" si="58"/>
        <v>367.60744048351933</v>
      </c>
      <c r="X758" s="376">
        <f t="shared" si="58"/>
        <v>366.56669442276137</v>
      </c>
      <c r="Y758" s="376">
        <f t="shared" si="58"/>
        <v>-89.856586574365977</v>
      </c>
      <c r="Z758" s="376">
        <f t="shared" si="58"/>
        <v>-43.841911930371261</v>
      </c>
      <c r="AA758" s="376">
        <f t="shared" si="58"/>
        <v>64.081361678351314</v>
      </c>
      <c r="AB758" s="376">
        <f t="shared" si="58"/>
        <v>178.25119633296973</v>
      </c>
      <c r="AC758" s="376">
        <f t="shared" si="58"/>
        <v>33.141563218863411</v>
      </c>
      <c r="AD758" s="376">
        <f t="shared" si="58"/>
        <v>-92.090058075315653</v>
      </c>
      <c r="AE758" s="376">
        <f t="shared" si="58"/>
        <v>138.71992814702094</v>
      </c>
      <c r="AF758" s="376">
        <f t="shared" si="58"/>
        <v>173.32981271972653</v>
      </c>
      <c r="AG758" s="376">
        <f t="shared" si="53"/>
        <v>-81.661631214150873</v>
      </c>
      <c r="AH758" s="376">
        <f t="shared" si="53"/>
        <v>53.800784611872764</v>
      </c>
      <c r="AI758" s="376">
        <f t="shared" si="53"/>
        <v>-58.591805687307001</v>
      </c>
      <c r="AJ758" s="376">
        <f t="shared" si="53"/>
        <v>1394.4191737824654</v>
      </c>
      <c r="AK758" s="376">
        <f t="shared" si="53"/>
        <v>-84.573238560753296</v>
      </c>
      <c r="AL758" s="376">
        <f t="shared" si="57"/>
        <v>30.342458547593452</v>
      </c>
      <c r="AM758" s="376">
        <f t="shared" si="57"/>
        <v>0.16851439142800095</v>
      </c>
      <c r="AN758" s="376">
        <f t="shared" si="52"/>
        <v>211.84077217665279</v>
      </c>
      <c r="AO758" s="376">
        <f t="shared" si="52"/>
        <v>-56.666330983688169</v>
      </c>
      <c r="AP758" s="376">
        <f t="shared" si="52"/>
        <v>-5.6759614543656474</v>
      </c>
    </row>
    <row r="759" spans="1:42" s="326" customFormat="1" ht="30" x14ac:dyDescent="0.5">
      <c r="A759" s="330"/>
      <c r="B759" s="330" t="s">
        <v>573</v>
      </c>
      <c r="C759" s="334"/>
      <c r="D759" s="333"/>
      <c r="E759" s="333"/>
      <c r="F759" s="333"/>
      <c r="G759" s="333"/>
      <c r="H759" s="333"/>
      <c r="I759" s="333"/>
      <c r="J759" s="333"/>
      <c r="K759" s="333"/>
      <c r="L759" s="333"/>
      <c r="M759" s="333"/>
      <c r="N759" s="331"/>
      <c r="O759" s="376">
        <f t="shared" si="51"/>
        <v>9.3102883498871343</v>
      </c>
      <c r="P759" s="376">
        <f t="shared" si="58"/>
        <v>-20.982872503736218</v>
      </c>
      <c r="Q759" s="376">
        <f t="shared" si="58"/>
        <v>-41.251559193255872</v>
      </c>
      <c r="R759" s="376">
        <f t="shared" si="58"/>
        <v>99.285421655853099</v>
      </c>
      <c r="S759" s="376">
        <f t="shared" si="58"/>
        <v>-94.801047051641945</v>
      </c>
      <c r="T759" s="376">
        <f t="shared" si="58"/>
        <v>453.56929041699681</v>
      </c>
      <c r="U759" s="376">
        <f t="shared" si="58"/>
        <v>-56.364499127772426</v>
      </c>
      <c r="V759" s="376">
        <f t="shared" si="58"/>
        <v>451.41242738901525</v>
      </c>
      <c r="W759" s="376">
        <f t="shared" si="58"/>
        <v>-74.696732443122016</v>
      </c>
      <c r="X759" s="376">
        <f t="shared" si="58"/>
        <v>187.49751023597474</v>
      </c>
      <c r="Y759" s="376">
        <f t="shared" si="58"/>
        <v>107.03776890156905</v>
      </c>
      <c r="Z759" s="376">
        <f t="shared" si="58"/>
        <v>33.960402080264615</v>
      </c>
      <c r="AA759" s="376">
        <f t="shared" si="58"/>
        <v>-39.343435944717385</v>
      </c>
      <c r="AB759" s="376">
        <f t="shared" si="58"/>
        <v>-95.999993613388895</v>
      </c>
      <c r="AC759" s="376">
        <f t="shared" si="58"/>
        <v>429.37231864967066</v>
      </c>
      <c r="AD759" s="376">
        <f t="shared" si="58"/>
        <v>173.39719853321012</v>
      </c>
      <c r="AE759" s="376">
        <f t="shared" si="58"/>
        <v>-92.158519759279756</v>
      </c>
      <c r="AF759" s="376">
        <f t="shared" si="58"/>
        <v>1879.6001994101528</v>
      </c>
      <c r="AG759" s="376">
        <f t="shared" si="53"/>
        <v>-64.190743917573229</v>
      </c>
      <c r="AH759" s="376">
        <f t="shared" si="53"/>
        <v>396.02045563829319</v>
      </c>
      <c r="AI759" s="376">
        <f t="shared" si="53"/>
        <v>-40.740913164788289</v>
      </c>
      <c r="AJ759" s="376">
        <f t="shared" si="53"/>
        <v>122.12261595868843</v>
      </c>
      <c r="AK759" s="376">
        <f t="shared" si="53"/>
        <v>12.155278772418589</v>
      </c>
      <c r="AL759" s="376">
        <f t="shared" si="57"/>
        <v>-53.451323595921316</v>
      </c>
      <c r="AM759" s="376">
        <f t="shared" si="57"/>
        <v>-65.964686186665574</v>
      </c>
      <c r="AN759" s="376">
        <f t="shared" si="52"/>
        <v>8.5870626607099876</v>
      </c>
      <c r="AO759" s="376">
        <f t="shared" si="52"/>
        <v>4.9234730507756179</v>
      </c>
      <c r="AP759" s="376">
        <f t="shared" si="52"/>
        <v>8.8944518592999771</v>
      </c>
    </row>
    <row r="760" spans="1:42" s="326" customFormat="1" ht="19.8" x14ac:dyDescent="0.5">
      <c r="A760" s="328"/>
      <c r="B760" s="328" t="s">
        <v>574</v>
      </c>
      <c r="C760" s="335"/>
      <c r="D760" s="332"/>
      <c r="E760" s="332"/>
      <c r="F760" s="332"/>
      <c r="G760" s="332"/>
      <c r="H760" s="332"/>
      <c r="I760" s="332"/>
      <c r="J760" s="332"/>
      <c r="K760" s="332"/>
      <c r="L760" s="332"/>
      <c r="M760" s="332"/>
      <c r="N760" s="332"/>
      <c r="O760" s="376">
        <f t="shared" si="51"/>
        <v>-72.128583000000006</v>
      </c>
      <c r="P760" s="376">
        <f t="shared" si="58"/>
        <v>49.462305773689209</v>
      </c>
      <c r="Q760" s="376">
        <f t="shared" si="58"/>
        <v>9.9186366362888112</v>
      </c>
      <c r="R760" s="376">
        <f t="shared" si="58"/>
        <v>-62.773136267489015</v>
      </c>
      <c r="S760" s="376">
        <f t="shared" si="58"/>
        <v>47.690099709935168</v>
      </c>
      <c r="T760" s="376">
        <f t="shared" si="58"/>
        <v>168.27111664322541</v>
      </c>
      <c r="U760" s="376">
        <f t="shared" si="58"/>
        <v>-70.699296942765784</v>
      </c>
      <c r="V760" s="376">
        <f t="shared" si="58"/>
        <v>41.989811060326765</v>
      </c>
      <c r="W760" s="376">
        <f t="shared" si="58"/>
        <v>29.214282128651188</v>
      </c>
      <c r="X760" s="376">
        <f t="shared" si="58"/>
        <v>-42.106329722379186</v>
      </c>
      <c r="Y760" s="376">
        <f t="shared" si="58"/>
        <v>126.47637609142842</v>
      </c>
      <c r="Z760" s="376">
        <f t="shared" si="58"/>
        <v>-50.764180887658611</v>
      </c>
      <c r="AA760" s="376">
        <f t="shared" si="58"/>
        <v>176.98147954850415</v>
      </c>
      <c r="AB760" s="376">
        <f t="shared" si="58"/>
        <v>-38.507753004599962</v>
      </c>
      <c r="AC760" s="376">
        <f t="shared" si="58"/>
        <v>-29.762178863335183</v>
      </c>
      <c r="AD760" s="376">
        <f t="shared" si="58"/>
        <v>27.175679645251932</v>
      </c>
      <c r="AE760" s="376">
        <f t="shared" si="58"/>
        <v>-20.769383044342931</v>
      </c>
      <c r="AF760" s="376">
        <f t="shared" si="58"/>
        <v>-29.960741457204531</v>
      </c>
      <c r="AG760" s="376">
        <f t="shared" si="53"/>
        <v>-32.273981167428225</v>
      </c>
      <c r="AH760" s="376">
        <f t="shared" si="53"/>
        <v>106.77438779381923</v>
      </c>
      <c r="AI760" s="376">
        <f t="shared" si="53"/>
        <v>-13.320766643840289</v>
      </c>
      <c r="AJ760" s="376">
        <f t="shared" si="53"/>
        <v>-20.412476849231059</v>
      </c>
      <c r="AK760" s="376">
        <f t="shared" si="53"/>
        <v>61.897571812774927</v>
      </c>
      <c r="AL760" s="376">
        <f t="shared" si="57"/>
        <v>11.577124740814337</v>
      </c>
      <c r="AM760" s="376">
        <f t="shared" si="57"/>
        <v>11.06143741704564</v>
      </c>
      <c r="AN760" s="376">
        <f t="shared" si="52"/>
        <v>-46.810143437138379</v>
      </c>
      <c r="AO760" s="376">
        <f t="shared" si="52"/>
        <v>39.28636231449093</v>
      </c>
      <c r="AP760" s="376">
        <f t="shared" si="52"/>
        <v>-53.876482766940988</v>
      </c>
    </row>
    <row r="761" spans="1:42" s="326" customFormat="1" ht="19.8" x14ac:dyDescent="0.5">
      <c r="A761" s="330"/>
      <c r="B761" s="330" t="s">
        <v>535</v>
      </c>
      <c r="C761" s="334"/>
      <c r="D761" s="333"/>
      <c r="E761" s="333"/>
      <c r="F761" s="333"/>
      <c r="G761" s="333"/>
      <c r="H761" s="334"/>
      <c r="I761" s="334"/>
      <c r="J761" s="334"/>
      <c r="K761" s="334"/>
      <c r="L761" s="334"/>
      <c r="M761" s="333"/>
      <c r="N761" s="333"/>
      <c r="O761" s="376" t="str">
        <f t="shared" si="51"/>
        <v>n.a.</v>
      </c>
      <c r="P761" s="376" t="str">
        <f t="shared" si="58"/>
        <v>n.a.</v>
      </c>
      <c r="Q761" s="376" t="str">
        <f t="shared" si="58"/>
        <v>n.a.</v>
      </c>
      <c r="R761" s="376" t="str">
        <f t="shared" si="58"/>
        <v>n.a.</v>
      </c>
      <c r="S761" s="376">
        <f t="shared" si="58"/>
        <v>-100</v>
      </c>
      <c r="T761" s="376" t="str">
        <f t="shared" si="58"/>
        <v>n.a.</v>
      </c>
      <c r="U761" s="376">
        <f t="shared" si="58"/>
        <v>-53.292350993067998</v>
      </c>
      <c r="V761" s="376">
        <f t="shared" si="58"/>
        <v>4573.6920889714693</v>
      </c>
      <c r="W761" s="376">
        <f t="shared" si="58"/>
        <v>-100</v>
      </c>
      <c r="X761" s="376" t="str">
        <f t="shared" si="58"/>
        <v>n.a.</v>
      </c>
      <c r="Y761" s="376">
        <f t="shared" si="58"/>
        <v>-100</v>
      </c>
      <c r="Z761" s="376" t="str">
        <f t="shared" si="58"/>
        <v>n.a.</v>
      </c>
      <c r="AA761" s="376">
        <f t="shared" si="58"/>
        <v>256.90331794768065</v>
      </c>
      <c r="AB761" s="376">
        <f t="shared" si="58"/>
        <v>-99.999999999999986</v>
      </c>
      <c r="AC761" s="376" t="str">
        <f t="shared" si="58"/>
        <v>n.a.</v>
      </c>
      <c r="AD761" s="376" t="str">
        <f t="shared" si="58"/>
        <v>n.a.</v>
      </c>
      <c r="AE761" s="376" t="str">
        <f t="shared" si="58"/>
        <v>n.a.</v>
      </c>
      <c r="AF761" s="376">
        <f t="shared" si="58"/>
        <v>-100.00000000000001</v>
      </c>
      <c r="AG761" s="376" t="str">
        <f t="shared" si="53"/>
        <v>n.a.</v>
      </c>
      <c r="AH761" s="376" t="str">
        <f t="shared" si="53"/>
        <v>n.a.</v>
      </c>
      <c r="AI761" s="376" t="str">
        <f t="shared" si="53"/>
        <v>n.a.</v>
      </c>
      <c r="AJ761" s="376" t="str">
        <f t="shared" si="53"/>
        <v>n.a.</v>
      </c>
      <c r="AK761" s="376" t="str">
        <f t="shared" si="53"/>
        <v>n.a.</v>
      </c>
      <c r="AL761" s="376" t="str">
        <f t="shared" si="57"/>
        <v>n.a.</v>
      </c>
      <c r="AM761" s="376">
        <f t="shared" si="57"/>
        <v>-37.444805454567422</v>
      </c>
      <c r="AN761" s="376">
        <f t="shared" si="52"/>
        <v>-100</v>
      </c>
      <c r="AO761" s="376" t="str">
        <f t="shared" si="52"/>
        <v>n.a.</v>
      </c>
      <c r="AP761" s="376" t="str">
        <f t="shared" si="52"/>
        <v>n.a.</v>
      </c>
    </row>
    <row r="762" spans="1:42" s="326" customFormat="1" ht="13.8" x14ac:dyDescent="0.3">
      <c r="A762" s="328"/>
      <c r="B762" s="328" t="s">
        <v>536</v>
      </c>
      <c r="C762" s="332"/>
      <c r="D762" s="332"/>
      <c r="E762" s="332"/>
      <c r="F762" s="332"/>
      <c r="G762" s="332"/>
      <c r="H762" s="332"/>
      <c r="I762" s="332"/>
      <c r="J762" s="332"/>
      <c r="K762" s="332"/>
      <c r="L762" s="332"/>
      <c r="M762" s="332"/>
      <c r="N762" s="332"/>
      <c r="O762" s="376">
        <f t="shared" si="51"/>
        <v>14.799389338746051</v>
      </c>
      <c r="P762" s="376">
        <f t="shared" si="58"/>
        <v>283.98669208754046</v>
      </c>
      <c r="Q762" s="376">
        <f t="shared" si="58"/>
        <v>-59.01002835187569</v>
      </c>
      <c r="R762" s="376">
        <f t="shared" si="58"/>
        <v>-8.7201795433036811</v>
      </c>
      <c r="S762" s="376">
        <f t="shared" si="58"/>
        <v>38.528256760686816</v>
      </c>
      <c r="T762" s="376">
        <f t="shared" si="58"/>
        <v>10.395432481720823</v>
      </c>
      <c r="U762" s="376">
        <f t="shared" si="58"/>
        <v>1191.468426176581</v>
      </c>
      <c r="V762" s="376">
        <f t="shared" si="58"/>
        <v>-95.624292096625879</v>
      </c>
      <c r="W762" s="376">
        <f t="shared" si="58"/>
        <v>-11.201081422758735</v>
      </c>
      <c r="X762" s="376">
        <f t="shared" si="58"/>
        <v>-15.085317093405237</v>
      </c>
      <c r="Y762" s="376">
        <f t="shared" si="58"/>
        <v>7.3462122621373647</v>
      </c>
      <c r="Z762" s="376">
        <f t="shared" si="58"/>
        <v>19.609372916241465</v>
      </c>
      <c r="AA762" s="376">
        <f t="shared" si="58"/>
        <v>-27.92469616976625</v>
      </c>
      <c r="AB762" s="376">
        <f t="shared" si="58"/>
        <v>79.638929422644935</v>
      </c>
      <c r="AC762" s="376">
        <f t="shared" si="58"/>
        <v>116.63164634825067</v>
      </c>
      <c r="AD762" s="376">
        <f t="shared" si="58"/>
        <v>-68.447970930080984</v>
      </c>
      <c r="AE762" s="376">
        <f t="shared" si="58"/>
        <v>39.952699400747733</v>
      </c>
      <c r="AF762" s="376">
        <f t="shared" si="58"/>
        <v>-19.987270723479806</v>
      </c>
      <c r="AG762" s="376">
        <f t="shared" si="53"/>
        <v>-19.333605206275799</v>
      </c>
      <c r="AH762" s="376">
        <f t="shared" si="53"/>
        <v>2.328754157274354</v>
      </c>
      <c r="AI762" s="376">
        <f t="shared" si="53"/>
        <v>22.097515261561355</v>
      </c>
      <c r="AJ762" s="376">
        <f t="shared" si="53"/>
        <v>0.61356678633458528</v>
      </c>
      <c r="AK762" s="376">
        <f t="shared" si="53"/>
        <v>-3.5922889755937719</v>
      </c>
      <c r="AL762" s="376">
        <f t="shared" si="57"/>
        <v>-14.817474411150856</v>
      </c>
      <c r="AM762" s="376">
        <f t="shared" si="57"/>
        <v>1.4103049141164361</v>
      </c>
      <c r="AN762" s="376">
        <f t="shared" si="52"/>
        <v>25.466008613833079</v>
      </c>
      <c r="AO762" s="376">
        <f t="shared" si="52"/>
        <v>-20.321945900281495</v>
      </c>
      <c r="AP762" s="376">
        <f t="shared" si="52"/>
        <v>-2.9620475119641934</v>
      </c>
    </row>
    <row r="763" spans="1:42" s="326" customFormat="1" ht="30" x14ac:dyDescent="0.5">
      <c r="A763" s="330"/>
      <c r="B763" s="330" t="s">
        <v>575</v>
      </c>
      <c r="C763" s="334"/>
      <c r="D763" s="333"/>
      <c r="E763" s="333"/>
      <c r="F763" s="333"/>
      <c r="G763" s="333"/>
      <c r="H763" s="333"/>
      <c r="I763" s="333"/>
      <c r="J763" s="333"/>
      <c r="K763" s="333"/>
      <c r="L763" s="333"/>
      <c r="M763" s="333"/>
      <c r="N763" s="333"/>
      <c r="O763" s="376">
        <f t="shared" si="51"/>
        <v>0.19723033980582361</v>
      </c>
      <c r="P763" s="376">
        <f t="shared" si="58"/>
        <v>29.385947700995789</v>
      </c>
      <c r="Q763" s="376">
        <f t="shared" si="58"/>
        <v>64.002554079842241</v>
      </c>
      <c r="R763" s="376">
        <f t="shared" si="58"/>
        <v>-24.003842112051146</v>
      </c>
      <c r="S763" s="376">
        <f t="shared" si="58"/>
        <v>26.202482737143306</v>
      </c>
      <c r="T763" s="376">
        <f t="shared" si="58"/>
        <v>7.0227758694848017</v>
      </c>
      <c r="U763" s="376">
        <f t="shared" si="58"/>
        <v>-39.424983520823297</v>
      </c>
      <c r="V763" s="376">
        <f t="shared" si="58"/>
        <v>-9.5808057672438256</v>
      </c>
      <c r="W763" s="376">
        <f t="shared" si="58"/>
        <v>-20.621552702386669</v>
      </c>
      <c r="X763" s="376">
        <f t="shared" si="58"/>
        <v>74.307885236106713</v>
      </c>
      <c r="Y763" s="376">
        <f t="shared" si="58"/>
        <v>-10.032868269985418</v>
      </c>
      <c r="Z763" s="376">
        <f t="shared" si="58"/>
        <v>21.605696031416109</v>
      </c>
      <c r="AA763" s="376">
        <f t="shared" si="58"/>
        <v>-37.345636909664243</v>
      </c>
      <c r="AB763" s="376">
        <f t="shared" si="58"/>
        <v>-8.2150486506756746</v>
      </c>
      <c r="AC763" s="376">
        <f t="shared" si="58"/>
        <v>-25.006462796759315</v>
      </c>
      <c r="AD763" s="376">
        <f t="shared" si="58"/>
        <v>15.337812793172228</v>
      </c>
      <c r="AE763" s="376">
        <f t="shared" si="58"/>
        <v>-27.741715322739481</v>
      </c>
      <c r="AF763" s="376">
        <f t="shared" si="58"/>
        <v>37.486681738990477</v>
      </c>
      <c r="AG763" s="376">
        <f t="shared" si="53"/>
        <v>52.195665182349579</v>
      </c>
      <c r="AH763" s="376">
        <f t="shared" si="53"/>
        <v>-19.868760407297998</v>
      </c>
      <c r="AI763" s="376">
        <f t="shared" si="53"/>
        <v>-39.031892154554207</v>
      </c>
      <c r="AJ763" s="376">
        <f t="shared" si="53"/>
        <v>31.582426123657623</v>
      </c>
      <c r="AK763" s="376">
        <f t="shared" si="53"/>
        <v>10.961668472793061</v>
      </c>
      <c r="AL763" s="376">
        <f t="shared" si="57"/>
        <v>6.7836259429150623</v>
      </c>
      <c r="AM763" s="376">
        <f t="shared" si="57"/>
        <v>29.793867498110458</v>
      </c>
      <c r="AN763" s="376">
        <f t="shared" si="52"/>
        <v>-15.212736123030835</v>
      </c>
      <c r="AO763" s="376">
        <f t="shared" si="52"/>
        <v>1.6765000998061752</v>
      </c>
      <c r="AP763" s="376">
        <f t="shared" si="52"/>
        <v>-7.8461938937021829</v>
      </c>
    </row>
    <row r="764" spans="1:42" s="326" customFormat="1" ht="30" x14ac:dyDescent="0.5">
      <c r="A764" s="328"/>
      <c r="B764" s="328" t="s">
        <v>576</v>
      </c>
      <c r="C764" s="335"/>
      <c r="D764" s="332"/>
      <c r="E764" s="332"/>
      <c r="F764" s="332"/>
      <c r="G764" s="332"/>
      <c r="H764" s="332"/>
      <c r="I764" s="332"/>
      <c r="J764" s="332"/>
      <c r="K764" s="332"/>
      <c r="L764" s="332"/>
      <c r="M764" s="332"/>
      <c r="N764" s="332"/>
      <c r="O764" s="376">
        <f t="shared" si="51"/>
        <v>2.5974119299999998</v>
      </c>
      <c r="P764" s="376">
        <f t="shared" si="58"/>
        <v>50.563884708314788</v>
      </c>
      <c r="Q764" s="376">
        <f t="shared" si="58"/>
        <v>42.032760627898284</v>
      </c>
      <c r="R764" s="376">
        <f t="shared" si="58"/>
        <v>-26.153315862523581</v>
      </c>
      <c r="S764" s="376">
        <f t="shared" si="58"/>
        <v>-46.087442803865116</v>
      </c>
      <c r="T764" s="376">
        <f t="shared" si="58"/>
        <v>248.94685749186627</v>
      </c>
      <c r="U764" s="376">
        <f t="shared" si="58"/>
        <v>-26.631880003162976</v>
      </c>
      <c r="V764" s="376">
        <f t="shared" si="58"/>
        <v>-50.39028722199695</v>
      </c>
      <c r="W764" s="376">
        <f t="shared" si="58"/>
        <v>8.2542228319331219</v>
      </c>
      <c r="X764" s="376">
        <f t="shared" si="58"/>
        <v>-6.5570487941443165</v>
      </c>
      <c r="Y764" s="376">
        <f t="shared" si="58"/>
        <v>15.247368125533178</v>
      </c>
      <c r="Z764" s="376">
        <f t="shared" si="58"/>
        <v>20.738979331409947</v>
      </c>
      <c r="AA764" s="376">
        <f t="shared" si="58"/>
        <v>-43.688505567096534</v>
      </c>
      <c r="AB764" s="376">
        <f t="shared" si="58"/>
        <v>66.846403220731432</v>
      </c>
      <c r="AC764" s="376">
        <f t="shared" si="58"/>
        <v>124.76158724688301</v>
      </c>
      <c r="AD764" s="376">
        <f t="shared" si="58"/>
        <v>-10.232652086071363</v>
      </c>
      <c r="AE764" s="376">
        <f t="shared" si="58"/>
        <v>59.241559803560541</v>
      </c>
      <c r="AF764" s="376">
        <f t="shared" si="58"/>
        <v>-35.602273040131443</v>
      </c>
      <c r="AG764" s="376">
        <f t="shared" si="53"/>
        <v>-67.562068926280347</v>
      </c>
      <c r="AH764" s="376">
        <f t="shared" si="53"/>
        <v>61.593401290269583</v>
      </c>
      <c r="AI764" s="376">
        <f t="shared" si="53"/>
        <v>107.46173623530521</v>
      </c>
      <c r="AJ764" s="376">
        <f t="shared" si="53"/>
        <v>-49.395262873171106</v>
      </c>
      <c r="AK764" s="376">
        <f t="shared" si="53"/>
        <v>-8.88957242425424</v>
      </c>
      <c r="AL764" s="376">
        <f t="shared" si="57"/>
        <v>-30.980204927289456</v>
      </c>
      <c r="AM764" s="376">
        <f t="shared" si="57"/>
        <v>-31.456078044651079</v>
      </c>
      <c r="AN764" s="376">
        <f t="shared" si="52"/>
        <v>52.801886927557348</v>
      </c>
      <c r="AO764" s="376">
        <f t="shared" si="52"/>
        <v>21.482572696349955</v>
      </c>
      <c r="AP764" s="376">
        <f t="shared" si="52"/>
        <v>-11.078054400159582</v>
      </c>
    </row>
    <row r="765" spans="1:42" s="326" customFormat="1" ht="30" x14ac:dyDescent="0.5">
      <c r="A765" s="330"/>
      <c r="B765" s="330" t="s">
        <v>577</v>
      </c>
      <c r="C765" s="334"/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76">
        <f t="shared" si="51"/>
        <v>22.337071039772713</v>
      </c>
      <c r="P765" s="376">
        <f t="shared" si="58"/>
        <v>399.26622001654857</v>
      </c>
      <c r="Q765" s="376">
        <f t="shared" si="58"/>
        <v>-73.814925614516085</v>
      </c>
      <c r="R765" s="376">
        <f t="shared" si="58"/>
        <v>4.2314465948714028</v>
      </c>
      <c r="S765" s="376">
        <f t="shared" si="58"/>
        <v>70.354796844759761</v>
      </c>
      <c r="T765" s="376">
        <f t="shared" si="58"/>
        <v>-15.129756823244961</v>
      </c>
      <c r="U765" s="376">
        <f t="shared" si="58"/>
        <v>1983.1122092820424</v>
      </c>
      <c r="V765" s="376">
        <f t="shared" si="58"/>
        <v>-96.836977060851694</v>
      </c>
      <c r="W765" s="376">
        <f t="shared" si="58"/>
        <v>-14.471518481131044</v>
      </c>
      <c r="X765" s="376">
        <f t="shared" si="58"/>
        <v>-31.467866408334533</v>
      </c>
      <c r="Y765" s="376">
        <f t="shared" si="58"/>
        <v>10.740025761947308</v>
      </c>
      <c r="Z765" s="376">
        <f t="shared" si="58"/>
        <v>18.473651762890103</v>
      </c>
      <c r="AA765" s="376">
        <f t="shared" si="58"/>
        <v>-17.703252431365897</v>
      </c>
      <c r="AB765" s="376">
        <f t="shared" si="58"/>
        <v>105.36208704694906</v>
      </c>
      <c r="AC765" s="376">
        <f t="shared" si="58"/>
        <v>130.25039566554346</v>
      </c>
      <c r="AD765" s="376">
        <f t="shared" si="58"/>
        <v>-85.812558070832324</v>
      </c>
      <c r="AE765" s="376">
        <f t="shared" si="58"/>
        <v>29.710420071294475</v>
      </c>
      <c r="AF765" s="376">
        <f t="shared" si="58"/>
        <v>0.52178112305870983</v>
      </c>
      <c r="AG765" s="376">
        <f t="shared" si="53"/>
        <v>23.839948516672838</v>
      </c>
      <c r="AH765" s="376">
        <f t="shared" si="53"/>
        <v>-10.617484351455662</v>
      </c>
      <c r="AI765" s="376">
        <f t="shared" si="53"/>
        <v>-12.438614169450673</v>
      </c>
      <c r="AJ765" s="376">
        <f t="shared" si="53"/>
        <v>64.114327198330628</v>
      </c>
      <c r="AK765" s="376">
        <f t="shared" si="53"/>
        <v>-3.343156761795707</v>
      </c>
      <c r="AL765" s="376">
        <f t="shared" si="57"/>
        <v>-11.758709724908817</v>
      </c>
      <c r="AM765" s="376">
        <f t="shared" si="57"/>
        <v>6.276765359740974</v>
      </c>
      <c r="AN765" s="376">
        <f t="shared" si="52"/>
        <v>29.427123546322218</v>
      </c>
      <c r="AO765" s="376">
        <f t="shared" si="52"/>
        <v>-33.635326572917599</v>
      </c>
      <c r="AP765" s="376">
        <f t="shared" si="52"/>
        <v>1.7181879195939429</v>
      </c>
    </row>
    <row r="766" spans="1:42" s="326" customFormat="1" ht="13.8" x14ac:dyDescent="0.3">
      <c r="A766" s="328"/>
      <c r="B766" s="328" t="s">
        <v>537</v>
      </c>
      <c r="C766" s="332"/>
      <c r="D766" s="332"/>
      <c r="E766" s="332"/>
      <c r="F766" s="332"/>
      <c r="G766" s="332"/>
      <c r="H766" s="332"/>
      <c r="I766" s="332"/>
      <c r="J766" s="332"/>
      <c r="K766" s="332"/>
      <c r="L766" s="332"/>
      <c r="M766" s="332"/>
      <c r="N766" s="332"/>
      <c r="O766" s="376">
        <f t="shared" si="51"/>
        <v>4.2958008942234569</v>
      </c>
      <c r="P766" s="376">
        <f t="shared" si="58"/>
        <v>3.1718855169282567</v>
      </c>
      <c r="Q766" s="376">
        <f t="shared" si="58"/>
        <v>-0.79280793939399241</v>
      </c>
      <c r="R766" s="376">
        <f t="shared" si="58"/>
        <v>-12.364448528600064</v>
      </c>
      <c r="S766" s="376">
        <f t="shared" si="58"/>
        <v>16.237668108475638</v>
      </c>
      <c r="T766" s="376">
        <f t="shared" si="58"/>
        <v>-6.8503648458842665</v>
      </c>
      <c r="U766" s="376">
        <f t="shared" si="58"/>
        <v>0.41065642266832603</v>
      </c>
      <c r="V766" s="376">
        <f t="shared" si="58"/>
        <v>8.8591710956362437</v>
      </c>
      <c r="W766" s="376">
        <f t="shared" si="58"/>
        <v>-4.9761039030737972</v>
      </c>
      <c r="X766" s="376">
        <f t="shared" si="58"/>
        <v>7.3173055988427125</v>
      </c>
      <c r="Y766" s="376">
        <f t="shared" si="58"/>
        <v>-11.206505591278711</v>
      </c>
      <c r="Z766" s="376">
        <f t="shared" si="58"/>
        <v>-3.9261930092842405</v>
      </c>
      <c r="AA766" s="376">
        <f t="shared" si="58"/>
        <v>-2.3660338348883454</v>
      </c>
      <c r="AB766" s="376">
        <f t="shared" si="58"/>
        <v>5.6864035983539827</v>
      </c>
      <c r="AC766" s="376">
        <f t="shared" si="58"/>
        <v>-13.685751758051875</v>
      </c>
      <c r="AD766" s="376">
        <f t="shared" si="58"/>
        <v>4.9835598480412182</v>
      </c>
      <c r="AE766" s="376">
        <f t="shared" si="58"/>
        <v>2.2453371281060512</v>
      </c>
      <c r="AF766" s="376">
        <f t="shared" si="58"/>
        <v>-2.3627882152454407</v>
      </c>
      <c r="AG766" s="376">
        <f t="shared" si="53"/>
        <v>10.110641481676193</v>
      </c>
      <c r="AH766" s="376">
        <f t="shared" si="53"/>
        <v>-4.505064147990204</v>
      </c>
      <c r="AI766" s="376">
        <f t="shared" si="53"/>
        <v>-0.23611313835436831</v>
      </c>
      <c r="AJ766" s="376">
        <f t="shared" si="53"/>
        <v>2.9530636642164056</v>
      </c>
      <c r="AK766" s="376">
        <f t="shared" si="53"/>
        <v>-7.0670395859092396</v>
      </c>
      <c r="AL766" s="376">
        <f t="shared" si="57"/>
        <v>-10.735183928113898</v>
      </c>
      <c r="AM766" s="376">
        <f t="shared" si="57"/>
        <v>15.480081203864051</v>
      </c>
      <c r="AN766" s="376">
        <f t="shared" si="52"/>
        <v>-1.1918251707634235</v>
      </c>
      <c r="AO766" s="376">
        <f t="shared" si="52"/>
        <v>-0.57983908830623987</v>
      </c>
      <c r="AP766" s="376">
        <f t="shared" si="52"/>
        <v>4.9553046546198267</v>
      </c>
    </row>
    <row r="767" spans="1:42" s="326" customFormat="1" ht="13.8" x14ac:dyDescent="0.3">
      <c r="A767" s="330"/>
      <c r="B767" s="330" t="s">
        <v>538</v>
      </c>
      <c r="C767" s="333"/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76">
        <f t="shared" si="51"/>
        <v>0.64638540472673511</v>
      </c>
      <c r="P767" s="376">
        <f t="shared" si="58"/>
        <v>30.319472473604296</v>
      </c>
      <c r="Q767" s="376">
        <f t="shared" si="58"/>
        <v>21.855554701574377</v>
      </c>
      <c r="R767" s="376">
        <f t="shared" si="58"/>
        <v>-9.3583366945924524</v>
      </c>
      <c r="S767" s="376">
        <f t="shared" si="58"/>
        <v>20.103009625773396</v>
      </c>
      <c r="T767" s="376">
        <f t="shared" si="58"/>
        <v>-12.641669333233885</v>
      </c>
      <c r="U767" s="376">
        <f t="shared" si="58"/>
        <v>13.209951806792162</v>
      </c>
      <c r="V767" s="376">
        <f t="shared" si="58"/>
        <v>-0.38658687639107542</v>
      </c>
      <c r="W767" s="376">
        <f t="shared" si="58"/>
        <v>-23.221646405609587</v>
      </c>
      <c r="X767" s="376">
        <f t="shared" si="58"/>
        <v>13.223275505818696</v>
      </c>
      <c r="Y767" s="376">
        <f t="shared" si="58"/>
        <v>-6.2282646177241645</v>
      </c>
      <c r="Z767" s="376">
        <f t="shared" si="58"/>
        <v>-15.448485267926127</v>
      </c>
      <c r="AA767" s="376">
        <f t="shared" si="58"/>
        <v>10.915736637158789</v>
      </c>
      <c r="AB767" s="376">
        <f t="shared" si="58"/>
        <v>-0.70569028148152946</v>
      </c>
      <c r="AC767" s="376">
        <f t="shared" si="58"/>
        <v>11.66804462139231</v>
      </c>
      <c r="AD767" s="376">
        <f t="shared" si="58"/>
        <v>5.1538270974150802</v>
      </c>
      <c r="AE767" s="376">
        <f t="shared" si="58"/>
        <v>0.65098064939913403</v>
      </c>
      <c r="AF767" s="376">
        <f t="shared" si="58"/>
        <v>-9.1087322173373959</v>
      </c>
      <c r="AG767" s="376">
        <f t="shared" si="53"/>
        <v>6.6792084057661754</v>
      </c>
      <c r="AH767" s="376">
        <f t="shared" si="53"/>
        <v>-1.740776042959439</v>
      </c>
      <c r="AI767" s="376">
        <f t="shared" si="53"/>
        <v>-6.6133349861212078</v>
      </c>
      <c r="AJ767" s="376">
        <f t="shared" si="53"/>
        <v>6.6025737672947002</v>
      </c>
      <c r="AK767" s="376">
        <f t="shared" si="53"/>
        <v>-9.7189504875738155</v>
      </c>
      <c r="AL767" s="376">
        <f t="shared" si="57"/>
        <v>-4.6738260626308179</v>
      </c>
      <c r="AM767" s="376">
        <f t="shared" si="57"/>
        <v>19.138508912582346</v>
      </c>
      <c r="AN767" s="376">
        <f t="shared" si="52"/>
        <v>-2.1620941155460036</v>
      </c>
      <c r="AO767" s="376">
        <f t="shared" si="52"/>
        <v>13.774751096070997</v>
      </c>
      <c r="AP767" s="376">
        <f t="shared" si="52"/>
        <v>1.9678926887965278</v>
      </c>
    </row>
    <row r="768" spans="1:42" s="326" customFormat="1" ht="27.6" x14ac:dyDescent="0.3">
      <c r="A768" s="328"/>
      <c r="B768" s="328" t="s">
        <v>539</v>
      </c>
      <c r="C768" s="332"/>
      <c r="D768" s="332"/>
      <c r="E768" s="332"/>
      <c r="F768" s="332"/>
      <c r="G768" s="332"/>
      <c r="H768" s="332"/>
      <c r="I768" s="332"/>
      <c r="J768" s="332"/>
      <c r="K768" s="332"/>
      <c r="L768" s="332"/>
      <c r="M768" s="332"/>
      <c r="N768" s="332"/>
      <c r="O768" s="376">
        <f t="shared" si="51"/>
        <v>2.2387794488399715</v>
      </c>
      <c r="P768" s="376">
        <f t="shared" si="58"/>
        <v>3.984634409607712</v>
      </c>
      <c r="Q768" s="376">
        <f t="shared" si="58"/>
        <v>-2.6301416248419289</v>
      </c>
      <c r="R768" s="376">
        <f t="shared" si="58"/>
        <v>-11.322222282975776</v>
      </c>
      <c r="S768" s="376">
        <f t="shared" si="58"/>
        <v>14.389128964871333</v>
      </c>
      <c r="T768" s="376">
        <f t="shared" si="58"/>
        <v>-6.2953990486022038</v>
      </c>
      <c r="U768" s="376">
        <f t="shared" si="58"/>
        <v>-0.8248926490095736</v>
      </c>
      <c r="V768" s="376">
        <f t="shared" si="58"/>
        <v>10.874726087810169</v>
      </c>
      <c r="W768" s="376">
        <f t="shared" si="58"/>
        <v>-3.7893066545071399</v>
      </c>
      <c r="X768" s="376">
        <f t="shared" si="58"/>
        <v>6.9611534506695509</v>
      </c>
      <c r="Y768" s="376">
        <f t="shared" si="58"/>
        <v>-12.916501525372974</v>
      </c>
      <c r="Z768" s="376">
        <f t="shared" si="58"/>
        <v>-0.95603030467679939</v>
      </c>
      <c r="AA768" s="376">
        <f t="shared" si="58"/>
        <v>-7.1822244141159644</v>
      </c>
      <c r="AB768" s="376">
        <f t="shared" si="58"/>
        <v>9.1643320074266867</v>
      </c>
      <c r="AC768" s="376">
        <f t="shared" si="58"/>
        <v>-16.727703269219436</v>
      </c>
      <c r="AD768" s="376">
        <f t="shared" si="58"/>
        <v>4.8764887480973362</v>
      </c>
      <c r="AE768" s="376">
        <f t="shared" si="58"/>
        <v>2.5681083492681669</v>
      </c>
      <c r="AF768" s="376">
        <f t="shared" si="58"/>
        <v>-2.1670431839358275</v>
      </c>
      <c r="AG768" s="376">
        <f t="shared" si="53"/>
        <v>9.215275171726498</v>
      </c>
      <c r="AH768" s="376">
        <f t="shared" si="53"/>
        <v>-5.9757394499340339</v>
      </c>
      <c r="AI768" s="376">
        <f t="shared" si="53"/>
        <v>1.8667249015986174</v>
      </c>
      <c r="AJ768" s="376">
        <f t="shared" si="53"/>
        <v>2.8717611086475157</v>
      </c>
      <c r="AK768" s="376">
        <f t="shared" si="53"/>
        <v>-5.9471615248737448</v>
      </c>
      <c r="AL768" s="376">
        <f t="shared" si="57"/>
        <v>-10.782040303427825</v>
      </c>
      <c r="AM768" s="376">
        <f t="shared" si="57"/>
        <v>13.972304459744063</v>
      </c>
      <c r="AN768" s="376">
        <f t="shared" si="52"/>
        <v>-2.5749010010731248</v>
      </c>
      <c r="AO768" s="376">
        <f t="shared" si="52"/>
        <v>-3.0563158016113809</v>
      </c>
      <c r="AP768" s="376">
        <f t="shared" si="52"/>
        <v>6.6277275988712949</v>
      </c>
    </row>
    <row r="769" spans="1:42" s="326" customFormat="1" ht="13.8" x14ac:dyDescent="0.3">
      <c r="A769" s="330"/>
      <c r="B769" s="330" t="s">
        <v>540</v>
      </c>
      <c r="C769" s="333"/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76">
        <f t="shared" si="51"/>
        <v>13.147264193037254</v>
      </c>
      <c r="P769" s="376">
        <f t="shared" si="58"/>
        <v>-5.8764241773731962</v>
      </c>
      <c r="Q769" s="376">
        <f t="shared" si="58"/>
        <v>-0.93937658806206814</v>
      </c>
      <c r="R769" s="376">
        <f t="shared" si="58"/>
        <v>-17.467547930468285</v>
      </c>
      <c r="S769" s="376">
        <f t="shared" si="58"/>
        <v>22.066255331633386</v>
      </c>
      <c r="T769" s="376">
        <f t="shared" si="58"/>
        <v>-6.5119523922770437</v>
      </c>
      <c r="U769" s="376">
        <f t="shared" si="58"/>
        <v>6.2123987707632014E-2</v>
      </c>
      <c r="V769" s="376">
        <f t="shared" si="58"/>
        <v>5.3857753408901656</v>
      </c>
      <c r="W769" s="376">
        <f t="shared" si="58"/>
        <v>-1.9871040243671396</v>
      </c>
      <c r="X769" s="376">
        <f t="shared" si="58"/>
        <v>6.7524807984766859</v>
      </c>
      <c r="Y769" s="376">
        <f t="shared" si="58"/>
        <v>-6.2795753126716987</v>
      </c>
      <c r="Z769" s="376">
        <f t="shared" si="58"/>
        <v>-10.653328032766529</v>
      </c>
      <c r="AA769" s="376">
        <f t="shared" si="58"/>
        <v>12.581563029804174</v>
      </c>
      <c r="AB769" s="376">
        <f t="shared" si="58"/>
        <v>-3.7471008335019227</v>
      </c>
      <c r="AC769" s="376">
        <f t="shared" si="58"/>
        <v>-10.806258552891988</v>
      </c>
      <c r="AD769" s="376">
        <f t="shared" si="58"/>
        <v>5.2872961088712973</v>
      </c>
      <c r="AE769" s="376">
        <f t="shared" si="58"/>
        <v>1.7897776468906914</v>
      </c>
      <c r="AF769" s="376">
        <f t="shared" si="58"/>
        <v>-0.23891227765027709</v>
      </c>
      <c r="AG769" s="376">
        <f t="shared" si="53"/>
        <v>14.506291717914017</v>
      </c>
      <c r="AH769" s="376">
        <f t="shared" si="53"/>
        <v>-0.6395921937674427</v>
      </c>
      <c r="AI769" s="376">
        <f t="shared" si="53"/>
        <v>-4.5579231639227284</v>
      </c>
      <c r="AJ769" s="376">
        <f t="shared" si="53"/>
        <v>1.9735487476507627</v>
      </c>
      <c r="AK769" s="376">
        <f t="shared" si="53"/>
        <v>-9.8757170259544758</v>
      </c>
      <c r="AL769" s="376">
        <f t="shared" si="57"/>
        <v>-12.745146451541443</v>
      </c>
      <c r="AM769" s="376">
        <f t="shared" si="57"/>
        <v>19.445832223773841</v>
      </c>
      <c r="AN769" s="376">
        <f t="shared" si="52"/>
        <v>3.9132131784553934</v>
      </c>
      <c r="AO769" s="376">
        <f t="shared" si="52"/>
        <v>2.071240352870571</v>
      </c>
      <c r="AP769" s="376">
        <f t="shared" si="52"/>
        <v>1.0921744116719918</v>
      </c>
    </row>
    <row r="770" spans="1:42" s="326" customFormat="1" ht="13.8" x14ac:dyDescent="0.3">
      <c r="A770" s="328"/>
      <c r="B770" s="328" t="s">
        <v>541</v>
      </c>
      <c r="C770" s="332"/>
      <c r="D770" s="332"/>
      <c r="E770" s="332"/>
      <c r="F770" s="332"/>
      <c r="G770" s="332"/>
      <c r="H770" s="332"/>
      <c r="I770" s="332"/>
      <c r="J770" s="332"/>
      <c r="K770" s="332"/>
      <c r="L770" s="332"/>
      <c r="M770" s="332"/>
      <c r="N770" s="332"/>
      <c r="O770" s="376">
        <f t="shared" si="51"/>
        <v>-17.54336122975095</v>
      </c>
      <c r="P770" s="376">
        <f t="shared" si="58"/>
        <v>3.4939150068645994</v>
      </c>
      <c r="Q770" s="376">
        <f t="shared" si="58"/>
        <v>24.458812997100914</v>
      </c>
      <c r="R770" s="376">
        <f t="shared" si="58"/>
        <v>-26.945114109084887</v>
      </c>
      <c r="S770" s="376">
        <f t="shared" si="58"/>
        <v>20.274780578559803</v>
      </c>
      <c r="T770" s="376">
        <f t="shared" si="58"/>
        <v>1.1602541240950806</v>
      </c>
      <c r="U770" s="376">
        <f t="shared" si="58"/>
        <v>-7.4742505766674503</v>
      </c>
      <c r="V770" s="376">
        <f t="shared" si="58"/>
        <v>56.24523542993601</v>
      </c>
      <c r="W770" s="376">
        <f t="shared" si="58"/>
        <v>-33.127313968545046</v>
      </c>
      <c r="X770" s="376">
        <f t="shared" si="58"/>
        <v>-26.518783409903481</v>
      </c>
      <c r="Y770" s="376">
        <f t="shared" si="58"/>
        <v>5.5828556348341003</v>
      </c>
      <c r="Z770" s="376">
        <f t="shared" si="58"/>
        <v>-13.262193247097072</v>
      </c>
      <c r="AA770" s="376">
        <f t="shared" si="58"/>
        <v>-41.824583333953591</v>
      </c>
      <c r="AB770" s="376">
        <f t="shared" si="58"/>
        <v>30.465408071009914</v>
      </c>
      <c r="AC770" s="376">
        <f t="shared" si="58"/>
        <v>-7.3828945743692831</v>
      </c>
      <c r="AD770" s="376">
        <f t="shared" si="58"/>
        <v>-4.7683511340959601</v>
      </c>
      <c r="AE770" s="376">
        <f t="shared" si="58"/>
        <v>52.062743570556833</v>
      </c>
      <c r="AF770" s="376">
        <f t="shared" si="58"/>
        <v>-20.515261368824643</v>
      </c>
      <c r="AG770" s="376">
        <f t="shared" si="53"/>
        <v>-13.092978561099386</v>
      </c>
      <c r="AH770" s="376">
        <f t="shared" si="53"/>
        <v>-9.5151185315404962</v>
      </c>
      <c r="AI770" s="376">
        <f t="shared" si="53"/>
        <v>8.5289703758002418</v>
      </c>
      <c r="AJ770" s="376">
        <f t="shared" si="53"/>
        <v>-36.412155187009802</v>
      </c>
      <c r="AK770" s="376">
        <f t="shared" si="53"/>
        <v>18.777239281935291</v>
      </c>
      <c r="AL770" s="376">
        <f t="shared" si="57"/>
        <v>-21.285557262050109</v>
      </c>
      <c r="AM770" s="376">
        <f t="shared" si="57"/>
        <v>50.547453644510682</v>
      </c>
      <c r="AN770" s="376">
        <f t="shared" si="52"/>
        <v>-32.480273384953762</v>
      </c>
      <c r="AO770" s="376">
        <f t="shared" si="52"/>
        <v>94.327714063562468</v>
      </c>
      <c r="AP770" s="376">
        <f t="shared" si="52"/>
        <v>7.933047821526646</v>
      </c>
    </row>
    <row r="771" spans="1:42" s="326" customFormat="1" ht="30" x14ac:dyDescent="0.5">
      <c r="A771" s="330"/>
      <c r="B771" s="330" t="s">
        <v>578</v>
      </c>
      <c r="C771" s="334"/>
      <c r="D771" s="333"/>
      <c r="E771" s="333"/>
      <c r="F771" s="333"/>
      <c r="G771" s="333"/>
      <c r="H771" s="333"/>
      <c r="I771" s="333"/>
      <c r="J771" s="333"/>
      <c r="K771" s="333"/>
      <c r="L771" s="333"/>
      <c r="M771" s="333"/>
      <c r="N771" s="333"/>
      <c r="O771" s="376">
        <f t="shared" si="51"/>
        <v>-17.93515104921752</v>
      </c>
      <c r="P771" s="376">
        <f t="shared" si="58"/>
        <v>2.8083177152602912</v>
      </c>
      <c r="Q771" s="376">
        <f t="shared" si="58"/>
        <v>24.315921302812704</v>
      </c>
      <c r="R771" s="376">
        <f t="shared" si="58"/>
        <v>-25.825512868415839</v>
      </c>
      <c r="S771" s="376">
        <f t="shared" si="58"/>
        <v>19.637261950502808</v>
      </c>
      <c r="T771" s="376">
        <f t="shared" si="58"/>
        <v>-0.11985603457145384</v>
      </c>
      <c r="U771" s="376">
        <f t="shared" si="58"/>
        <v>-6.4530134136690984</v>
      </c>
      <c r="V771" s="376">
        <f t="shared" si="58"/>
        <v>56.457417443618667</v>
      </c>
      <c r="W771" s="376">
        <f t="shared" si="58"/>
        <v>-34.790081913670257</v>
      </c>
      <c r="X771" s="376">
        <f t="shared" si="58"/>
        <v>-25.118695367355198</v>
      </c>
      <c r="Y771" s="376">
        <f t="shared" si="58"/>
        <v>5.826462241083</v>
      </c>
      <c r="Z771" s="376">
        <f t="shared" si="58"/>
        <v>-14.049928480862684</v>
      </c>
      <c r="AA771" s="376">
        <f t="shared" si="58"/>
        <v>-42.285650072667728</v>
      </c>
      <c r="AB771" s="376">
        <f t="shared" si="58"/>
        <v>29.445249166606899</v>
      </c>
      <c r="AC771" s="376">
        <f t="shared" si="58"/>
        <v>-7.2424709704849013</v>
      </c>
      <c r="AD771" s="376">
        <f t="shared" si="58"/>
        <v>-2.773266798847696</v>
      </c>
      <c r="AE771" s="376">
        <f t="shared" si="58"/>
        <v>50.825326921320823</v>
      </c>
      <c r="AF771" s="376">
        <f t="shared" si="58"/>
        <v>-18.737177697068645</v>
      </c>
      <c r="AG771" s="376">
        <f t="shared" si="53"/>
        <v>-13.775356026183445</v>
      </c>
      <c r="AH771" s="376">
        <f t="shared" si="53"/>
        <v>-10.917000441871384</v>
      </c>
      <c r="AI771" s="376">
        <f t="shared" si="53"/>
        <v>9.1938073343082767</v>
      </c>
      <c r="AJ771" s="376">
        <f t="shared" si="53"/>
        <v>-37.087997336614919</v>
      </c>
      <c r="AK771" s="376">
        <f t="shared" si="53"/>
        <v>19.008097173712226</v>
      </c>
      <c r="AL771" s="376">
        <f t="shared" si="57"/>
        <v>-22.522586947131245</v>
      </c>
      <c r="AM771" s="376">
        <f t="shared" si="57"/>
        <v>53.404386813370571</v>
      </c>
      <c r="AN771" s="376">
        <f t="shared" si="52"/>
        <v>-32.522905553858429</v>
      </c>
      <c r="AO771" s="376">
        <f t="shared" si="52"/>
        <v>95.444691576153446</v>
      </c>
      <c r="AP771" s="376">
        <f t="shared" si="52"/>
        <v>7.3479843375890246</v>
      </c>
    </row>
    <row r="772" spans="1:42" s="326" customFormat="1" ht="30" x14ac:dyDescent="0.5">
      <c r="A772" s="328"/>
      <c r="B772" s="328" t="s">
        <v>579</v>
      </c>
      <c r="C772" s="335"/>
      <c r="D772" s="332"/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76">
        <f t="shared" si="51"/>
        <v>18.44416614583335</v>
      </c>
      <c r="P772" s="376">
        <f t="shared" si="58"/>
        <v>47.12655134243343</v>
      </c>
      <c r="Q772" s="376">
        <f t="shared" si="58"/>
        <v>30.813388502347291</v>
      </c>
      <c r="R772" s="376">
        <f t="shared" si="58"/>
        <v>-74.262145206640312</v>
      </c>
      <c r="S772" s="376">
        <f t="shared" si="58"/>
        <v>97.922588737106153</v>
      </c>
      <c r="T772" s="376">
        <f t="shared" si="58"/>
        <v>95.40448363226858</v>
      </c>
      <c r="U772" s="376">
        <f t="shared" si="58"/>
        <v>-45.904983734525167</v>
      </c>
      <c r="V772" s="376">
        <f t="shared" si="58"/>
        <v>42.437159311607672</v>
      </c>
      <c r="W772" s="376">
        <f t="shared" si="58"/>
        <v>85.730873419670047</v>
      </c>
      <c r="X772" s="376">
        <f t="shared" si="58"/>
        <v>-61.657213921782613</v>
      </c>
      <c r="Y772" s="376">
        <f t="shared" si="58"/>
        <v>-6.3571851504384513</v>
      </c>
      <c r="Z772" s="376">
        <f t="shared" si="58"/>
        <v>30.370983959120515</v>
      </c>
      <c r="AA772" s="376">
        <f t="shared" si="58"/>
        <v>-24.987546602686528</v>
      </c>
      <c r="AB772" s="376">
        <f t="shared" si="58"/>
        <v>59.128308097355522</v>
      </c>
      <c r="AC772" s="376">
        <f t="shared" si="58"/>
        <v>-10.5923480873274</v>
      </c>
      <c r="AD772" s="376">
        <f t="shared" si="58"/>
        <v>-52.0754935353281</v>
      </c>
      <c r="AE772" s="376">
        <f t="shared" si="58"/>
        <v>111.58912134815536</v>
      </c>
      <c r="AF772" s="376">
        <f t="shared" si="58"/>
        <v>-81.486727070197915</v>
      </c>
      <c r="AG772" s="376">
        <f t="shared" si="53"/>
        <v>89.615859337183821</v>
      </c>
      <c r="AH772" s="376">
        <f t="shared" si="53"/>
        <v>86.436282870105785</v>
      </c>
      <c r="AI772" s="376">
        <f t="shared" si="53"/>
        <v>-13.214028376114149</v>
      </c>
      <c r="AJ772" s="376">
        <f t="shared" si="53"/>
        <v>-8.6023440495862005</v>
      </c>
      <c r="AK772" s="376">
        <f t="shared" si="53"/>
        <v>12.238471052139984</v>
      </c>
      <c r="AL772" s="376">
        <f t="shared" si="57"/>
        <v>15.865066448637201</v>
      </c>
      <c r="AM772" s="376">
        <f t="shared" si="57"/>
        <v>-6.8256924499991909</v>
      </c>
      <c r="AN772" s="376">
        <f t="shared" si="52"/>
        <v>-31.070700239381011</v>
      </c>
      <c r="AO772" s="376">
        <f t="shared" si="52"/>
        <v>58.17448222073152</v>
      </c>
      <c r="AP772" s="376">
        <f t="shared" si="52"/>
        <v>31.331824207670202</v>
      </c>
    </row>
    <row r="773" spans="1:42" s="326" customFormat="1" ht="13.8" x14ac:dyDescent="0.3">
      <c r="A773" s="330"/>
      <c r="B773" s="330" t="s">
        <v>542</v>
      </c>
      <c r="C773" s="333"/>
      <c r="D773" s="333"/>
      <c r="E773" s="333"/>
      <c r="F773" s="333"/>
      <c r="G773" s="333"/>
      <c r="H773" s="333"/>
      <c r="I773" s="333"/>
      <c r="J773" s="333"/>
      <c r="K773" s="333"/>
      <c r="L773" s="333"/>
      <c r="M773" s="333"/>
      <c r="N773" s="333"/>
      <c r="O773" s="376">
        <f t="shared" si="51"/>
        <v>2.6014922477876024</v>
      </c>
      <c r="P773" s="376">
        <f t="shared" ref="P773:AI782" si="59">IFERROR(((P383-O383)*100/O383),"n.a.")</f>
        <v>-19.759519490657539</v>
      </c>
      <c r="Q773" s="376">
        <f t="shared" si="59"/>
        <v>20.04522835800115</v>
      </c>
      <c r="R773" s="376">
        <f t="shared" si="59"/>
        <v>16.271380701640837</v>
      </c>
      <c r="S773" s="376">
        <f t="shared" si="59"/>
        <v>-4.5250892167383521</v>
      </c>
      <c r="T773" s="376">
        <f t="shared" si="59"/>
        <v>15.066793288838948</v>
      </c>
      <c r="U773" s="376">
        <f t="shared" si="59"/>
        <v>-24.536590908119891</v>
      </c>
      <c r="V773" s="376">
        <f t="shared" si="59"/>
        <v>7.1988924455171741</v>
      </c>
      <c r="W773" s="376">
        <f t="shared" si="59"/>
        <v>-44.444813993701374</v>
      </c>
      <c r="X773" s="376">
        <f t="shared" si="59"/>
        <v>9.024966326753125</v>
      </c>
      <c r="Y773" s="376">
        <f t="shared" si="59"/>
        <v>24.120395867792993</v>
      </c>
      <c r="Z773" s="376">
        <f t="shared" si="59"/>
        <v>20.511953408991829</v>
      </c>
      <c r="AA773" s="376">
        <f t="shared" si="59"/>
        <v>-4.5623591498163076</v>
      </c>
      <c r="AB773" s="376">
        <f t="shared" si="59"/>
        <v>11.025454807746154</v>
      </c>
      <c r="AC773" s="376">
        <f t="shared" si="59"/>
        <v>-27.578750877252535</v>
      </c>
      <c r="AD773" s="376">
        <f t="shared" si="59"/>
        <v>25.808521062087294</v>
      </c>
      <c r="AE773" s="376">
        <f t="shared" si="59"/>
        <v>28.314258739967567</v>
      </c>
      <c r="AF773" s="376">
        <f t="shared" si="59"/>
        <v>-6.1798883825153679</v>
      </c>
      <c r="AG773" s="376">
        <f t="shared" si="59"/>
        <v>-15.458155998221757</v>
      </c>
      <c r="AH773" s="376">
        <f t="shared" si="59"/>
        <v>5.2531267782174886</v>
      </c>
      <c r="AI773" s="376">
        <f t="shared" si="59"/>
        <v>-12.260133690809022</v>
      </c>
      <c r="AJ773" s="376">
        <f t="shared" ref="AJ773:AM782" si="60">IFERROR(((AJ383-AI383)*100/AI383),"n.a.")</f>
        <v>-9.0853351623258458</v>
      </c>
      <c r="AK773" s="376">
        <f t="shared" si="60"/>
        <v>43.062433267487968</v>
      </c>
      <c r="AL773" s="376">
        <f t="shared" si="60"/>
        <v>22.685075786329069</v>
      </c>
      <c r="AM773" s="376">
        <f t="shared" si="60"/>
        <v>-8.2921994012888032</v>
      </c>
      <c r="AN773" s="376">
        <f t="shared" si="52"/>
        <v>-5.8688580751641437</v>
      </c>
      <c r="AO773" s="376">
        <f t="shared" si="52"/>
        <v>-35.949419502816269</v>
      </c>
      <c r="AP773" s="376">
        <f t="shared" si="52"/>
        <v>26.206477477764579</v>
      </c>
    </row>
    <row r="774" spans="1:42" s="326" customFormat="1" ht="27.6" x14ac:dyDescent="0.3">
      <c r="A774" s="328"/>
      <c r="B774" s="328" t="s">
        <v>543</v>
      </c>
      <c r="C774" s="332"/>
      <c r="D774" s="332"/>
      <c r="E774" s="332"/>
      <c r="F774" s="332"/>
      <c r="G774" s="332"/>
      <c r="H774" s="332"/>
      <c r="I774" s="332"/>
      <c r="J774" s="332"/>
      <c r="K774" s="332"/>
      <c r="L774" s="332"/>
      <c r="M774" s="332"/>
      <c r="N774" s="332"/>
      <c r="O774" s="376">
        <f t="shared" si="51"/>
        <v>22.673034571241367</v>
      </c>
      <c r="P774" s="376">
        <f t="shared" si="59"/>
        <v>-18.722416908909508</v>
      </c>
      <c r="Q774" s="376">
        <f t="shared" si="59"/>
        <v>28.589491675879316</v>
      </c>
      <c r="R774" s="376">
        <f t="shared" si="59"/>
        <v>-31.683972534669781</v>
      </c>
      <c r="S774" s="376">
        <f t="shared" si="59"/>
        <v>23.64171725135105</v>
      </c>
      <c r="T774" s="376">
        <f t="shared" si="59"/>
        <v>-14.731758180431035</v>
      </c>
      <c r="U774" s="376">
        <f t="shared" si="59"/>
        <v>-10.963558861019189</v>
      </c>
      <c r="V774" s="376">
        <f t="shared" si="59"/>
        <v>6.5368409178484894</v>
      </c>
      <c r="W774" s="376">
        <f t="shared" si="59"/>
        <v>-13.352516964328426</v>
      </c>
      <c r="X774" s="376">
        <f t="shared" si="59"/>
        <v>14.15911884020813</v>
      </c>
      <c r="Y774" s="376">
        <f t="shared" si="59"/>
        <v>-2.1828599949720937</v>
      </c>
      <c r="Z774" s="376">
        <f t="shared" si="59"/>
        <v>-8.2087023719149261</v>
      </c>
      <c r="AA774" s="376">
        <f t="shared" si="59"/>
        <v>10.691031518624145</v>
      </c>
      <c r="AB774" s="376">
        <f t="shared" si="59"/>
        <v>1.9477241023366969</v>
      </c>
      <c r="AC774" s="376">
        <f t="shared" si="59"/>
        <v>-5.1933878796927537</v>
      </c>
      <c r="AD774" s="376">
        <f t="shared" si="59"/>
        <v>-6.4327266952144289</v>
      </c>
      <c r="AE774" s="376">
        <f t="shared" si="59"/>
        <v>2.5946464215117069</v>
      </c>
      <c r="AF774" s="376">
        <f t="shared" si="59"/>
        <v>-12.765720411989925</v>
      </c>
      <c r="AG774" s="376">
        <f t="shared" si="59"/>
        <v>9.7858928390782847</v>
      </c>
      <c r="AH774" s="376">
        <f t="shared" si="59"/>
        <v>-12.816499058607526</v>
      </c>
      <c r="AI774" s="376">
        <f t="shared" si="59"/>
        <v>16.083444617744423</v>
      </c>
      <c r="AJ774" s="376">
        <f t="shared" si="60"/>
        <v>14.943130033694519</v>
      </c>
      <c r="AK774" s="376">
        <f t="shared" si="60"/>
        <v>-2.0805467499978763</v>
      </c>
      <c r="AL774" s="376">
        <f t="shared" si="60"/>
        <v>-11.131196645504252</v>
      </c>
      <c r="AM774" s="376">
        <f t="shared" si="60"/>
        <v>29.436755260165231</v>
      </c>
      <c r="AN774" s="376">
        <f t="shared" si="52"/>
        <v>-12.640059293902548</v>
      </c>
      <c r="AO774" s="376">
        <f t="shared" si="52"/>
        <v>7.6552278270155139</v>
      </c>
      <c r="AP774" s="376">
        <f t="shared" si="52"/>
        <v>-12.530583496321798</v>
      </c>
    </row>
    <row r="775" spans="1:42" s="326" customFormat="1" ht="13.8" x14ac:dyDescent="0.3">
      <c r="A775" s="330"/>
      <c r="B775" s="330" t="s">
        <v>544</v>
      </c>
      <c r="C775" s="331"/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76">
        <f t="shared" si="51"/>
        <v>17.046395639946088</v>
      </c>
      <c r="P775" s="376">
        <f t="shared" si="59"/>
        <v>49.918364170729674</v>
      </c>
      <c r="Q775" s="376">
        <f t="shared" si="59"/>
        <v>-32.926554616989755</v>
      </c>
      <c r="R775" s="376">
        <f t="shared" si="59"/>
        <v>-13.910222902680587</v>
      </c>
      <c r="S775" s="376">
        <f t="shared" si="59"/>
        <v>19.321908789188367</v>
      </c>
      <c r="T775" s="376">
        <f t="shared" si="59"/>
        <v>-7.6441388562326233</v>
      </c>
      <c r="U775" s="376">
        <f t="shared" si="59"/>
        <v>11.743958259637045</v>
      </c>
      <c r="V775" s="376">
        <f t="shared" si="59"/>
        <v>17.443517308772826</v>
      </c>
      <c r="W775" s="376">
        <f t="shared" si="59"/>
        <v>-29.522506932904555</v>
      </c>
      <c r="X775" s="376">
        <f t="shared" si="59"/>
        <v>26.613901384677089</v>
      </c>
      <c r="Y775" s="376">
        <f t="shared" si="59"/>
        <v>-18.047067370633769</v>
      </c>
      <c r="Z775" s="376">
        <f t="shared" si="59"/>
        <v>-1.8469957853368824</v>
      </c>
      <c r="AA775" s="376">
        <f t="shared" si="59"/>
        <v>40.126821540141606</v>
      </c>
      <c r="AB775" s="376">
        <f t="shared" si="59"/>
        <v>-6.9434150335821467</v>
      </c>
      <c r="AC775" s="376">
        <f t="shared" si="59"/>
        <v>-9.7251383351520939</v>
      </c>
      <c r="AD775" s="376">
        <f t="shared" si="59"/>
        <v>-6.6264554796123445</v>
      </c>
      <c r="AE775" s="376">
        <f t="shared" si="59"/>
        <v>15.305562047346312</v>
      </c>
      <c r="AF775" s="376">
        <f t="shared" si="59"/>
        <v>-21.045326161486194</v>
      </c>
      <c r="AG775" s="376">
        <f t="shared" si="59"/>
        <v>25.00409105921754</v>
      </c>
      <c r="AH775" s="376">
        <f t="shared" si="59"/>
        <v>-3.508392115676136</v>
      </c>
      <c r="AI775" s="376">
        <f t="shared" si="59"/>
        <v>-2.0714896783097618</v>
      </c>
      <c r="AJ775" s="376">
        <f t="shared" si="60"/>
        <v>-8.7434351664357823</v>
      </c>
      <c r="AK775" s="376">
        <f t="shared" si="60"/>
        <v>9.6693173924190869</v>
      </c>
      <c r="AL775" s="376">
        <f t="shared" si="60"/>
        <v>24.093155753792068</v>
      </c>
      <c r="AM775" s="376">
        <f t="shared" si="60"/>
        <v>45.159604697917118</v>
      </c>
      <c r="AN775" s="376">
        <f t="shared" si="52"/>
        <v>49.010175666236066</v>
      </c>
      <c r="AO775" s="376">
        <f t="shared" si="52"/>
        <v>-63.755267573460422</v>
      </c>
      <c r="AP775" s="376">
        <f t="shared" si="52"/>
        <v>10.909778052414406</v>
      </c>
    </row>
    <row r="776" spans="1:42" s="326" customFormat="1" ht="13.8" x14ac:dyDescent="0.3">
      <c r="A776" s="328"/>
      <c r="B776" s="328" t="s">
        <v>545</v>
      </c>
      <c r="C776" s="332"/>
      <c r="D776" s="332"/>
      <c r="E776" s="332"/>
      <c r="F776" s="332"/>
      <c r="G776" s="332"/>
      <c r="H776" s="332"/>
      <c r="I776" s="332"/>
      <c r="J776" s="332"/>
      <c r="K776" s="332"/>
      <c r="L776" s="332"/>
      <c r="M776" s="332"/>
      <c r="N776" s="332"/>
      <c r="O776" s="376">
        <f t="shared" si="51"/>
        <v>51.958645974951807</v>
      </c>
      <c r="P776" s="376">
        <f t="shared" si="59"/>
        <v>649.91274669918334</v>
      </c>
      <c r="Q776" s="376">
        <f t="shared" si="59"/>
        <v>-80.288311866226195</v>
      </c>
      <c r="R776" s="376">
        <f t="shared" si="59"/>
        <v>-74.577145528897191</v>
      </c>
      <c r="S776" s="376">
        <f t="shared" si="59"/>
        <v>23.947396773086581</v>
      </c>
      <c r="T776" s="376">
        <f t="shared" si="59"/>
        <v>5.688175616627615</v>
      </c>
      <c r="U776" s="376">
        <f t="shared" si="59"/>
        <v>10.046259883977571</v>
      </c>
      <c r="V776" s="376">
        <f t="shared" si="59"/>
        <v>373.61302743115522</v>
      </c>
      <c r="W776" s="376">
        <f t="shared" si="59"/>
        <v>-82.511807353493765</v>
      </c>
      <c r="X776" s="376">
        <f t="shared" si="59"/>
        <v>11.335868674227108</v>
      </c>
      <c r="Y776" s="376">
        <f t="shared" si="59"/>
        <v>-38.264023839786127</v>
      </c>
      <c r="Z776" s="376">
        <f t="shared" si="59"/>
        <v>20.402855168927022</v>
      </c>
      <c r="AA776" s="376">
        <f t="shared" si="59"/>
        <v>-33.984246427211929</v>
      </c>
      <c r="AB776" s="376">
        <f t="shared" si="59"/>
        <v>430.54277791041932</v>
      </c>
      <c r="AC776" s="376">
        <f t="shared" si="59"/>
        <v>-6.4623992346169334</v>
      </c>
      <c r="AD776" s="376">
        <f t="shared" si="59"/>
        <v>-84.568204258906334</v>
      </c>
      <c r="AE776" s="376">
        <f t="shared" si="59"/>
        <v>841.47516665378532</v>
      </c>
      <c r="AF776" s="376">
        <f t="shared" si="59"/>
        <v>-82.881703932708447</v>
      </c>
      <c r="AG776" s="376">
        <f t="shared" si="59"/>
        <v>6.8228313742145961</v>
      </c>
      <c r="AH776" s="376">
        <f t="shared" si="59"/>
        <v>-30.176381643843907</v>
      </c>
      <c r="AI776" s="376">
        <f t="shared" si="59"/>
        <v>46.167891550837012</v>
      </c>
      <c r="AJ776" s="376">
        <f t="shared" si="60"/>
        <v>-23.692663878902437</v>
      </c>
      <c r="AK776" s="376">
        <f t="shared" si="60"/>
        <v>-4.1020188826331649</v>
      </c>
      <c r="AL776" s="376">
        <f t="shared" si="60"/>
        <v>69.131928453020848</v>
      </c>
      <c r="AM776" s="376">
        <f t="shared" si="60"/>
        <v>15.815986269467736</v>
      </c>
      <c r="AN776" s="376">
        <f t="shared" si="52"/>
        <v>2087.9640076678397</v>
      </c>
      <c r="AO776" s="376">
        <f t="shared" si="52"/>
        <v>-97.139664267077336</v>
      </c>
      <c r="AP776" s="376">
        <f t="shared" si="52"/>
        <v>245.76296817700737</v>
      </c>
    </row>
    <row r="777" spans="1:42" s="326" customFormat="1" ht="27.6" x14ac:dyDescent="0.3">
      <c r="A777" s="330"/>
      <c r="B777" s="330" t="s">
        <v>546</v>
      </c>
      <c r="C777" s="333"/>
      <c r="D777" s="331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76">
        <f t="shared" si="51"/>
        <v>66.301855696729959</v>
      </c>
      <c r="P777" s="376">
        <f t="shared" si="59"/>
        <v>650.26329468049244</v>
      </c>
      <c r="Q777" s="376">
        <f t="shared" si="59"/>
        <v>-91.462717060174541</v>
      </c>
      <c r="R777" s="376">
        <f t="shared" si="59"/>
        <v>-42.274675877455294</v>
      </c>
      <c r="S777" s="376">
        <f t="shared" si="59"/>
        <v>13.74915434374126</v>
      </c>
      <c r="T777" s="376">
        <f t="shared" si="59"/>
        <v>-11.20881899095926</v>
      </c>
      <c r="U777" s="376">
        <f t="shared" si="59"/>
        <v>45.12563316511023</v>
      </c>
      <c r="V777" s="376">
        <f t="shared" si="59"/>
        <v>66.301662813434788</v>
      </c>
      <c r="W777" s="376">
        <f t="shared" si="59"/>
        <v>-59.417663377275559</v>
      </c>
      <c r="X777" s="376">
        <f t="shared" si="59"/>
        <v>31.589614669430315</v>
      </c>
      <c r="Y777" s="376">
        <f t="shared" si="59"/>
        <v>-44.227112148619831</v>
      </c>
      <c r="Z777" s="376">
        <f t="shared" si="59"/>
        <v>35.050224330960745</v>
      </c>
      <c r="AA777" s="376">
        <f t="shared" si="59"/>
        <v>-33.447650993879137</v>
      </c>
      <c r="AB777" s="376">
        <f t="shared" si="59"/>
        <v>149.74453349919011</v>
      </c>
      <c r="AC777" s="376">
        <f t="shared" si="59"/>
        <v>93.009439000576279</v>
      </c>
      <c r="AD777" s="376">
        <f t="shared" si="59"/>
        <v>-84.115476361074485</v>
      </c>
      <c r="AE777" s="376">
        <f t="shared" si="59"/>
        <v>22.302266234666924</v>
      </c>
      <c r="AF777" s="376">
        <f t="shared" si="59"/>
        <v>33.150591697631349</v>
      </c>
      <c r="AG777" s="376">
        <f t="shared" si="59"/>
        <v>-8.4197005064507486</v>
      </c>
      <c r="AH777" s="376">
        <f t="shared" si="59"/>
        <v>-18.944208235175633</v>
      </c>
      <c r="AI777" s="376">
        <f t="shared" si="59"/>
        <v>46.819048977775417</v>
      </c>
      <c r="AJ777" s="376">
        <f t="shared" si="60"/>
        <v>-32.544139575389458</v>
      </c>
      <c r="AK777" s="376">
        <f t="shared" si="60"/>
        <v>9.1774499087721129</v>
      </c>
      <c r="AL777" s="376">
        <f t="shared" si="60"/>
        <v>59.08646160432577</v>
      </c>
      <c r="AM777" s="376">
        <f t="shared" si="60"/>
        <v>-7.7508159334350468</v>
      </c>
      <c r="AN777" s="376">
        <f t="shared" si="52"/>
        <v>96.24420892894689</v>
      </c>
      <c r="AO777" s="376">
        <f t="shared" si="52"/>
        <v>-66.868118076922741</v>
      </c>
      <c r="AP777" s="376">
        <f t="shared" si="52"/>
        <v>344.27164592583966</v>
      </c>
    </row>
    <row r="778" spans="1:42" s="326" customFormat="1" ht="13.8" x14ac:dyDescent="0.3">
      <c r="A778" s="328"/>
      <c r="B778" s="328" t="s">
        <v>547</v>
      </c>
      <c r="C778" s="329"/>
      <c r="D778" s="332"/>
      <c r="E778" s="332"/>
      <c r="F778" s="332"/>
      <c r="G778" s="329"/>
      <c r="H778" s="332"/>
      <c r="I778" s="332"/>
      <c r="J778" s="332"/>
      <c r="K778" s="332"/>
      <c r="L778" s="332"/>
      <c r="M778" s="329"/>
      <c r="N778" s="332"/>
      <c r="O778" s="376">
        <f t="shared" si="51"/>
        <v>-99.123163094444436</v>
      </c>
      <c r="P778" s="376">
        <f t="shared" si="59"/>
        <v>-50.399261187829026</v>
      </c>
      <c r="Q778" s="376">
        <f t="shared" si="59"/>
        <v>337590.95132902899</v>
      </c>
      <c r="R778" s="376">
        <f t="shared" si="59"/>
        <v>-99.254899801515108</v>
      </c>
      <c r="S778" s="376">
        <f t="shared" si="59"/>
        <v>627.54421392726613</v>
      </c>
      <c r="T778" s="376">
        <f t="shared" si="59"/>
        <v>162.04608691213252</v>
      </c>
      <c r="U778" s="376">
        <f t="shared" si="59"/>
        <v>-99.944037002820039</v>
      </c>
      <c r="V778" s="376">
        <f t="shared" si="59"/>
        <v>2499132.3833208624</v>
      </c>
      <c r="W778" s="376">
        <f t="shared" si="59"/>
        <v>-95.006843921895623</v>
      </c>
      <c r="X778" s="376">
        <f t="shared" si="59"/>
        <v>-77.728281618678366</v>
      </c>
      <c r="Y778" s="376">
        <f t="shared" si="59"/>
        <v>116.66639661867433</v>
      </c>
      <c r="Z778" s="376">
        <f t="shared" si="59"/>
        <v>-77.55892251785626</v>
      </c>
      <c r="AA778" s="376">
        <f t="shared" si="59"/>
        <v>-55.581354783296085</v>
      </c>
      <c r="AB778" s="376">
        <f t="shared" si="59"/>
        <v>17363.823318963165</v>
      </c>
      <c r="AC778" s="376">
        <f t="shared" si="59"/>
        <v>-92.245851734361395</v>
      </c>
      <c r="AD778" s="376">
        <f t="shared" si="59"/>
        <v>-94.286387469244474</v>
      </c>
      <c r="AE778" s="376">
        <f t="shared" si="59"/>
        <v>-53.439280499218718</v>
      </c>
      <c r="AF778" s="376">
        <f t="shared" si="59"/>
        <v>30.594254618451995</v>
      </c>
      <c r="AG778" s="376">
        <f t="shared" si="59"/>
        <v>2442.9625832487168</v>
      </c>
      <c r="AH778" s="376">
        <f t="shared" si="59"/>
        <v>-94.826745806140039</v>
      </c>
      <c r="AI778" s="376">
        <f t="shared" si="59"/>
        <v>-12.555808007620184</v>
      </c>
      <c r="AJ778" s="376">
        <f t="shared" si="60"/>
        <v>1316.5842236103538</v>
      </c>
      <c r="AK778" s="376">
        <f t="shared" si="60"/>
        <v>-99.851589540140012</v>
      </c>
      <c r="AL778" s="376">
        <f t="shared" si="60"/>
        <v>53352.870982403983</v>
      </c>
      <c r="AM778" s="376">
        <f t="shared" si="60"/>
        <v>387.85408030180082</v>
      </c>
      <c r="AN778" s="376">
        <f t="shared" si="52"/>
        <v>8033.4530961452792</v>
      </c>
      <c r="AO778" s="376">
        <f t="shared" si="52"/>
        <v>-99.319962151021741</v>
      </c>
      <c r="AP778" s="376">
        <f t="shared" si="52"/>
        <v>-99.912642557606247</v>
      </c>
    </row>
    <row r="779" spans="1:42" s="326" customFormat="1" ht="13.8" x14ac:dyDescent="0.3">
      <c r="A779" s="328"/>
      <c r="B779" s="330" t="s">
        <v>580</v>
      </c>
      <c r="C779" s="329"/>
      <c r="D779" s="332"/>
      <c r="E779" s="332"/>
      <c r="F779" s="332"/>
      <c r="G779" s="329"/>
      <c r="H779" s="332"/>
      <c r="I779" s="332"/>
      <c r="J779" s="332"/>
      <c r="K779" s="332"/>
      <c r="L779" s="332"/>
      <c r="M779" s="329"/>
      <c r="N779" s="332"/>
      <c r="O779" s="376" t="str">
        <f t="shared" si="51"/>
        <v>n.a.</v>
      </c>
      <c r="P779" s="376" t="str">
        <f t="shared" si="59"/>
        <v>n.a.</v>
      </c>
      <c r="Q779" s="376" t="str">
        <f t="shared" si="59"/>
        <v>n.a.</v>
      </c>
      <c r="R779" s="376" t="str">
        <f t="shared" si="59"/>
        <v>n.a.</v>
      </c>
      <c r="S779" s="376" t="str">
        <f t="shared" si="59"/>
        <v>n.a.</v>
      </c>
      <c r="T779" s="376" t="str">
        <f t="shared" si="59"/>
        <v>n.a.</v>
      </c>
      <c r="U779" s="376" t="str">
        <f t="shared" si="59"/>
        <v>n.a.</v>
      </c>
      <c r="V779" s="376" t="str">
        <f t="shared" si="59"/>
        <v>n.a.</v>
      </c>
      <c r="W779" s="376" t="str">
        <f t="shared" si="59"/>
        <v>n.a.</v>
      </c>
      <c r="X779" s="376" t="str">
        <f t="shared" si="59"/>
        <v>n.a.</v>
      </c>
      <c r="Y779" s="376" t="str">
        <f t="shared" si="59"/>
        <v>n.a.</v>
      </c>
      <c r="Z779" s="376" t="str">
        <f t="shared" si="59"/>
        <v>n.a.</v>
      </c>
      <c r="AA779" s="376" t="str">
        <f t="shared" si="59"/>
        <v>n.a.</v>
      </c>
      <c r="AB779" s="376" t="str">
        <f t="shared" si="59"/>
        <v>n.a.</v>
      </c>
      <c r="AC779" s="376" t="str">
        <f t="shared" si="59"/>
        <v>n.a.</v>
      </c>
      <c r="AD779" s="376" t="str">
        <f t="shared" si="59"/>
        <v>n.a.</v>
      </c>
      <c r="AE779" s="376" t="str">
        <f t="shared" si="59"/>
        <v>n.a.</v>
      </c>
      <c r="AF779" s="376">
        <f t="shared" si="59"/>
        <v>-100</v>
      </c>
      <c r="AG779" s="376" t="str">
        <f t="shared" si="59"/>
        <v>n.a.</v>
      </c>
      <c r="AH779" s="376" t="str">
        <f t="shared" si="59"/>
        <v>n.a.</v>
      </c>
      <c r="AI779" s="376" t="str">
        <f t="shared" si="59"/>
        <v>n.a.</v>
      </c>
      <c r="AJ779" s="376" t="str">
        <f t="shared" si="60"/>
        <v>n.a.</v>
      </c>
      <c r="AK779" s="376" t="str">
        <f t="shared" si="60"/>
        <v>n.a.</v>
      </c>
      <c r="AL779" s="376" t="str">
        <f t="shared" si="60"/>
        <v>n.a.</v>
      </c>
      <c r="AM779" s="376" t="str">
        <f t="shared" si="60"/>
        <v>n.a.</v>
      </c>
      <c r="AN779" s="376" t="str">
        <f t="shared" si="52"/>
        <v>n.a.</v>
      </c>
      <c r="AO779" s="376" t="str">
        <f t="shared" si="52"/>
        <v>n.a.</v>
      </c>
      <c r="AP779" s="376" t="str">
        <f t="shared" si="52"/>
        <v>n.a.</v>
      </c>
    </row>
    <row r="780" spans="1:42" s="326" customFormat="1" ht="13.8" x14ac:dyDescent="0.3">
      <c r="A780" s="330"/>
      <c r="B780" s="330" t="s">
        <v>581</v>
      </c>
      <c r="C780" s="331"/>
      <c r="D780" s="333"/>
      <c r="E780" s="333"/>
      <c r="F780" s="333"/>
      <c r="G780" s="333"/>
      <c r="H780" s="333"/>
      <c r="I780" s="333"/>
      <c r="J780" s="333"/>
      <c r="K780" s="333"/>
      <c r="L780" s="333"/>
      <c r="M780" s="333"/>
      <c r="N780" s="333"/>
      <c r="O780" s="376">
        <f t="shared" ref="O780:AD782" si="61">IFERROR(((O390-N390)*100/N390),"n.a.")</f>
        <v>14.27127477248534</v>
      </c>
      <c r="P780" s="376">
        <f t="shared" si="61"/>
        <v>-13.503585301538397</v>
      </c>
      <c r="Q780" s="376">
        <f t="shared" si="61"/>
        <v>10.477753714261906</v>
      </c>
      <c r="R780" s="376">
        <f t="shared" si="61"/>
        <v>-3.9903528737950951</v>
      </c>
      <c r="S780" s="376">
        <f t="shared" si="61"/>
        <v>19.121636431087499</v>
      </c>
      <c r="T780" s="376">
        <f t="shared" si="61"/>
        <v>-8.2447809464003612</v>
      </c>
      <c r="U780" s="376">
        <f t="shared" si="61"/>
        <v>11.832056324973189</v>
      </c>
      <c r="V780" s="376">
        <f t="shared" si="61"/>
        <v>-0.74392184321563415</v>
      </c>
      <c r="W780" s="376">
        <f t="shared" si="61"/>
        <v>-16.61122011486972</v>
      </c>
      <c r="X780" s="376">
        <f t="shared" si="61"/>
        <v>27.39460481536889</v>
      </c>
      <c r="Y780" s="376">
        <f t="shared" si="61"/>
        <v>-17.144211358653948</v>
      </c>
      <c r="Z780" s="376">
        <f t="shared" si="61"/>
        <v>-2.587359777537769</v>
      </c>
      <c r="AA780" s="376">
        <f t="shared" si="61"/>
        <v>43.174876021544911</v>
      </c>
      <c r="AB780" s="376">
        <f t="shared" si="61"/>
        <v>-15.239721267679078</v>
      </c>
      <c r="AC780" s="376">
        <f t="shared" si="61"/>
        <v>-10.11242344655188</v>
      </c>
      <c r="AD780" s="376">
        <f t="shared" si="61"/>
        <v>3.0008589071674008</v>
      </c>
      <c r="AE780" s="376">
        <f t="shared" si="59"/>
        <v>1.653526795030117E-2</v>
      </c>
      <c r="AF780" s="376">
        <f t="shared" si="59"/>
        <v>-10.273440537707444</v>
      </c>
      <c r="AG780" s="376">
        <f t="shared" si="59"/>
        <v>25.608333435804923</v>
      </c>
      <c r="AH780" s="376">
        <f t="shared" si="59"/>
        <v>-2.7546494187124089</v>
      </c>
      <c r="AI780" s="376">
        <f t="shared" si="59"/>
        <v>-3.0504567275182284</v>
      </c>
      <c r="AJ780" s="376">
        <f t="shared" si="60"/>
        <v>-8.2860402356936298</v>
      </c>
      <c r="AK780" s="376">
        <f t="shared" si="60"/>
        <v>10.019891221391262</v>
      </c>
      <c r="AL780" s="376">
        <f t="shared" si="60"/>
        <v>23.093781378895631</v>
      </c>
      <c r="AM780" s="376">
        <f t="shared" si="60"/>
        <v>46.054237496688359</v>
      </c>
      <c r="AN780" s="376">
        <f t="shared" ref="AN780:AP784" si="62">IFERROR(((AN390-AM390)*100/AM390),"n.a.")</f>
        <v>-0.28369142423433996</v>
      </c>
      <c r="AO780" s="376">
        <f t="shared" si="62"/>
        <v>-46.045901698808258</v>
      </c>
      <c r="AP780" s="376">
        <f t="shared" si="62"/>
        <v>4.3051477195945562</v>
      </c>
    </row>
    <row r="781" spans="1:42" s="326" customFormat="1" ht="19.8" x14ac:dyDescent="0.5">
      <c r="A781" s="328"/>
      <c r="B781" s="328" t="s">
        <v>582</v>
      </c>
      <c r="C781" s="335"/>
      <c r="D781" s="332"/>
      <c r="E781" s="332"/>
      <c r="F781" s="332"/>
      <c r="G781" s="332"/>
      <c r="H781" s="332"/>
      <c r="I781" s="332"/>
      <c r="J781" s="332"/>
      <c r="K781" s="332"/>
      <c r="L781" s="332"/>
      <c r="M781" s="332"/>
      <c r="N781" s="332"/>
      <c r="O781" s="376">
        <f t="shared" si="61"/>
        <v>95.197922833333323</v>
      </c>
      <c r="P781" s="376">
        <f t="shared" si="59"/>
        <v>-29.65189621890589</v>
      </c>
      <c r="Q781" s="376">
        <f t="shared" si="59"/>
        <v>936.03883276688839</v>
      </c>
      <c r="R781" s="376">
        <f t="shared" si="59"/>
        <v>-84.910189541529547</v>
      </c>
      <c r="S781" s="376">
        <f t="shared" si="59"/>
        <v>-7.6544950686947661</v>
      </c>
      <c r="T781" s="376">
        <f t="shared" si="59"/>
        <v>-38.612070763836812</v>
      </c>
      <c r="U781" s="376">
        <f t="shared" si="59"/>
        <v>-10.122151409774382</v>
      </c>
      <c r="V781" s="376">
        <f t="shared" si="59"/>
        <v>23.538780415062817</v>
      </c>
      <c r="W781" s="376">
        <f t="shared" si="59"/>
        <v>12.291654961371538</v>
      </c>
      <c r="X781" s="376">
        <f t="shared" si="59"/>
        <v>-27.773960892666963</v>
      </c>
      <c r="Y781" s="376">
        <f t="shared" si="59"/>
        <v>-31.282286546927264</v>
      </c>
      <c r="Z781" s="376">
        <f t="shared" si="59"/>
        <v>87.834150150763691</v>
      </c>
      <c r="AA781" s="376">
        <f t="shared" si="59"/>
        <v>-0.83713939884221733</v>
      </c>
      <c r="AB781" s="376">
        <f t="shared" si="59"/>
        <v>-22.314984031276261</v>
      </c>
      <c r="AC781" s="376">
        <f t="shared" si="59"/>
        <v>79.856740873743462</v>
      </c>
      <c r="AD781" s="376">
        <f t="shared" si="59"/>
        <v>78.308599548874142</v>
      </c>
      <c r="AE781" s="376">
        <f t="shared" si="59"/>
        <v>14.137550651917811</v>
      </c>
      <c r="AF781" s="376">
        <f t="shared" si="59"/>
        <v>7.8036022925166844</v>
      </c>
      <c r="AG781" s="376">
        <f t="shared" si="59"/>
        <v>43.252652757666759</v>
      </c>
      <c r="AH781" s="376">
        <f t="shared" si="59"/>
        <v>-19.343214037829895</v>
      </c>
      <c r="AI781" s="376">
        <f t="shared" si="59"/>
        <v>-29.343572034440076</v>
      </c>
      <c r="AJ781" s="376">
        <f t="shared" si="60"/>
        <v>15.664724737598609</v>
      </c>
      <c r="AK781" s="376">
        <f t="shared" si="60"/>
        <v>17.040952344061921</v>
      </c>
      <c r="AL781" s="376">
        <f t="shared" si="60"/>
        <v>-63.872983296184849</v>
      </c>
      <c r="AM781" s="376">
        <f t="shared" si="60"/>
        <v>162.28632519287953</v>
      </c>
      <c r="AN781" s="376">
        <f t="shared" si="62"/>
        <v>-47.380464368456593</v>
      </c>
      <c r="AO781" s="376">
        <f t="shared" si="62"/>
        <v>-64.467616793859534</v>
      </c>
      <c r="AP781" s="376">
        <f t="shared" si="62"/>
        <v>89.09339774366228</v>
      </c>
    </row>
    <row r="782" spans="1:42" s="326" customFormat="1" ht="19.8" x14ac:dyDescent="0.5">
      <c r="A782" s="330"/>
      <c r="B782" s="330" t="s">
        <v>583</v>
      </c>
      <c r="C782" s="334"/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76">
        <f t="shared" si="61"/>
        <v>14.252678782735243</v>
      </c>
      <c r="P782" s="376">
        <f t="shared" si="59"/>
        <v>-13.49724567537903</v>
      </c>
      <c r="Q782" s="376">
        <f t="shared" si="59"/>
        <v>10.182249220621541</v>
      </c>
      <c r="R782" s="376">
        <f t="shared" si="59"/>
        <v>-3.7474244101976644</v>
      </c>
      <c r="S782" s="376">
        <f t="shared" si="59"/>
        <v>19.134238523598096</v>
      </c>
      <c r="T782" s="376">
        <f t="shared" si="59"/>
        <v>-8.2337024701122523</v>
      </c>
      <c r="U782" s="376">
        <f t="shared" si="59"/>
        <v>11.837414187196726</v>
      </c>
      <c r="V782" s="376">
        <f t="shared" si="59"/>
        <v>-0.74868435801426592</v>
      </c>
      <c r="W782" s="376">
        <f t="shared" si="59"/>
        <v>-16.618275933463096</v>
      </c>
      <c r="X782" s="376">
        <f t="shared" si="59"/>
        <v>27.412742200112628</v>
      </c>
      <c r="Y782" s="376">
        <f t="shared" si="59"/>
        <v>-17.141576518972528</v>
      </c>
      <c r="Z782" s="376">
        <f t="shared" si="59"/>
        <v>-2.6013352885789711</v>
      </c>
      <c r="AA782" s="376">
        <f t="shared" si="59"/>
        <v>43.187994659613956</v>
      </c>
      <c r="AB782" s="376">
        <f t="shared" si="59"/>
        <v>-15.238260764498058</v>
      </c>
      <c r="AC782" s="376">
        <f t="shared" si="59"/>
        <v>-10.129444679686852</v>
      </c>
      <c r="AD782" s="376">
        <f t="shared" si="59"/>
        <v>2.9723456884117776</v>
      </c>
      <c r="AE782" s="376">
        <f t="shared" si="59"/>
        <v>7.2771174368271565E-3</v>
      </c>
      <c r="AF782" s="376">
        <f t="shared" si="59"/>
        <v>-10.286966950702853</v>
      </c>
      <c r="AG782" s="376">
        <f t="shared" si="59"/>
        <v>25.592468515355346</v>
      </c>
      <c r="AH782" s="376">
        <f t="shared" si="59"/>
        <v>-2.7376364197635072</v>
      </c>
      <c r="AI782" s="376">
        <f t="shared" si="59"/>
        <v>-3.0280947500666939</v>
      </c>
      <c r="AJ782" s="376">
        <f t="shared" si="60"/>
        <v>-8.3008822654426186</v>
      </c>
      <c r="AK782" s="376">
        <f t="shared" si="60"/>
        <v>10.014403242478631</v>
      </c>
      <c r="AL782" s="376">
        <f t="shared" si="60"/>
        <v>23.166100192599156</v>
      </c>
      <c r="AM782" s="376">
        <f t="shared" si="60"/>
        <v>46.025886722204383</v>
      </c>
      <c r="AN782" s="376">
        <f t="shared" si="62"/>
        <v>-0.26305778486828546</v>
      </c>
      <c r="AO782" s="376">
        <f t="shared" si="62"/>
        <v>-46.04164369830486</v>
      </c>
      <c r="AP782" s="376">
        <f t="shared" si="62"/>
        <v>4.2922421569123657</v>
      </c>
    </row>
    <row r="783" spans="1:42" s="326" customFormat="1" ht="12.75" customHeight="1" x14ac:dyDescent="0.3">
      <c r="A783" s="695" t="s">
        <v>585</v>
      </c>
      <c r="B783" s="696"/>
      <c r="C783" s="408" t="s">
        <v>552</v>
      </c>
      <c r="D783" s="409"/>
      <c r="E783" s="409"/>
      <c r="F783" s="409"/>
      <c r="G783" s="409"/>
      <c r="H783" s="409"/>
      <c r="I783" s="409"/>
      <c r="J783" s="409"/>
      <c r="K783" s="409"/>
      <c r="L783" s="409"/>
      <c r="M783" s="409"/>
      <c r="N783" s="410"/>
      <c r="O783" s="692" t="s">
        <v>553</v>
      </c>
      <c r="P783" s="693"/>
      <c r="Q783" s="693"/>
      <c r="R783" s="693"/>
      <c r="S783" s="693"/>
      <c r="T783" s="693"/>
      <c r="U783" s="693"/>
      <c r="V783" s="693"/>
      <c r="W783" s="693"/>
      <c r="X783" s="693"/>
      <c r="Y783" s="693"/>
      <c r="Z783" s="694"/>
      <c r="AA783" s="692" t="s">
        <v>553</v>
      </c>
      <c r="AB783" s="693"/>
      <c r="AC783" s="693"/>
      <c r="AD783" s="693"/>
      <c r="AE783" s="693"/>
      <c r="AF783" s="693"/>
      <c r="AG783" s="693"/>
      <c r="AH783" s="693"/>
      <c r="AI783" s="693"/>
      <c r="AJ783" s="693"/>
      <c r="AK783" s="693"/>
      <c r="AL783" s="694"/>
      <c r="AN783" s="326" t="str">
        <f t="shared" si="62"/>
        <v>n.a.</v>
      </c>
      <c r="AO783" s="326" t="str">
        <f t="shared" si="62"/>
        <v>n.a.</v>
      </c>
      <c r="AP783" s="326" t="str">
        <f t="shared" si="62"/>
        <v>n.a.</v>
      </c>
    </row>
    <row r="784" spans="1:42" s="326" customFormat="1" ht="13.8" x14ac:dyDescent="0.3">
      <c r="A784" s="697"/>
      <c r="B784" s="698"/>
      <c r="C784" s="327" t="s">
        <v>555</v>
      </c>
      <c r="D784" s="327" t="s">
        <v>556</v>
      </c>
      <c r="E784" s="327" t="s">
        <v>557</v>
      </c>
      <c r="F784" s="327" t="s">
        <v>558</v>
      </c>
      <c r="G784" s="327" t="s">
        <v>559</v>
      </c>
      <c r="H784" s="327" t="s">
        <v>560</v>
      </c>
      <c r="I784" s="327" t="s">
        <v>561</v>
      </c>
      <c r="J784" s="327" t="s">
        <v>562</v>
      </c>
      <c r="K784" s="327" t="s">
        <v>563</v>
      </c>
      <c r="L784" s="327" t="s">
        <v>564</v>
      </c>
      <c r="M784" s="327" t="s">
        <v>565</v>
      </c>
      <c r="N784" s="327" t="s">
        <v>566</v>
      </c>
      <c r="O784" s="327" t="s">
        <v>555</v>
      </c>
      <c r="P784" s="327" t="s">
        <v>556</v>
      </c>
      <c r="Q784" s="327" t="s">
        <v>557</v>
      </c>
      <c r="R784" s="327" t="s">
        <v>558</v>
      </c>
      <c r="S784" s="327" t="s">
        <v>559</v>
      </c>
      <c r="T784" s="327" t="s">
        <v>560</v>
      </c>
      <c r="U784" s="327" t="s">
        <v>561</v>
      </c>
      <c r="V784" s="327" t="s">
        <v>562</v>
      </c>
      <c r="W784" s="327" t="s">
        <v>563</v>
      </c>
      <c r="X784" s="327" t="s">
        <v>564</v>
      </c>
      <c r="Y784" s="327" t="s">
        <v>565</v>
      </c>
      <c r="Z784" s="327" t="s">
        <v>566</v>
      </c>
      <c r="AA784" s="327" t="s">
        <v>555</v>
      </c>
      <c r="AB784" s="327" t="s">
        <v>556</v>
      </c>
      <c r="AC784" s="327" t="s">
        <v>557</v>
      </c>
      <c r="AD784" s="327" t="s">
        <v>558</v>
      </c>
      <c r="AE784" s="327" t="s">
        <v>559</v>
      </c>
      <c r="AF784" s="327" t="s">
        <v>560</v>
      </c>
      <c r="AG784" s="327" t="s">
        <v>561</v>
      </c>
      <c r="AH784" s="327" t="s">
        <v>562</v>
      </c>
      <c r="AI784" s="327" t="s">
        <v>563</v>
      </c>
      <c r="AJ784" s="327" t="s">
        <v>564</v>
      </c>
      <c r="AK784" s="327" t="s">
        <v>565</v>
      </c>
      <c r="AL784" s="327" t="s">
        <v>566</v>
      </c>
      <c r="AN784" s="326" t="str">
        <f t="shared" si="62"/>
        <v>n.a.</v>
      </c>
      <c r="AO784" s="326" t="str">
        <f t="shared" si="62"/>
        <v>n.a.</v>
      </c>
      <c r="AP784" s="326" t="str">
        <f t="shared" si="62"/>
        <v>n.a.</v>
      </c>
    </row>
    <row r="785" spans="1:42" s="326" customFormat="1" ht="14.25" customHeight="1" x14ac:dyDescent="0.3">
      <c r="A785" s="328"/>
      <c r="B785" s="328" t="s">
        <v>176</v>
      </c>
      <c r="C785" s="332"/>
      <c r="D785" s="332"/>
      <c r="E785" s="332"/>
      <c r="F785" s="332"/>
      <c r="G785" s="332"/>
      <c r="H785" s="332"/>
      <c r="I785" s="332"/>
      <c r="J785" s="332"/>
      <c r="K785" s="332"/>
      <c r="L785" s="332"/>
      <c r="M785" s="332"/>
      <c r="N785" s="332"/>
      <c r="O785" s="377">
        <f>IFERROR(((O5-C5)*100/C5),"n.a.")</f>
        <v>6.9311884599012084</v>
      </c>
      <c r="P785" s="377">
        <f t="shared" ref="P785:AG785" si="63">IFERROR(((P5-D5)*100/D5),"n.a.")</f>
        <v>-0.17179025294076317</v>
      </c>
      <c r="Q785" s="377">
        <f t="shared" si="63"/>
        <v>-7.8233072617482966</v>
      </c>
      <c r="R785" s="377">
        <f t="shared" si="63"/>
        <v>-8.0830856481994964</v>
      </c>
      <c r="S785" s="377">
        <f t="shared" si="63"/>
        <v>-3.9829102355218127</v>
      </c>
      <c r="T785" s="377">
        <f t="shared" si="63"/>
        <v>-11.235295012572086</v>
      </c>
      <c r="U785" s="377">
        <f t="shared" si="63"/>
        <v>-11.657161751916846</v>
      </c>
      <c r="V785" s="377">
        <f t="shared" si="63"/>
        <v>-13.218340209475633</v>
      </c>
      <c r="W785" s="377">
        <f t="shared" si="63"/>
        <v>-8.6292231516474622</v>
      </c>
      <c r="X785" s="377">
        <f t="shared" si="63"/>
        <v>9.1610943088314229</v>
      </c>
      <c r="Y785" s="377">
        <f t="shared" si="63"/>
        <v>8.9551220791912804</v>
      </c>
      <c r="Z785" s="377">
        <f t="shared" si="63"/>
        <v>-4.1681343372049087</v>
      </c>
      <c r="AA785" s="377">
        <f t="shared" si="63"/>
        <v>1.6507000115867299</v>
      </c>
      <c r="AB785" s="377">
        <f t="shared" si="63"/>
        <v>2.532792461443115</v>
      </c>
      <c r="AC785" s="377">
        <f t="shared" si="63"/>
        <v>4.9395841043562578</v>
      </c>
      <c r="AD785" s="377">
        <f t="shared" si="63"/>
        <v>8.4854472765935292</v>
      </c>
      <c r="AE785" s="377">
        <f t="shared" si="63"/>
        <v>-2.2886530285125208</v>
      </c>
      <c r="AF785" s="377">
        <f t="shared" si="63"/>
        <v>-0.45201792016234327</v>
      </c>
      <c r="AG785" s="377">
        <f t="shared" si="63"/>
        <v>13.101731069887633</v>
      </c>
      <c r="AH785" s="377">
        <f t="shared" ref="AH785:AP800" si="64">IFERROR(((AH5-V5)*100/V5),"n.a.")</f>
        <v>8.9253795976500268</v>
      </c>
      <c r="AI785" s="377">
        <f t="shared" si="64"/>
        <v>9.8829442127513936</v>
      </c>
      <c r="AJ785" s="377">
        <f t="shared" si="64"/>
        <v>15.883571795418224</v>
      </c>
      <c r="AK785" s="377">
        <f t="shared" si="64"/>
        <v>0.87480220813095821</v>
      </c>
      <c r="AL785" s="377">
        <f t="shared" si="64"/>
        <v>14.88580229068759</v>
      </c>
      <c r="AM785" s="377">
        <f t="shared" si="64"/>
        <v>7.8785287461789961</v>
      </c>
      <c r="AN785" s="377">
        <f t="shared" si="64"/>
        <v>3.9581586727617455</v>
      </c>
      <c r="AO785" s="377">
        <f t="shared" si="64"/>
        <v>10.175390005881354</v>
      </c>
      <c r="AP785" s="377">
        <f t="shared" si="64"/>
        <v>16.087853588787134</v>
      </c>
    </row>
    <row r="786" spans="1:42" s="326" customFormat="1" ht="13.8" x14ac:dyDescent="0.3">
      <c r="A786" s="330"/>
      <c r="B786" s="330" t="s">
        <v>177</v>
      </c>
      <c r="C786" s="333"/>
      <c r="D786" s="333"/>
      <c r="E786" s="333"/>
      <c r="F786" s="333"/>
      <c r="G786" s="333"/>
      <c r="H786" s="333"/>
      <c r="I786" s="333"/>
      <c r="J786" s="333"/>
      <c r="K786" s="333"/>
      <c r="L786" s="333"/>
      <c r="M786" s="333"/>
      <c r="N786" s="333"/>
      <c r="O786" s="377">
        <f t="shared" ref="O786:O849" si="65">IFERROR(((O6-C6)*100/C6),"n.a.")</f>
        <v>77.576474725497164</v>
      </c>
      <c r="P786" s="377">
        <f t="shared" ref="P786:P849" si="66">IFERROR(((P6-D6)*100/D6),"n.a.")</f>
        <v>9.1804766531647051</v>
      </c>
      <c r="Q786" s="377">
        <f t="shared" ref="Q786:Q849" si="67">IFERROR(((Q6-E6)*100/E6),"n.a.")</f>
        <v>-40.65470951710811</v>
      </c>
      <c r="R786" s="377">
        <f t="shared" ref="R786:R849" si="68">IFERROR(((R6-F6)*100/F6),"n.a.")</f>
        <v>-12.40303741907471</v>
      </c>
      <c r="S786" s="377">
        <f t="shared" ref="S786:S849" si="69">IFERROR(((S6-G6)*100/G6),"n.a.")</f>
        <v>-16.053734529374665</v>
      </c>
      <c r="T786" s="377">
        <f t="shared" ref="T786:T849" si="70">IFERROR(((T6-H6)*100/H6),"n.a.")</f>
        <v>-22.270261987989713</v>
      </c>
      <c r="U786" s="377">
        <f t="shared" ref="U786:U849" si="71">IFERROR(((U6-I6)*100/I6),"n.a.")</f>
        <v>-28.269192694618493</v>
      </c>
      <c r="V786" s="377">
        <f t="shared" ref="V786:V849" si="72">IFERROR(((V6-J6)*100/J6),"n.a.")</f>
        <v>-37.511135553662569</v>
      </c>
      <c r="W786" s="377">
        <f t="shared" ref="W786:W849" si="73">IFERROR(((W6-K6)*100/K6),"n.a.")</f>
        <v>-16.917635760905263</v>
      </c>
      <c r="X786" s="377">
        <f t="shared" ref="X786:X849" si="74">IFERROR(((X6-L6)*100/L6),"n.a.")</f>
        <v>-1.8093552787433549</v>
      </c>
      <c r="Y786" s="377">
        <f t="shared" ref="Y786:Y849" si="75">IFERROR(((Y6-M6)*100/M6),"n.a.")</f>
        <v>6.9397174098915739</v>
      </c>
      <c r="Z786" s="377">
        <f t="shared" ref="Z786:Z849" si="76">IFERROR(((Z6-N6)*100/N6),"n.a.")</f>
        <v>-7.6130387687487859</v>
      </c>
      <c r="AA786" s="377">
        <f t="shared" ref="AA786:AA849" si="77">IFERROR(((AA6-O6)*100/O6),"n.a.")</f>
        <v>-20.413393840880293</v>
      </c>
      <c r="AB786" s="377">
        <f t="shared" ref="AB786:AB849" si="78">IFERROR(((AB6-P6)*100/P6),"n.a.")</f>
        <v>-25.893588871338579</v>
      </c>
      <c r="AC786" s="377">
        <f t="shared" ref="AC786:AC849" si="79">IFERROR(((AC6-Q6)*100/Q6),"n.a.")</f>
        <v>31.655863116533546</v>
      </c>
      <c r="AD786" s="377">
        <f t="shared" ref="AD786:AD849" si="80">IFERROR(((AD6-R6)*100/R6),"n.a.")</f>
        <v>-17.734346622069296</v>
      </c>
      <c r="AE786" s="377">
        <f t="shared" ref="AE786:AE849" si="81">IFERROR(((AE6-S6)*100/S6),"n.a.")</f>
        <v>-2.1753441782212795</v>
      </c>
      <c r="AF786" s="377">
        <f t="shared" ref="AF786:AI849" si="82">IFERROR(((AF6-T6)*100/T6),"n.a.")</f>
        <v>-7.7554045191615888</v>
      </c>
      <c r="AG786" s="377">
        <f t="shared" si="82"/>
        <v>22.886417340781581</v>
      </c>
      <c r="AH786" s="377">
        <f t="shared" si="82"/>
        <v>13.427583716320454</v>
      </c>
      <c r="AI786" s="377">
        <f t="shared" si="82"/>
        <v>-11.2879605175959</v>
      </c>
      <c r="AJ786" s="377">
        <f t="shared" ref="AJ786:AM849" si="83">IFERROR(((AJ6-X6)*100/X6),"n.a.")</f>
        <v>22.233401400541094</v>
      </c>
      <c r="AK786" s="377">
        <f t="shared" si="83"/>
        <v>-21.061892358830288</v>
      </c>
      <c r="AL786" s="377">
        <f t="shared" si="83"/>
        <v>-9.3177344857744746</v>
      </c>
      <c r="AM786" s="377">
        <f t="shared" si="83"/>
        <v>-1.0419547302398329</v>
      </c>
      <c r="AN786" s="377">
        <f t="shared" si="64"/>
        <v>-5.657771137390375</v>
      </c>
      <c r="AO786" s="377">
        <f t="shared" si="64"/>
        <v>2.1601238866247043</v>
      </c>
      <c r="AP786" s="377">
        <f t="shared" si="64"/>
        <v>1.687596376910685</v>
      </c>
    </row>
    <row r="787" spans="1:42" s="326" customFormat="1" ht="13.8" x14ac:dyDescent="0.3">
      <c r="A787" s="328"/>
      <c r="B787" s="328" t="s">
        <v>178</v>
      </c>
      <c r="C787" s="332"/>
      <c r="D787" s="332"/>
      <c r="E787" s="332"/>
      <c r="F787" s="332"/>
      <c r="G787" s="332"/>
      <c r="H787" s="332"/>
      <c r="I787" s="332"/>
      <c r="J787" s="332"/>
      <c r="K787" s="332"/>
      <c r="L787" s="332"/>
      <c r="M787" s="332"/>
      <c r="N787" s="332"/>
      <c r="O787" s="377">
        <f t="shared" si="65"/>
        <v>120.26482164278787</v>
      </c>
      <c r="P787" s="377">
        <f t="shared" si="66"/>
        <v>11.065627057935492</v>
      </c>
      <c r="Q787" s="377">
        <f t="shared" si="67"/>
        <v>-45.436165950307085</v>
      </c>
      <c r="R787" s="377">
        <f t="shared" si="68"/>
        <v>-18.880143250322938</v>
      </c>
      <c r="S787" s="377">
        <f t="shared" si="69"/>
        <v>-10.865406425991539</v>
      </c>
      <c r="T787" s="377">
        <f t="shared" si="70"/>
        <v>-37.121954875603258</v>
      </c>
      <c r="U787" s="377">
        <f t="shared" si="71"/>
        <v>-16.505238244121895</v>
      </c>
      <c r="V787" s="377">
        <f t="shared" si="72"/>
        <v>-45.808240328360554</v>
      </c>
      <c r="W787" s="377">
        <f t="shared" si="73"/>
        <v>0.84161301044170456</v>
      </c>
      <c r="X787" s="377">
        <f t="shared" si="74"/>
        <v>6.3756616985112702</v>
      </c>
      <c r="Y787" s="377">
        <f t="shared" si="75"/>
        <v>14.895877498885701</v>
      </c>
      <c r="Z787" s="377">
        <f t="shared" si="76"/>
        <v>-1.0787364443540739</v>
      </c>
      <c r="AA787" s="377">
        <f t="shared" si="77"/>
        <v>-13.143506415340198</v>
      </c>
      <c r="AB787" s="377">
        <f t="shared" si="78"/>
        <v>-27.008060352388465</v>
      </c>
      <c r="AC787" s="377">
        <f t="shared" si="79"/>
        <v>42.923376627341931</v>
      </c>
      <c r="AD787" s="377">
        <f t="shared" si="80"/>
        <v>-1.0933276242019208</v>
      </c>
      <c r="AE787" s="377">
        <f t="shared" si="81"/>
        <v>-1.3436276582810687</v>
      </c>
      <c r="AF787" s="377">
        <f t="shared" si="82"/>
        <v>-9.1861999979696165</v>
      </c>
      <c r="AG787" s="377">
        <f t="shared" si="82"/>
        <v>22.689193014181015</v>
      </c>
      <c r="AH787" s="377">
        <f t="shared" si="82"/>
        <v>40.170599088962227</v>
      </c>
      <c r="AI787" s="377">
        <f t="shared" si="82"/>
        <v>-3.0843127166916031</v>
      </c>
      <c r="AJ787" s="377">
        <f t="shared" si="83"/>
        <v>43.884165401798761</v>
      </c>
      <c r="AK787" s="377">
        <f t="shared" si="83"/>
        <v>-28.796916455361774</v>
      </c>
      <c r="AL787" s="377">
        <f t="shared" si="83"/>
        <v>-9.7179977632453483</v>
      </c>
      <c r="AM787" s="377">
        <f t="shared" si="83"/>
        <v>-8.2752770935467002</v>
      </c>
      <c r="AN787" s="377">
        <f t="shared" si="64"/>
        <v>10.744983112048239</v>
      </c>
      <c r="AO787" s="377">
        <f t="shared" si="64"/>
        <v>5.6995797597251414</v>
      </c>
      <c r="AP787" s="377">
        <f t="shared" si="64"/>
        <v>-3.2368924049896002</v>
      </c>
    </row>
    <row r="788" spans="1:42" s="326" customFormat="1" ht="13.8" x14ac:dyDescent="0.3">
      <c r="A788" s="330"/>
      <c r="B788" s="330" t="s">
        <v>179</v>
      </c>
      <c r="C788" s="333"/>
      <c r="D788" s="333"/>
      <c r="E788" s="333"/>
      <c r="F788" s="333"/>
      <c r="G788" s="333"/>
      <c r="H788" s="333"/>
      <c r="I788" s="333"/>
      <c r="J788" s="333"/>
      <c r="K788" s="333"/>
      <c r="L788" s="333"/>
      <c r="M788" s="333"/>
      <c r="N788" s="333"/>
      <c r="O788" s="377">
        <f t="shared" si="65"/>
        <v>20.06868814369588</v>
      </c>
      <c r="P788" s="377">
        <f t="shared" si="66"/>
        <v>-21.12425889960446</v>
      </c>
      <c r="Q788" s="377">
        <f t="shared" si="67"/>
        <v>-55.010376967110602</v>
      </c>
      <c r="R788" s="377">
        <f t="shared" si="68"/>
        <v>-36.86129096350934</v>
      </c>
      <c r="S788" s="377">
        <f t="shared" si="69"/>
        <v>-29.638164632236485</v>
      </c>
      <c r="T788" s="377">
        <f t="shared" si="70"/>
        <v>-9.1062642471593538</v>
      </c>
      <c r="U788" s="377">
        <f t="shared" si="71"/>
        <v>-34.167843549975302</v>
      </c>
      <c r="V788" s="377">
        <f t="shared" si="72"/>
        <v>-17.874101455636268</v>
      </c>
      <c r="W788" s="377">
        <f t="shared" si="73"/>
        <v>4.3915955778548312</v>
      </c>
      <c r="X788" s="377">
        <f t="shared" si="74"/>
        <v>21.003273279050998</v>
      </c>
      <c r="Y788" s="377">
        <f t="shared" si="75"/>
        <v>-25.657285941200666</v>
      </c>
      <c r="Z788" s="377">
        <f t="shared" si="76"/>
        <v>-60.567528174355644</v>
      </c>
      <c r="AA788" s="377">
        <f t="shared" si="77"/>
        <v>-12.794672941502535</v>
      </c>
      <c r="AB788" s="377">
        <f t="shared" si="78"/>
        <v>-41.025523232758275</v>
      </c>
      <c r="AC788" s="377">
        <f t="shared" si="79"/>
        <v>31.695866478356528</v>
      </c>
      <c r="AD788" s="377">
        <f t="shared" si="80"/>
        <v>-35.788007189938661</v>
      </c>
      <c r="AE788" s="377">
        <f t="shared" si="81"/>
        <v>13.279095070670278</v>
      </c>
      <c r="AF788" s="377">
        <f t="shared" si="82"/>
        <v>25.112183893797049</v>
      </c>
      <c r="AG788" s="377">
        <f t="shared" si="82"/>
        <v>5.6649267524469602</v>
      </c>
      <c r="AH788" s="377">
        <f t="shared" si="82"/>
        <v>-20.228546726747076</v>
      </c>
      <c r="AI788" s="377">
        <f t="shared" si="82"/>
        <v>-30.38952851734258</v>
      </c>
      <c r="AJ788" s="377">
        <f t="shared" si="83"/>
        <v>-41.54667174776295</v>
      </c>
      <c r="AK788" s="377">
        <f t="shared" si="83"/>
        <v>-12.285992906747294</v>
      </c>
      <c r="AL788" s="377">
        <f t="shared" si="83"/>
        <v>-13.937210676684471</v>
      </c>
      <c r="AM788" s="377">
        <f t="shared" si="83"/>
        <v>-24.322888491584408</v>
      </c>
      <c r="AN788" s="377">
        <f t="shared" si="64"/>
        <v>31.881543661944459</v>
      </c>
      <c r="AO788" s="377">
        <f t="shared" si="64"/>
        <v>-33.521331266604214</v>
      </c>
      <c r="AP788" s="377">
        <f t="shared" si="64"/>
        <v>2.4704638959430767</v>
      </c>
    </row>
    <row r="789" spans="1:42" s="326" customFormat="1" ht="13.8" x14ac:dyDescent="0.3">
      <c r="A789" s="328"/>
      <c r="B789" s="328" t="s">
        <v>180</v>
      </c>
      <c r="C789" s="332"/>
      <c r="D789" s="332"/>
      <c r="E789" s="332"/>
      <c r="F789" s="332"/>
      <c r="G789" s="332"/>
      <c r="H789" s="329"/>
      <c r="I789" s="332"/>
      <c r="J789" s="332"/>
      <c r="K789" s="332"/>
      <c r="L789" s="332"/>
      <c r="M789" s="332"/>
      <c r="N789" s="332"/>
      <c r="O789" s="377">
        <f t="shared" si="65"/>
        <v>313.16954761501211</v>
      </c>
      <c r="P789" s="377">
        <f t="shared" si="66"/>
        <v>-53.241571098294308</v>
      </c>
      <c r="Q789" s="377">
        <f t="shared" si="67"/>
        <v>-99.040288940539696</v>
      </c>
      <c r="R789" s="377">
        <f t="shared" si="68"/>
        <v>15.745632796862438</v>
      </c>
      <c r="S789" s="377">
        <f t="shared" si="69"/>
        <v>-11.298033781250005</v>
      </c>
      <c r="T789" s="377">
        <f t="shared" si="70"/>
        <v>49.829931403907992</v>
      </c>
      <c r="U789" s="377">
        <f t="shared" si="71"/>
        <v>7113.1396934722225</v>
      </c>
      <c r="V789" s="377">
        <f t="shared" si="72"/>
        <v>9065.7112771076918</v>
      </c>
      <c r="W789" s="377">
        <f t="shared" si="73"/>
        <v>64268.480443100001</v>
      </c>
      <c r="X789" s="377">
        <f t="shared" si="74"/>
        <v>243.01983428365384</v>
      </c>
      <c r="Y789" s="377">
        <f t="shared" si="75"/>
        <v>104.44193002412042</v>
      </c>
      <c r="Z789" s="377">
        <f t="shared" si="76"/>
        <v>-59.041947654792878</v>
      </c>
      <c r="AA789" s="377">
        <f t="shared" si="77"/>
        <v>-91.761143114917772</v>
      </c>
      <c r="AB789" s="377">
        <f t="shared" si="78"/>
        <v>-99.574043879603622</v>
      </c>
      <c r="AC789" s="377">
        <f t="shared" si="79"/>
        <v>-6.0914801703649877</v>
      </c>
      <c r="AD789" s="377">
        <f t="shared" si="80"/>
        <v>-98.649478260687829</v>
      </c>
      <c r="AE789" s="377">
        <f t="shared" si="81"/>
        <v>-49.398499998512747</v>
      </c>
      <c r="AF789" s="377">
        <f t="shared" si="82"/>
        <v>-85.328293682526066</v>
      </c>
      <c r="AG789" s="377">
        <f t="shared" si="82"/>
        <v>-98.07388773838575</v>
      </c>
      <c r="AH789" s="377">
        <f t="shared" si="82"/>
        <v>-99.861981787733711</v>
      </c>
      <c r="AI789" s="377">
        <f t="shared" si="82"/>
        <v>-99.571427874013807</v>
      </c>
      <c r="AJ789" s="377">
        <f t="shared" si="83"/>
        <v>-99.944900467708024</v>
      </c>
      <c r="AK789" s="377">
        <f t="shared" si="83"/>
        <v>-99.803737743818587</v>
      </c>
      <c r="AL789" s="377">
        <f t="shared" si="83"/>
        <v>-87.732569351560471</v>
      </c>
      <c r="AM789" s="377">
        <f t="shared" si="83"/>
        <v>-97.014376401950216</v>
      </c>
      <c r="AN789" s="377">
        <f t="shared" si="64"/>
        <v>84.975479191309503</v>
      </c>
      <c r="AO789" s="377">
        <f t="shared" si="64"/>
        <v>842.98095728854969</v>
      </c>
      <c r="AP789" s="377">
        <f t="shared" si="64"/>
        <v>1449.8618355093427</v>
      </c>
    </row>
    <row r="790" spans="1:42" s="326" customFormat="1" ht="19.8" x14ac:dyDescent="0.5">
      <c r="A790" s="330"/>
      <c r="B790" s="330" t="s">
        <v>181</v>
      </c>
      <c r="C790" s="331"/>
      <c r="D790" s="333"/>
      <c r="E790" s="333"/>
      <c r="F790" s="333"/>
      <c r="G790" s="333"/>
      <c r="H790" s="333"/>
      <c r="I790" s="333"/>
      <c r="J790" s="333"/>
      <c r="K790" s="333"/>
      <c r="L790" s="333"/>
      <c r="M790" s="334"/>
      <c r="N790" s="333"/>
      <c r="O790" s="377">
        <f t="shared" si="65"/>
        <v>37.005909483099408</v>
      </c>
      <c r="P790" s="377">
        <f t="shared" si="66"/>
        <v>423.52774591674648</v>
      </c>
      <c r="Q790" s="377">
        <f t="shared" si="67"/>
        <v>-87.161591589398014</v>
      </c>
      <c r="R790" s="377">
        <f t="shared" si="68"/>
        <v>-99.981479590651546</v>
      </c>
      <c r="S790" s="377">
        <f t="shared" si="69"/>
        <v>-99.999674066256105</v>
      </c>
      <c r="T790" s="377" t="str">
        <f t="shared" si="70"/>
        <v>n.a.</v>
      </c>
      <c r="U790" s="377">
        <f t="shared" si="71"/>
        <v>338.47285399999998</v>
      </c>
      <c r="V790" s="377">
        <f t="shared" si="72"/>
        <v>-99.955126740084211</v>
      </c>
      <c r="W790" s="377">
        <f t="shared" si="73"/>
        <v>55.494810975886175</v>
      </c>
      <c r="X790" s="377">
        <f t="shared" si="74"/>
        <v>-99.996789565480938</v>
      </c>
      <c r="Y790" s="377">
        <f t="shared" si="75"/>
        <v>-99.990243640664957</v>
      </c>
      <c r="Z790" s="377">
        <f t="shared" si="76"/>
        <v>-99.999889172452995</v>
      </c>
      <c r="AA790" s="377">
        <f t="shared" si="77"/>
        <v>6.7874061569659982</v>
      </c>
      <c r="AB790" s="377">
        <f t="shared" si="78"/>
        <v>-40.227726518633467</v>
      </c>
      <c r="AC790" s="377">
        <f t="shared" si="79"/>
        <v>1371.9732903650367</v>
      </c>
      <c r="AD790" s="377">
        <f t="shared" si="80"/>
        <v>16996.631248781585</v>
      </c>
      <c r="AE790" s="377">
        <f t="shared" si="81"/>
        <v>493660.2158426189</v>
      </c>
      <c r="AF790" s="377">
        <f t="shared" si="82"/>
        <v>29.329304149125534</v>
      </c>
      <c r="AG790" s="377">
        <f t="shared" si="82"/>
        <v>34354.555590344477</v>
      </c>
      <c r="AH790" s="377">
        <f t="shared" si="82"/>
        <v>48.510311104833526</v>
      </c>
      <c r="AI790" s="377">
        <f t="shared" si="82"/>
        <v>-99.547001783312751</v>
      </c>
      <c r="AJ790" s="377">
        <f t="shared" si="83"/>
        <v>118.49772215292629</v>
      </c>
      <c r="AK790" s="377">
        <f t="shared" si="83"/>
        <v>238.06521351474731</v>
      </c>
      <c r="AL790" s="377">
        <f t="shared" si="83"/>
        <v>17312.951387669895</v>
      </c>
      <c r="AM790" s="377">
        <f t="shared" si="83"/>
        <v>-94.684659947260826</v>
      </c>
      <c r="AN790" s="377">
        <f t="shared" si="64"/>
        <v>-99.991314792724694</v>
      </c>
      <c r="AO790" s="377">
        <f t="shared" si="64"/>
        <v>-99.996992367919049</v>
      </c>
      <c r="AP790" s="377">
        <f t="shared" si="64"/>
        <v>-99.979687515838265</v>
      </c>
    </row>
    <row r="791" spans="1:42" s="326" customFormat="1" ht="13.8" x14ac:dyDescent="0.3">
      <c r="A791" s="328"/>
      <c r="B791" s="328" t="s">
        <v>182</v>
      </c>
      <c r="C791" s="332"/>
      <c r="D791" s="332"/>
      <c r="E791" s="332"/>
      <c r="F791" s="332"/>
      <c r="G791" s="332"/>
      <c r="H791" s="332"/>
      <c r="I791" s="332"/>
      <c r="J791" s="332"/>
      <c r="K791" s="329"/>
      <c r="L791" s="332"/>
      <c r="M791" s="332"/>
      <c r="N791" s="332"/>
      <c r="O791" s="377">
        <f t="shared" si="65"/>
        <v>76.262995127340815</v>
      </c>
      <c r="P791" s="377">
        <f t="shared" si="66"/>
        <v>266.76301338325993</v>
      </c>
      <c r="Q791" s="377">
        <f t="shared" si="67"/>
        <v>128.35558475951294</v>
      </c>
      <c r="R791" s="377">
        <f t="shared" si="68"/>
        <v>93.097463064902641</v>
      </c>
      <c r="S791" s="377">
        <f t="shared" si="69"/>
        <v>29.721407346740648</v>
      </c>
      <c r="T791" s="377">
        <f t="shared" si="70"/>
        <v>73.956233366749913</v>
      </c>
      <c r="U791" s="377">
        <f t="shared" si="71"/>
        <v>64.769250450701321</v>
      </c>
      <c r="V791" s="377">
        <f t="shared" si="72"/>
        <v>-94.727864018573541</v>
      </c>
      <c r="W791" s="377">
        <f t="shared" si="73"/>
        <v>-98.080868799083532</v>
      </c>
      <c r="X791" s="377">
        <f t="shared" si="74"/>
        <v>8.4137955263157824</v>
      </c>
      <c r="Y791" s="377">
        <f t="shared" si="75"/>
        <v>11707.057128281251</v>
      </c>
      <c r="Z791" s="377">
        <f t="shared" si="76"/>
        <v>351.98213716734699</v>
      </c>
      <c r="AA791" s="377">
        <f t="shared" si="77"/>
        <v>822.85634865248107</v>
      </c>
      <c r="AB791" s="377">
        <f t="shared" si="78"/>
        <v>-79.032853035490149</v>
      </c>
      <c r="AC791" s="377">
        <f t="shared" si="79"/>
        <v>-5.5043162919540567</v>
      </c>
      <c r="AD791" s="377">
        <f t="shared" si="80"/>
        <v>-90.53219683069409</v>
      </c>
      <c r="AE791" s="377">
        <f t="shared" si="81"/>
        <v>464.0235859767028</v>
      </c>
      <c r="AF791" s="377">
        <f t="shared" si="82"/>
        <v>-7.7402413012727562</v>
      </c>
      <c r="AG791" s="377">
        <f t="shared" si="82"/>
        <v>-99.631737266004649</v>
      </c>
      <c r="AH791" s="377">
        <f t="shared" si="82"/>
        <v>230.14208871186941</v>
      </c>
      <c r="AI791" s="377">
        <f t="shared" si="82"/>
        <v>4848.643628243588</v>
      </c>
      <c r="AJ791" s="377">
        <f t="shared" si="83"/>
        <v>5783.0697711773782</v>
      </c>
      <c r="AK791" s="377">
        <f t="shared" si="83"/>
        <v>3.28030721328973</v>
      </c>
      <c r="AL791" s="377">
        <f t="shared" si="83"/>
        <v>-99.07239517776614</v>
      </c>
      <c r="AM791" s="377">
        <f t="shared" si="83"/>
        <v>28.003709328961147</v>
      </c>
      <c r="AN791" s="377">
        <f t="shared" si="64"/>
        <v>-96.784310368182034</v>
      </c>
      <c r="AO791" s="377">
        <f t="shared" si="64"/>
        <v>-98.16767220807391</v>
      </c>
      <c r="AP791" s="377">
        <f t="shared" si="64"/>
        <v>-72.822894381593088</v>
      </c>
    </row>
    <row r="792" spans="1:42" s="326" customFormat="1" ht="13.8" x14ac:dyDescent="0.3">
      <c r="A792" s="330"/>
      <c r="B792" s="330" t="s">
        <v>183</v>
      </c>
      <c r="C792" s="333"/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77">
        <f t="shared" si="65"/>
        <v>-24.575878915859516</v>
      </c>
      <c r="P792" s="377">
        <f t="shared" si="66"/>
        <v>-41.051817958986867</v>
      </c>
      <c r="Q792" s="377">
        <f t="shared" si="67"/>
        <v>-58.880286203966378</v>
      </c>
      <c r="R792" s="377">
        <f t="shared" si="68"/>
        <v>-44.480847956329967</v>
      </c>
      <c r="S792" s="377">
        <f t="shared" si="69"/>
        <v>-22.311484546046831</v>
      </c>
      <c r="T792" s="377">
        <f t="shared" si="70"/>
        <v>-34.816285350586973</v>
      </c>
      <c r="U792" s="377">
        <f t="shared" si="71"/>
        <v>-52.996628049453911</v>
      </c>
      <c r="V792" s="377">
        <f t="shared" si="72"/>
        <v>-15.185616921163462</v>
      </c>
      <c r="W792" s="377">
        <f t="shared" si="73"/>
        <v>-8.5483192952353289</v>
      </c>
      <c r="X792" s="377">
        <f t="shared" si="74"/>
        <v>29.325118156428648</v>
      </c>
      <c r="Y792" s="377">
        <f t="shared" si="75"/>
        <v>8.1037707691453438</v>
      </c>
      <c r="Z792" s="377">
        <f t="shared" si="76"/>
        <v>-28.199745375216462</v>
      </c>
      <c r="AA792" s="377">
        <f t="shared" si="77"/>
        <v>3.9869997998429745</v>
      </c>
      <c r="AB792" s="377">
        <f t="shared" si="78"/>
        <v>-43.284231009970057</v>
      </c>
      <c r="AC792" s="377">
        <f t="shared" si="79"/>
        <v>6.9928326423773806</v>
      </c>
      <c r="AD792" s="377">
        <f t="shared" si="80"/>
        <v>-14.095876330235081</v>
      </c>
      <c r="AE792" s="377">
        <f t="shared" si="81"/>
        <v>-15.566849866850566</v>
      </c>
      <c r="AF792" s="377">
        <f t="shared" si="82"/>
        <v>66.711249654785931</v>
      </c>
      <c r="AG792" s="377">
        <f t="shared" si="82"/>
        <v>39.079603498987453</v>
      </c>
      <c r="AH792" s="377">
        <f t="shared" si="82"/>
        <v>-6.583780260440232</v>
      </c>
      <c r="AI792" s="377">
        <f t="shared" si="82"/>
        <v>-20.98553703743719</v>
      </c>
      <c r="AJ792" s="377">
        <f t="shared" si="83"/>
        <v>-24.545799051194614</v>
      </c>
      <c r="AK792" s="377">
        <f t="shared" si="83"/>
        <v>41.5889044951033</v>
      </c>
      <c r="AL792" s="377">
        <f t="shared" si="83"/>
        <v>47.536591234406373</v>
      </c>
      <c r="AM792" s="377">
        <f t="shared" si="83"/>
        <v>-4.9501014242708328</v>
      </c>
      <c r="AN792" s="377">
        <f t="shared" si="64"/>
        <v>142.28305050863025</v>
      </c>
      <c r="AO792" s="377">
        <f t="shared" si="64"/>
        <v>7.9344776530898606</v>
      </c>
      <c r="AP792" s="377">
        <f t="shared" si="64"/>
        <v>1.3694238869664543</v>
      </c>
    </row>
    <row r="793" spans="1:42" s="326" customFormat="1" ht="13.8" x14ac:dyDescent="0.3">
      <c r="A793" s="328"/>
      <c r="B793" s="328" t="s">
        <v>184</v>
      </c>
      <c r="C793" s="332"/>
      <c r="D793" s="332"/>
      <c r="E793" s="332"/>
      <c r="F793" s="332"/>
      <c r="G793" s="332"/>
      <c r="H793" s="332"/>
      <c r="I793" s="332"/>
      <c r="J793" s="332"/>
      <c r="K793" s="332"/>
      <c r="L793" s="332"/>
      <c r="M793" s="332"/>
      <c r="N793" s="332"/>
      <c r="O793" s="377">
        <f t="shared" si="65"/>
        <v>169.70843391275901</v>
      </c>
      <c r="P793" s="377">
        <f t="shared" si="66"/>
        <v>-40.52922274375306</v>
      </c>
      <c r="Q793" s="377">
        <f t="shared" si="67"/>
        <v>76.977751857615885</v>
      </c>
      <c r="R793" s="377">
        <f t="shared" si="68"/>
        <v>-5.1483371675908804</v>
      </c>
      <c r="S793" s="377">
        <f t="shared" si="69"/>
        <v>-27.197631026315783</v>
      </c>
      <c r="T793" s="377">
        <f t="shared" si="70"/>
        <v>176.80362516997414</v>
      </c>
      <c r="U793" s="377">
        <f t="shared" si="71"/>
        <v>-61.769310567912484</v>
      </c>
      <c r="V793" s="377">
        <f t="shared" si="72"/>
        <v>-51.020698562070102</v>
      </c>
      <c r="W793" s="377">
        <f t="shared" si="73"/>
        <v>-33.454980329164577</v>
      </c>
      <c r="X793" s="377">
        <f t="shared" si="74"/>
        <v>111.63488664694182</v>
      </c>
      <c r="Y793" s="377">
        <f t="shared" si="75"/>
        <v>-5.4887577451112568</v>
      </c>
      <c r="Z793" s="377">
        <f t="shared" si="76"/>
        <v>13.064759880224404</v>
      </c>
      <c r="AA793" s="377">
        <f t="shared" si="77"/>
        <v>-31.713473114372434</v>
      </c>
      <c r="AB793" s="377">
        <f t="shared" si="78"/>
        <v>158.35248089745681</v>
      </c>
      <c r="AC793" s="377">
        <f t="shared" si="79"/>
        <v>-9.5478346263785081</v>
      </c>
      <c r="AD793" s="377">
        <f t="shared" si="80"/>
        <v>-48.852926392382059</v>
      </c>
      <c r="AE793" s="377">
        <f t="shared" si="81"/>
        <v>267.46877506687849</v>
      </c>
      <c r="AF793" s="377">
        <f t="shared" si="82"/>
        <v>-33.115611283754646</v>
      </c>
      <c r="AG793" s="377">
        <f t="shared" si="82"/>
        <v>339.97212115219469</v>
      </c>
      <c r="AH793" s="377">
        <f t="shared" si="82"/>
        <v>19.622688536976945</v>
      </c>
      <c r="AI793" s="377">
        <f t="shared" si="82"/>
        <v>195.95396252486665</v>
      </c>
      <c r="AJ793" s="377">
        <f t="shared" si="83"/>
        <v>-64.957658534245965</v>
      </c>
      <c r="AK793" s="377">
        <f t="shared" si="83"/>
        <v>27.984267374558826</v>
      </c>
      <c r="AL793" s="377">
        <f t="shared" si="83"/>
        <v>-60.599375260879697</v>
      </c>
      <c r="AM793" s="377">
        <f t="shared" si="83"/>
        <v>25.087099912141742</v>
      </c>
      <c r="AN793" s="377">
        <f t="shared" si="64"/>
        <v>-73.443044742942334</v>
      </c>
      <c r="AO793" s="377">
        <f t="shared" si="64"/>
        <v>-50.528221294858831</v>
      </c>
      <c r="AP793" s="377">
        <f t="shared" si="64"/>
        <v>4.263034594196478</v>
      </c>
    </row>
    <row r="794" spans="1:42" s="326" customFormat="1" ht="13.8" x14ac:dyDescent="0.3">
      <c r="A794" s="330"/>
      <c r="B794" s="330" t="s">
        <v>185</v>
      </c>
      <c r="C794" s="333"/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77">
        <f t="shared" si="65"/>
        <v>18.611310133893841</v>
      </c>
      <c r="P794" s="377">
        <f t="shared" si="66"/>
        <v>28.178920899747069</v>
      </c>
      <c r="Q794" s="377">
        <f t="shared" si="67"/>
        <v>-33.995853038227274</v>
      </c>
      <c r="R794" s="377">
        <f t="shared" si="68"/>
        <v>22.871382136768812</v>
      </c>
      <c r="S794" s="377">
        <f t="shared" si="69"/>
        <v>-19.587051504390182</v>
      </c>
      <c r="T794" s="377">
        <f t="shared" si="70"/>
        <v>70.758164385384944</v>
      </c>
      <c r="U794" s="377">
        <f t="shared" si="71"/>
        <v>-45.456095674092126</v>
      </c>
      <c r="V794" s="377">
        <f t="shared" si="72"/>
        <v>-28.983658221342573</v>
      </c>
      <c r="W794" s="377">
        <f t="shared" si="73"/>
        <v>-45.58932901589607</v>
      </c>
      <c r="X794" s="377">
        <f t="shared" si="74"/>
        <v>-19.376953882589977</v>
      </c>
      <c r="Y794" s="377">
        <f t="shared" si="75"/>
        <v>33.71649073186655</v>
      </c>
      <c r="Z794" s="377">
        <f t="shared" si="76"/>
        <v>21.984049421317174</v>
      </c>
      <c r="AA794" s="377">
        <f t="shared" si="77"/>
        <v>-38.864192050726636</v>
      </c>
      <c r="AB794" s="377">
        <f t="shared" si="78"/>
        <v>-22.544400254663476</v>
      </c>
      <c r="AC794" s="377">
        <f t="shared" si="79"/>
        <v>19.491663879909776</v>
      </c>
      <c r="AD794" s="377">
        <f t="shared" si="80"/>
        <v>-52.797768301250187</v>
      </c>
      <c r="AE794" s="377">
        <f t="shared" si="81"/>
        <v>-17.750770436752358</v>
      </c>
      <c r="AF794" s="377">
        <f t="shared" si="82"/>
        <v>-19.481412954921968</v>
      </c>
      <c r="AG794" s="377">
        <f t="shared" si="82"/>
        <v>33.936667419523495</v>
      </c>
      <c r="AH794" s="377">
        <f t="shared" si="82"/>
        <v>-16.455580851739199</v>
      </c>
      <c r="AI794" s="377">
        <f t="shared" si="82"/>
        <v>-33.361923506368747</v>
      </c>
      <c r="AJ794" s="377">
        <f t="shared" si="83"/>
        <v>-4.4373620818363939</v>
      </c>
      <c r="AK794" s="377">
        <f t="shared" si="83"/>
        <v>-11.826490437991373</v>
      </c>
      <c r="AL794" s="377">
        <f t="shared" si="83"/>
        <v>-9.3526489851730705</v>
      </c>
      <c r="AM794" s="377">
        <f t="shared" si="83"/>
        <v>32.02676656116072</v>
      </c>
      <c r="AN794" s="377">
        <f t="shared" si="64"/>
        <v>-51.071199248018701</v>
      </c>
      <c r="AO794" s="377">
        <f t="shared" si="64"/>
        <v>14.543659442271816</v>
      </c>
      <c r="AP794" s="377">
        <f t="shared" si="64"/>
        <v>28.080397377742631</v>
      </c>
    </row>
    <row r="795" spans="1:42" s="326" customFormat="1" ht="13.8" x14ac:dyDescent="0.3">
      <c r="A795" s="328"/>
      <c r="B795" s="328" t="s">
        <v>186</v>
      </c>
      <c r="C795" s="332"/>
      <c r="D795" s="332"/>
      <c r="E795" s="332"/>
      <c r="F795" s="332"/>
      <c r="G795" s="332"/>
      <c r="H795" s="332"/>
      <c r="I795" s="332"/>
      <c r="J795" s="332"/>
      <c r="K795" s="332"/>
      <c r="L795" s="332"/>
      <c r="M795" s="332"/>
      <c r="N795" s="332"/>
      <c r="O795" s="377">
        <f t="shared" si="65"/>
        <v>20.606573626455962</v>
      </c>
      <c r="P795" s="377">
        <f t="shared" si="66"/>
        <v>20.628254787553697</v>
      </c>
      <c r="Q795" s="377">
        <f t="shared" si="67"/>
        <v>-34.214904319074392</v>
      </c>
      <c r="R795" s="377">
        <f t="shared" si="68"/>
        <v>34.385960320005424</v>
      </c>
      <c r="S795" s="377">
        <f t="shared" si="69"/>
        <v>-20.338539849879826</v>
      </c>
      <c r="T795" s="377">
        <f t="shared" si="70"/>
        <v>75.522167424172935</v>
      </c>
      <c r="U795" s="377">
        <f t="shared" si="71"/>
        <v>-44.485589066989796</v>
      </c>
      <c r="V795" s="377">
        <f t="shared" si="72"/>
        <v>-27.740703243252831</v>
      </c>
      <c r="W795" s="377">
        <f t="shared" si="73"/>
        <v>-48.316659563992651</v>
      </c>
      <c r="X795" s="377">
        <f t="shared" si="74"/>
        <v>-17.652762634158311</v>
      </c>
      <c r="Y795" s="377">
        <f t="shared" si="75"/>
        <v>33.507097907922869</v>
      </c>
      <c r="Z795" s="377">
        <f t="shared" si="76"/>
        <v>21.038043575441606</v>
      </c>
      <c r="AA795" s="377">
        <f t="shared" si="77"/>
        <v>-36.611111097261158</v>
      </c>
      <c r="AB795" s="377">
        <f t="shared" si="78"/>
        <v>-20.868487604671554</v>
      </c>
      <c r="AC795" s="377">
        <f t="shared" si="79"/>
        <v>16.063703292618136</v>
      </c>
      <c r="AD795" s="377">
        <f t="shared" si="80"/>
        <v>-55.423282433637475</v>
      </c>
      <c r="AE795" s="377">
        <f t="shared" si="81"/>
        <v>-19.967390472549614</v>
      </c>
      <c r="AF795" s="377">
        <f t="shared" si="82"/>
        <v>-17.707505716119403</v>
      </c>
      <c r="AG795" s="377">
        <f t="shared" si="82"/>
        <v>30.610378055766216</v>
      </c>
      <c r="AH795" s="377">
        <f t="shared" si="82"/>
        <v>-22.774596168396812</v>
      </c>
      <c r="AI795" s="377">
        <f t="shared" si="82"/>
        <v>-34.375564185143801</v>
      </c>
      <c r="AJ795" s="377">
        <f t="shared" si="83"/>
        <v>-5.7507109667369898</v>
      </c>
      <c r="AK795" s="377">
        <f t="shared" si="83"/>
        <v>-5.0109961352711156</v>
      </c>
      <c r="AL795" s="377">
        <f t="shared" si="83"/>
        <v>-11.459287133836165</v>
      </c>
      <c r="AM795" s="377">
        <f t="shared" si="83"/>
        <v>37.371667317086015</v>
      </c>
      <c r="AN795" s="377">
        <f t="shared" si="64"/>
        <v>-50.047586362462461</v>
      </c>
      <c r="AO795" s="377">
        <f t="shared" si="64"/>
        <v>25.432291562200238</v>
      </c>
      <c r="AP795" s="377">
        <f t="shared" si="64"/>
        <v>35.630555484539535</v>
      </c>
    </row>
    <row r="796" spans="1:42" s="326" customFormat="1" ht="13.8" x14ac:dyDescent="0.3">
      <c r="A796" s="330"/>
      <c r="B796" s="330" t="s">
        <v>187</v>
      </c>
      <c r="C796" s="331"/>
      <c r="D796" s="333"/>
      <c r="E796" s="333"/>
      <c r="F796" s="333"/>
      <c r="G796" s="333"/>
      <c r="H796" s="333"/>
      <c r="I796" s="333"/>
      <c r="J796" s="333"/>
      <c r="K796" s="333"/>
      <c r="L796" s="333"/>
      <c r="M796" s="333"/>
      <c r="N796" s="333"/>
      <c r="O796" s="377">
        <f t="shared" si="65"/>
        <v>3.6972597705410846</v>
      </c>
      <c r="P796" s="377">
        <f t="shared" si="66"/>
        <v>252.37741172704861</v>
      </c>
      <c r="Q796" s="377">
        <f t="shared" si="67"/>
        <v>-31.806459291658918</v>
      </c>
      <c r="R796" s="377">
        <f t="shared" si="68"/>
        <v>-49.492746088620194</v>
      </c>
      <c r="S796" s="377">
        <f t="shared" si="69"/>
        <v>-14.752128008694569</v>
      </c>
      <c r="T796" s="377">
        <f t="shared" si="70"/>
        <v>42.264675743167786</v>
      </c>
      <c r="U796" s="377">
        <f t="shared" si="71"/>
        <v>-52.57755038884126</v>
      </c>
      <c r="V796" s="377">
        <f t="shared" si="72"/>
        <v>-40.800150898343198</v>
      </c>
      <c r="W796" s="377">
        <f t="shared" si="73"/>
        <v>-6.145736502555085</v>
      </c>
      <c r="X796" s="377">
        <f t="shared" si="74"/>
        <v>-42.928449646508724</v>
      </c>
      <c r="Y796" s="377">
        <f t="shared" si="75"/>
        <v>35.21183683833894</v>
      </c>
      <c r="Z796" s="377">
        <f t="shared" si="76"/>
        <v>38.933475522721437</v>
      </c>
      <c r="AA796" s="377">
        <f t="shared" si="77"/>
        <v>-58.451549310497377</v>
      </c>
      <c r="AB796" s="377">
        <f t="shared" si="78"/>
        <v>-39.579307804543937</v>
      </c>
      <c r="AC796" s="377">
        <f t="shared" si="79"/>
        <v>52.543696051911155</v>
      </c>
      <c r="AD796" s="377">
        <f t="shared" si="80"/>
        <v>-8.8952124067152365</v>
      </c>
      <c r="AE796" s="377">
        <f t="shared" si="81"/>
        <v>-4.4240487790617449</v>
      </c>
      <c r="AF796" s="377">
        <f t="shared" si="82"/>
        <v>-32.571405429676616</v>
      </c>
      <c r="AG796" s="377">
        <f t="shared" si="82"/>
        <v>62.522817518282565</v>
      </c>
      <c r="AH796" s="377">
        <f t="shared" si="82"/>
        <v>56.903074109912104</v>
      </c>
      <c r="AI796" s="377">
        <f t="shared" si="82"/>
        <v>-25.289214700088401</v>
      </c>
      <c r="AJ796" s="377">
        <f t="shared" si="83"/>
        <v>21.447301878281888</v>
      </c>
      <c r="AK796" s="377">
        <f t="shared" si="83"/>
        <v>-60.543138678823681</v>
      </c>
      <c r="AL796" s="377">
        <f t="shared" si="83"/>
        <v>23.590707029991517</v>
      </c>
      <c r="AM796" s="377">
        <f t="shared" si="83"/>
        <v>-38.865196009987343</v>
      </c>
      <c r="AN796" s="377">
        <f t="shared" si="64"/>
        <v>-64.697812060552721</v>
      </c>
      <c r="AO796" s="377">
        <f t="shared" si="64"/>
        <v>-65.336299077009542</v>
      </c>
      <c r="AP796" s="377">
        <f t="shared" si="64"/>
        <v>-33.692557525125501</v>
      </c>
    </row>
    <row r="797" spans="1:42" s="326" customFormat="1" ht="13.8" x14ac:dyDescent="0.3">
      <c r="A797" s="328"/>
      <c r="B797" s="328" t="s">
        <v>188</v>
      </c>
      <c r="C797" s="332"/>
      <c r="D797" s="332"/>
      <c r="E797" s="332"/>
      <c r="F797" s="332"/>
      <c r="G797" s="332"/>
      <c r="H797" s="332"/>
      <c r="I797" s="332"/>
      <c r="J797" s="332"/>
      <c r="K797" s="332"/>
      <c r="L797" s="332"/>
      <c r="M797" s="332"/>
      <c r="N797" s="332"/>
      <c r="O797" s="377">
        <f t="shared" si="65"/>
        <v>348.12291511526695</v>
      </c>
      <c r="P797" s="377">
        <f t="shared" si="66"/>
        <v>-22.386785499863596</v>
      </c>
      <c r="Q797" s="377">
        <f t="shared" si="67"/>
        <v>66.020280402005596</v>
      </c>
      <c r="R797" s="377">
        <f t="shared" si="68"/>
        <v>-48.204593265672649</v>
      </c>
      <c r="S797" s="377">
        <f t="shared" si="69"/>
        <v>-37.824755748219694</v>
      </c>
      <c r="T797" s="377">
        <f t="shared" si="70"/>
        <v>-55.434078304628812</v>
      </c>
      <c r="U797" s="377">
        <f t="shared" si="71"/>
        <v>-73.504342383673333</v>
      </c>
      <c r="V797" s="377">
        <f t="shared" si="72"/>
        <v>-37.848566562121206</v>
      </c>
      <c r="W797" s="377">
        <f t="shared" si="73"/>
        <v>-42.44569887206945</v>
      </c>
      <c r="X797" s="377">
        <f t="shared" si="74"/>
        <v>-45.734841548195362</v>
      </c>
      <c r="Y797" s="377">
        <f t="shared" si="75"/>
        <v>-66.79274273910373</v>
      </c>
      <c r="Z797" s="377">
        <f t="shared" si="76"/>
        <v>-46.691491117663055</v>
      </c>
      <c r="AA797" s="377">
        <f t="shared" si="77"/>
        <v>-67.107504639850973</v>
      </c>
      <c r="AB797" s="377">
        <f t="shared" si="78"/>
        <v>-9.4665081430724083</v>
      </c>
      <c r="AC797" s="377">
        <f t="shared" si="79"/>
        <v>-19.214803770425391</v>
      </c>
      <c r="AD797" s="377">
        <f t="shared" si="80"/>
        <v>19.941596968071529</v>
      </c>
      <c r="AE797" s="377">
        <f t="shared" si="81"/>
        <v>42.927040168202076</v>
      </c>
      <c r="AF797" s="377">
        <f t="shared" si="82"/>
        <v>2.7348511535676456</v>
      </c>
      <c r="AG797" s="377">
        <f t="shared" si="82"/>
        <v>29.046992167511672</v>
      </c>
      <c r="AH797" s="377">
        <f t="shared" si="82"/>
        <v>-30.515612999889644</v>
      </c>
      <c r="AI797" s="377">
        <f t="shared" si="82"/>
        <v>-18.054540276516605</v>
      </c>
      <c r="AJ797" s="377">
        <f t="shared" si="83"/>
        <v>18.566113801296797</v>
      </c>
      <c r="AK797" s="377">
        <f t="shared" si="83"/>
        <v>63.30297781081773</v>
      </c>
      <c r="AL797" s="377">
        <f t="shared" si="83"/>
        <v>-2.3113774590133356</v>
      </c>
      <c r="AM797" s="377">
        <f t="shared" si="83"/>
        <v>77.70961030716029</v>
      </c>
      <c r="AN797" s="377">
        <f t="shared" si="64"/>
        <v>-11.151448947030323</v>
      </c>
      <c r="AO797" s="377">
        <f t="shared" si="64"/>
        <v>-47.770570069189958</v>
      </c>
      <c r="AP797" s="377">
        <f t="shared" si="64"/>
        <v>-41.718051990819312</v>
      </c>
    </row>
    <row r="798" spans="1:42" s="326" customFormat="1" ht="13.8" x14ac:dyDescent="0.3">
      <c r="A798" s="330"/>
      <c r="B798" s="330" t="s">
        <v>189</v>
      </c>
      <c r="C798" s="333"/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77">
        <f t="shared" si="65"/>
        <v>7.0622364493252654</v>
      </c>
      <c r="P798" s="377">
        <f t="shared" si="66"/>
        <v>-2.3407323763851906</v>
      </c>
      <c r="Q798" s="377">
        <f t="shared" si="67"/>
        <v>-7.8651774040310709</v>
      </c>
      <c r="R798" s="377">
        <f t="shared" si="68"/>
        <v>24.718713962801218</v>
      </c>
      <c r="S798" s="377">
        <f t="shared" si="69"/>
        <v>-19.781098296363556</v>
      </c>
      <c r="T798" s="377">
        <f t="shared" si="70"/>
        <v>-18.371572632457095</v>
      </c>
      <c r="U798" s="377">
        <f t="shared" si="71"/>
        <v>-24.679009537567744</v>
      </c>
      <c r="V798" s="377">
        <f t="shared" si="72"/>
        <v>-8.6851201401957425</v>
      </c>
      <c r="W798" s="377">
        <f t="shared" si="73"/>
        <v>-20.740456413058936</v>
      </c>
      <c r="X798" s="377">
        <f t="shared" si="74"/>
        <v>2.4937281094937451</v>
      </c>
      <c r="Y798" s="377">
        <f t="shared" si="75"/>
        <v>9.8479266095550706</v>
      </c>
      <c r="Z798" s="377">
        <f t="shared" si="76"/>
        <v>27.19514639196829</v>
      </c>
      <c r="AA798" s="377">
        <f t="shared" si="77"/>
        <v>-10.127996028220613</v>
      </c>
      <c r="AB798" s="377">
        <f t="shared" si="78"/>
        <v>-16.057847006210455</v>
      </c>
      <c r="AC798" s="377">
        <f t="shared" si="79"/>
        <v>8.9905384695156538</v>
      </c>
      <c r="AD798" s="377">
        <f t="shared" si="80"/>
        <v>-20.559798943356629</v>
      </c>
      <c r="AE798" s="377">
        <f t="shared" si="81"/>
        <v>4.7897773516339281</v>
      </c>
      <c r="AF798" s="377">
        <f t="shared" si="82"/>
        <v>9.5298216546634578</v>
      </c>
      <c r="AG798" s="377">
        <f t="shared" si="82"/>
        <v>6.5197709350686743</v>
      </c>
      <c r="AH798" s="377">
        <f t="shared" si="82"/>
        <v>12.844398354703534</v>
      </c>
      <c r="AI798" s="377">
        <f t="shared" si="82"/>
        <v>27.713801356980365</v>
      </c>
      <c r="AJ798" s="377">
        <f t="shared" si="83"/>
        <v>19.610661687733728</v>
      </c>
      <c r="AK798" s="377">
        <f t="shared" si="83"/>
        <v>3.5708289940675955</v>
      </c>
      <c r="AL798" s="377">
        <f t="shared" si="83"/>
        <v>-2.0059774371302916</v>
      </c>
      <c r="AM798" s="377">
        <f t="shared" si="83"/>
        <v>23.926287298717217</v>
      </c>
      <c r="AN798" s="377">
        <f t="shared" si="64"/>
        <v>5.3017281345191911</v>
      </c>
      <c r="AO798" s="377">
        <f t="shared" si="64"/>
        <v>-4.2306833369641383</v>
      </c>
      <c r="AP798" s="377">
        <f t="shared" si="64"/>
        <v>24.994487035985163</v>
      </c>
    </row>
    <row r="799" spans="1:42" s="326" customFormat="1" ht="13.8" x14ac:dyDescent="0.3">
      <c r="A799" s="328"/>
      <c r="B799" s="328" t="s">
        <v>190</v>
      </c>
      <c r="C799" s="332"/>
      <c r="D799" s="332"/>
      <c r="E799" s="332"/>
      <c r="F799" s="332"/>
      <c r="G799" s="332"/>
      <c r="H799" s="332"/>
      <c r="I799" s="332"/>
      <c r="J799" s="332"/>
      <c r="K799" s="332"/>
      <c r="L799" s="332"/>
      <c r="M799" s="332"/>
      <c r="N799" s="332"/>
      <c r="O799" s="377">
        <f t="shared" si="65"/>
        <v>-7.8868427665665628</v>
      </c>
      <c r="P799" s="377">
        <f t="shared" si="66"/>
        <v>0.3765994856330106</v>
      </c>
      <c r="Q799" s="377">
        <f t="shared" si="67"/>
        <v>-0.85510221469354353</v>
      </c>
      <c r="R799" s="377">
        <f t="shared" si="68"/>
        <v>-9.5127389894004732</v>
      </c>
      <c r="S799" s="377">
        <f t="shared" si="69"/>
        <v>17.641837102995858</v>
      </c>
      <c r="T799" s="377">
        <f t="shared" si="70"/>
        <v>-1.695980842703535</v>
      </c>
      <c r="U799" s="377">
        <f t="shared" si="71"/>
        <v>5.7923307444914034</v>
      </c>
      <c r="V799" s="377">
        <f t="shared" si="72"/>
        <v>-0.59335023274499699</v>
      </c>
      <c r="W799" s="377">
        <f t="shared" si="73"/>
        <v>4.7681549836811064</v>
      </c>
      <c r="X799" s="377">
        <f t="shared" si="74"/>
        <v>21.327351819521482</v>
      </c>
      <c r="Y799" s="377">
        <f t="shared" si="75"/>
        <v>23.886979504251663</v>
      </c>
      <c r="Z799" s="377">
        <f t="shared" si="76"/>
        <v>0.97535834731103266</v>
      </c>
      <c r="AA799" s="377">
        <f t="shared" si="77"/>
        <v>10.250894528896252</v>
      </c>
      <c r="AB799" s="377">
        <f t="shared" si="78"/>
        <v>25.546379537581533</v>
      </c>
      <c r="AC799" s="377">
        <f t="shared" si="79"/>
        <v>11.42454497924523</v>
      </c>
      <c r="AD799" s="377">
        <f t="shared" si="80"/>
        <v>17.783269434638488</v>
      </c>
      <c r="AE799" s="377">
        <f t="shared" si="81"/>
        <v>-7.5712638679863469</v>
      </c>
      <c r="AF799" s="377">
        <f t="shared" si="82"/>
        <v>-2.0522484956391542</v>
      </c>
      <c r="AG799" s="377">
        <f t="shared" si="82"/>
        <v>15.102110753207707</v>
      </c>
      <c r="AH799" s="377">
        <f t="shared" si="82"/>
        <v>7.231307804345116</v>
      </c>
      <c r="AI799" s="377">
        <f t="shared" si="82"/>
        <v>13.820745486876667</v>
      </c>
      <c r="AJ799" s="377">
        <f t="shared" si="83"/>
        <v>25.654668172627563</v>
      </c>
      <c r="AK799" s="377">
        <f t="shared" si="83"/>
        <v>-1.4610905529185048</v>
      </c>
      <c r="AL799" s="377">
        <f t="shared" si="83"/>
        <v>33.506012905343887</v>
      </c>
      <c r="AM799" s="377">
        <f t="shared" si="83"/>
        <v>17.843675464884299</v>
      </c>
      <c r="AN799" s="377">
        <f t="shared" si="64"/>
        <v>-11.754407375221891</v>
      </c>
      <c r="AO799" s="377">
        <f t="shared" si="64"/>
        <v>15.836494977670252</v>
      </c>
      <c r="AP799" s="377">
        <f t="shared" si="64"/>
        <v>27.508338945865255</v>
      </c>
    </row>
    <row r="800" spans="1:42" s="326" customFormat="1" ht="13.8" x14ac:dyDescent="0.3">
      <c r="A800" s="330"/>
      <c r="B800" s="330" t="s">
        <v>191</v>
      </c>
      <c r="C800" s="333"/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77">
        <f t="shared" si="65"/>
        <v>-18.07415274220623</v>
      </c>
      <c r="P800" s="377">
        <f t="shared" si="66"/>
        <v>1.2231063157894706</v>
      </c>
      <c r="Q800" s="377">
        <f t="shared" si="67"/>
        <v>20.162646027831098</v>
      </c>
      <c r="R800" s="377">
        <f t="shared" si="68"/>
        <v>45.012259007416567</v>
      </c>
      <c r="S800" s="377">
        <f t="shared" si="69"/>
        <v>12.266497951048958</v>
      </c>
      <c r="T800" s="377">
        <f t="shared" si="70"/>
        <v>15.85443181687441</v>
      </c>
      <c r="U800" s="377">
        <f t="shared" si="71"/>
        <v>-14.131702149456514</v>
      </c>
      <c r="V800" s="377">
        <f t="shared" si="72"/>
        <v>0.97043373440858871</v>
      </c>
      <c r="W800" s="377">
        <f t="shared" si="73"/>
        <v>-36.54820974014909</v>
      </c>
      <c r="X800" s="377">
        <f t="shared" si="74"/>
        <v>53.489445523553158</v>
      </c>
      <c r="Y800" s="377">
        <f t="shared" si="75"/>
        <v>-15.182560788970584</v>
      </c>
      <c r="Z800" s="377">
        <f t="shared" si="76"/>
        <v>-16.20311965200392</v>
      </c>
      <c r="AA800" s="377">
        <f t="shared" si="77"/>
        <v>22.199276236055837</v>
      </c>
      <c r="AB800" s="377">
        <f t="shared" si="78"/>
        <v>-30.865659911084588</v>
      </c>
      <c r="AC800" s="377">
        <f t="shared" si="79"/>
        <v>-13.745293879687786</v>
      </c>
      <c r="AD800" s="377">
        <f t="shared" si="80"/>
        <v>1.9075329676587816</v>
      </c>
      <c r="AE800" s="377">
        <f t="shared" si="81"/>
        <v>-17.807821544655493</v>
      </c>
      <c r="AF800" s="377">
        <f t="shared" si="82"/>
        <v>-46.766523913012485</v>
      </c>
      <c r="AG800" s="377">
        <f t="shared" si="82"/>
        <v>-12.339040483673946</v>
      </c>
      <c r="AH800" s="377">
        <f t="shared" si="82"/>
        <v>4.4669372373794287</v>
      </c>
      <c r="AI800" s="377">
        <f t="shared" si="82"/>
        <v>27.402436858350043</v>
      </c>
      <c r="AJ800" s="377">
        <f t="shared" si="83"/>
        <v>-43.793608648168764</v>
      </c>
      <c r="AK800" s="377">
        <f t="shared" si="83"/>
        <v>12.205488857255622</v>
      </c>
      <c r="AL800" s="377">
        <f t="shared" si="83"/>
        <v>7.0337168435304331</v>
      </c>
      <c r="AM800" s="377">
        <f t="shared" si="83"/>
        <v>-3.0741790213543303</v>
      </c>
      <c r="AN800" s="377">
        <f t="shared" si="64"/>
        <v>5.3836890807579865</v>
      </c>
      <c r="AO800" s="377">
        <f t="shared" si="64"/>
        <v>5.7176800649192625</v>
      </c>
      <c r="AP800" s="377">
        <f t="shared" si="64"/>
        <v>-2.8408734674664475</v>
      </c>
    </row>
    <row r="801" spans="1:42" s="326" customFormat="1" ht="13.8" x14ac:dyDescent="0.3">
      <c r="A801" s="328"/>
      <c r="B801" s="328" t="s">
        <v>192</v>
      </c>
      <c r="C801" s="332"/>
      <c r="D801" s="332"/>
      <c r="E801" s="332"/>
      <c r="F801" s="332"/>
      <c r="G801" s="332"/>
      <c r="H801" s="332"/>
      <c r="I801" s="332"/>
      <c r="J801" s="332"/>
      <c r="K801" s="332"/>
      <c r="L801" s="332"/>
      <c r="M801" s="332"/>
      <c r="N801" s="332"/>
      <c r="O801" s="377">
        <f t="shared" si="65"/>
        <v>-27.600925354838715</v>
      </c>
      <c r="P801" s="377">
        <f t="shared" si="66"/>
        <v>39.300743152866225</v>
      </c>
      <c r="Q801" s="377">
        <f t="shared" si="67"/>
        <v>47.800256904988125</v>
      </c>
      <c r="R801" s="377">
        <f t="shared" si="68"/>
        <v>82.185669899641567</v>
      </c>
      <c r="S801" s="377">
        <f t="shared" si="69"/>
        <v>-41.214531672131145</v>
      </c>
      <c r="T801" s="377">
        <f t="shared" si="70"/>
        <v>82.319467071022714</v>
      </c>
      <c r="U801" s="377">
        <f t="shared" si="71"/>
        <v>-50.127371447409736</v>
      </c>
      <c r="V801" s="377">
        <f t="shared" si="72"/>
        <v>7.5345768742690122</v>
      </c>
      <c r="W801" s="377">
        <f t="shared" si="73"/>
        <v>-15.800519470119518</v>
      </c>
      <c r="X801" s="377">
        <f t="shared" si="74"/>
        <v>64.266460862068982</v>
      </c>
      <c r="Y801" s="377">
        <f t="shared" si="75"/>
        <v>-45.285294275862071</v>
      </c>
      <c r="Z801" s="377">
        <f t="shared" si="76"/>
        <v>-11.325529111111109</v>
      </c>
      <c r="AA801" s="377">
        <f t="shared" si="77"/>
        <v>20.182875367267926</v>
      </c>
      <c r="AB801" s="377">
        <f t="shared" si="78"/>
        <v>-50.612659423960643</v>
      </c>
      <c r="AC801" s="377">
        <f t="shared" si="79"/>
        <v>-26.665076298544012</v>
      </c>
      <c r="AD801" s="377">
        <f t="shared" si="80"/>
        <v>-19.099776105202562</v>
      </c>
      <c r="AE801" s="377">
        <f t="shared" si="81"/>
        <v>44.049323788200489</v>
      </c>
      <c r="AF801" s="377">
        <f t="shared" si="82"/>
        <v>-69.404762220470715</v>
      </c>
      <c r="AG801" s="377">
        <f t="shared" si="82"/>
        <v>-21.927918048689687</v>
      </c>
      <c r="AH801" s="377">
        <f t="shared" si="82"/>
        <v>42.852687338558134</v>
      </c>
      <c r="AI801" s="377">
        <f t="shared" si="82"/>
        <v>43.626460165194878</v>
      </c>
      <c r="AJ801" s="377">
        <f t="shared" si="83"/>
        <v>-45.224772591493597</v>
      </c>
      <c r="AK801" s="377">
        <f t="shared" si="83"/>
        <v>70.031533060660976</v>
      </c>
      <c r="AL801" s="377">
        <f t="shared" si="83"/>
        <v>-76.111975419684597</v>
      </c>
      <c r="AM801" s="377">
        <f t="shared" si="83"/>
        <v>-9.0337712065384128</v>
      </c>
      <c r="AN801" s="377">
        <f t="shared" ref="AN801:AP848" si="84">IFERROR(((AN21-AB21)*100/AB21),"n.a.")</f>
        <v>18.12074988537525</v>
      </c>
      <c r="AO801" s="377">
        <f t="shared" si="84"/>
        <v>-11.688370615788916</v>
      </c>
      <c r="AP801" s="377">
        <f t="shared" si="84"/>
        <v>-17.754136522506776</v>
      </c>
    </row>
    <row r="802" spans="1:42" s="326" customFormat="1" ht="19.8" x14ac:dyDescent="0.5">
      <c r="A802" s="330"/>
      <c r="B802" s="330" t="s">
        <v>193</v>
      </c>
      <c r="C802" s="333"/>
      <c r="D802" s="331"/>
      <c r="E802" s="333"/>
      <c r="F802" s="333"/>
      <c r="G802" s="333"/>
      <c r="H802" s="333"/>
      <c r="I802" s="334"/>
      <c r="J802" s="333"/>
      <c r="K802" s="333"/>
      <c r="L802" s="333"/>
      <c r="M802" s="333"/>
      <c r="N802" s="333"/>
      <c r="O802" s="377">
        <f t="shared" si="65"/>
        <v>-100</v>
      </c>
      <c r="P802" s="377">
        <f t="shared" si="66"/>
        <v>-66.009739653333341</v>
      </c>
      <c r="Q802" s="377">
        <f t="shared" si="67"/>
        <v>-52.860442083333339</v>
      </c>
      <c r="R802" s="377">
        <f t="shared" si="68"/>
        <v>-31.401892428571433</v>
      </c>
      <c r="S802" s="377">
        <f t="shared" si="69"/>
        <v>-87.73906461702127</v>
      </c>
      <c r="T802" s="377">
        <f t="shared" si="70"/>
        <v>-73.78371423076922</v>
      </c>
      <c r="U802" s="377">
        <f t="shared" si="71"/>
        <v>-52.047057222222229</v>
      </c>
      <c r="V802" s="377">
        <f t="shared" si="72"/>
        <v>137.05812718181821</v>
      </c>
      <c r="W802" s="377">
        <f t="shared" si="73"/>
        <v>-85.778863710526309</v>
      </c>
      <c r="X802" s="377">
        <f t="shared" si="74"/>
        <v>-15.933697500000005</v>
      </c>
      <c r="Y802" s="377">
        <f t="shared" si="75"/>
        <v>-63.490911424242427</v>
      </c>
      <c r="Z802" s="377">
        <f t="shared" si="76"/>
        <v>-87.022114660377355</v>
      </c>
      <c r="AA802" s="377" t="str">
        <f t="shared" si="77"/>
        <v>n.a.</v>
      </c>
      <c r="AB802" s="377">
        <f t="shared" si="78"/>
        <v>-39.27431296646661</v>
      </c>
      <c r="AC802" s="377">
        <f t="shared" si="79"/>
        <v>-69.919535909238434</v>
      </c>
      <c r="AD802" s="377">
        <f t="shared" si="80"/>
        <v>48.008631758319233</v>
      </c>
      <c r="AE802" s="377">
        <f t="shared" si="81"/>
        <v>-42.058376813682507</v>
      </c>
      <c r="AF802" s="377">
        <f t="shared" si="82"/>
        <v>538.08664822451885</v>
      </c>
      <c r="AG802" s="377">
        <f t="shared" si="82"/>
        <v>47.89366814088585</v>
      </c>
      <c r="AH802" s="377">
        <f t="shared" si="82"/>
        <v>-100</v>
      </c>
      <c r="AI802" s="377">
        <f t="shared" si="82"/>
        <v>338.14058281104229</v>
      </c>
      <c r="AJ802" s="377">
        <f t="shared" si="83"/>
        <v>183.07247574020519</v>
      </c>
      <c r="AK802" s="377">
        <f t="shared" si="83"/>
        <v>63.751521089697142</v>
      </c>
      <c r="AL802" s="377">
        <f t="shared" si="83"/>
        <v>225.64068280781322</v>
      </c>
      <c r="AM802" s="377">
        <f t="shared" si="83"/>
        <v>-20.315762553128593</v>
      </c>
      <c r="AN802" s="377">
        <f t="shared" si="84"/>
        <v>55.084997098377407</v>
      </c>
      <c r="AO802" s="377">
        <f t="shared" si="84"/>
        <v>-100</v>
      </c>
      <c r="AP802" s="377">
        <f t="shared" si="84"/>
        <v>512.58450549411634</v>
      </c>
    </row>
    <row r="803" spans="1:42" s="326" customFormat="1" ht="19.8" x14ac:dyDescent="0.5">
      <c r="A803" s="328"/>
      <c r="B803" s="328" t="s">
        <v>194</v>
      </c>
      <c r="C803" s="332"/>
      <c r="D803" s="332"/>
      <c r="E803" s="332"/>
      <c r="F803" s="332"/>
      <c r="G803" s="332"/>
      <c r="H803" s="332"/>
      <c r="I803" s="332"/>
      <c r="J803" s="332"/>
      <c r="K803" s="332"/>
      <c r="L803" s="332"/>
      <c r="M803" s="335"/>
      <c r="N803" s="332"/>
      <c r="O803" s="377">
        <f t="shared" si="65"/>
        <v>-75.064192523364483</v>
      </c>
      <c r="P803" s="377">
        <f t="shared" si="66"/>
        <v>-100</v>
      </c>
      <c r="Q803" s="377" t="str">
        <f t="shared" si="67"/>
        <v>n.a.</v>
      </c>
      <c r="R803" s="377">
        <f t="shared" si="68"/>
        <v>361.59999419999997</v>
      </c>
      <c r="S803" s="377">
        <f t="shared" si="69"/>
        <v>-28.475979959595957</v>
      </c>
      <c r="T803" s="377">
        <f t="shared" si="70"/>
        <v>-100</v>
      </c>
      <c r="U803" s="377">
        <f t="shared" si="71"/>
        <v>-100</v>
      </c>
      <c r="V803" s="377">
        <f t="shared" si="72"/>
        <v>1.5353228846153779</v>
      </c>
      <c r="W803" s="377">
        <f t="shared" si="73"/>
        <v>-100</v>
      </c>
      <c r="X803" s="377" t="str">
        <f t="shared" si="74"/>
        <v>n.a.</v>
      </c>
      <c r="Y803" s="377">
        <f t="shared" si="75"/>
        <v>-61.666666666666671</v>
      </c>
      <c r="Z803" s="377" t="str">
        <f t="shared" si="76"/>
        <v>n.a.</v>
      </c>
      <c r="AA803" s="377">
        <f t="shared" si="77"/>
        <v>-100</v>
      </c>
      <c r="AB803" s="377" t="str">
        <f t="shared" si="78"/>
        <v>n.a.</v>
      </c>
      <c r="AC803" s="377" t="str">
        <f t="shared" si="79"/>
        <v>n.a.</v>
      </c>
      <c r="AD803" s="377">
        <f t="shared" si="80"/>
        <v>-100</v>
      </c>
      <c r="AE803" s="377">
        <f t="shared" si="81"/>
        <v>-100</v>
      </c>
      <c r="AF803" s="377" t="str">
        <f t="shared" si="82"/>
        <v>n.a.</v>
      </c>
      <c r="AG803" s="377" t="str">
        <f t="shared" si="82"/>
        <v>n.a.</v>
      </c>
      <c r="AH803" s="377">
        <f t="shared" si="82"/>
        <v>-99.723582023829934</v>
      </c>
      <c r="AI803" s="377" t="str">
        <f t="shared" si="82"/>
        <v>n.a.</v>
      </c>
      <c r="AJ803" s="377" t="str">
        <f t="shared" si="83"/>
        <v>n.a.</v>
      </c>
      <c r="AK803" s="377">
        <f t="shared" si="83"/>
        <v>-100</v>
      </c>
      <c r="AL803" s="377" t="str">
        <f t="shared" si="83"/>
        <v>n.a.</v>
      </c>
      <c r="AM803" s="377" t="str">
        <f t="shared" si="83"/>
        <v>n.a.</v>
      </c>
      <c r="AN803" s="377" t="str">
        <f t="shared" si="84"/>
        <v>n.a.</v>
      </c>
      <c r="AO803" s="377">
        <f t="shared" si="84"/>
        <v>180.77044390967362</v>
      </c>
      <c r="AP803" s="377" t="str">
        <f t="shared" si="84"/>
        <v>n.a.</v>
      </c>
    </row>
    <row r="804" spans="1:42" s="326" customFormat="1" ht="19.8" x14ac:dyDescent="0.5">
      <c r="A804" s="330"/>
      <c r="B804" s="330" t="s">
        <v>195</v>
      </c>
      <c r="C804" s="334"/>
      <c r="D804" s="334"/>
      <c r="E804" s="333"/>
      <c r="F804" s="334"/>
      <c r="G804" s="333"/>
      <c r="H804" s="334"/>
      <c r="I804" s="334"/>
      <c r="J804" s="333"/>
      <c r="K804" s="333"/>
      <c r="L804" s="334"/>
      <c r="M804" s="333"/>
      <c r="N804" s="333"/>
      <c r="O804" s="377" t="str">
        <f t="shared" si="65"/>
        <v>n.a.</v>
      </c>
      <c r="P804" s="377" t="str">
        <f t="shared" si="66"/>
        <v>n.a.</v>
      </c>
      <c r="Q804" s="377">
        <f t="shared" si="67"/>
        <v>415.37966589473683</v>
      </c>
      <c r="R804" s="377">
        <f t="shared" si="68"/>
        <v>-70.626003727272732</v>
      </c>
      <c r="S804" s="377" t="str">
        <f t="shared" si="69"/>
        <v>n.a.</v>
      </c>
      <c r="T804" s="377">
        <f t="shared" si="70"/>
        <v>9.5137013959731522</v>
      </c>
      <c r="U804" s="377">
        <f t="shared" si="71"/>
        <v>-92.8904856443299</v>
      </c>
      <c r="V804" s="377" t="str">
        <f t="shared" si="72"/>
        <v>n.a.</v>
      </c>
      <c r="W804" s="377">
        <f t="shared" si="73"/>
        <v>-100</v>
      </c>
      <c r="X804" s="377" t="str">
        <f t="shared" si="74"/>
        <v>n.a.</v>
      </c>
      <c r="Y804" s="377">
        <f t="shared" si="75"/>
        <v>89.118850643835614</v>
      </c>
      <c r="Z804" s="377">
        <f t="shared" si="76"/>
        <v>-48.083330750000009</v>
      </c>
      <c r="AA804" s="377">
        <f t="shared" si="77"/>
        <v>453.47966481013714</v>
      </c>
      <c r="AB804" s="377" t="str">
        <f t="shared" si="78"/>
        <v>n.a.</v>
      </c>
      <c r="AC804" s="377">
        <f t="shared" si="79"/>
        <v>-100</v>
      </c>
      <c r="AD804" s="377">
        <f t="shared" si="80"/>
        <v>-9.2305115881952418</v>
      </c>
      <c r="AE804" s="377">
        <f t="shared" si="81"/>
        <v>3.4319700960397408</v>
      </c>
      <c r="AF804" s="377">
        <f t="shared" si="82"/>
        <v>-100</v>
      </c>
      <c r="AG804" s="377">
        <f t="shared" si="82"/>
        <v>-100</v>
      </c>
      <c r="AH804" s="377" t="str">
        <f t="shared" si="82"/>
        <v>n.a.</v>
      </c>
      <c r="AI804" s="377" t="str">
        <f t="shared" si="82"/>
        <v>n.a.</v>
      </c>
      <c r="AJ804" s="377">
        <f t="shared" si="83"/>
        <v>-100</v>
      </c>
      <c r="AK804" s="377">
        <f t="shared" si="83"/>
        <v>-100</v>
      </c>
      <c r="AL804" s="377">
        <f t="shared" si="83"/>
        <v>-100</v>
      </c>
      <c r="AM804" s="377">
        <f t="shared" si="83"/>
        <v>-86.461952542079487</v>
      </c>
      <c r="AN804" s="377" t="str">
        <f t="shared" si="84"/>
        <v>n.a.</v>
      </c>
      <c r="AO804" s="377" t="str">
        <f t="shared" si="84"/>
        <v>n.a.</v>
      </c>
      <c r="AP804" s="377">
        <f t="shared" si="84"/>
        <v>103.7826820142642</v>
      </c>
    </row>
    <row r="805" spans="1:42" s="326" customFormat="1" ht="13.8" x14ac:dyDescent="0.3">
      <c r="A805" s="328"/>
      <c r="B805" s="328" t="s">
        <v>196</v>
      </c>
      <c r="C805" s="332"/>
      <c r="D805" s="332"/>
      <c r="E805" s="332"/>
      <c r="F805" s="332"/>
      <c r="G805" s="332"/>
      <c r="H805" s="332"/>
      <c r="I805" s="332"/>
      <c r="J805" s="332"/>
      <c r="K805" s="332"/>
      <c r="L805" s="332"/>
      <c r="M805" s="332"/>
      <c r="N805" s="332"/>
      <c r="O805" s="377">
        <f t="shared" si="65"/>
        <v>68.539644068181815</v>
      </c>
      <c r="P805" s="377">
        <f t="shared" si="66"/>
        <v>98.851990941176453</v>
      </c>
      <c r="Q805" s="377">
        <f t="shared" si="67"/>
        <v>23.509605008310249</v>
      </c>
      <c r="R805" s="377">
        <f t="shared" si="68"/>
        <v>157.02932901923077</v>
      </c>
      <c r="S805" s="377">
        <f t="shared" si="69"/>
        <v>-48.568261950738915</v>
      </c>
      <c r="T805" s="377">
        <f t="shared" si="70"/>
        <v>229.32977282857144</v>
      </c>
      <c r="U805" s="377">
        <f t="shared" si="71"/>
        <v>-23.902881517441855</v>
      </c>
      <c r="V805" s="377">
        <f t="shared" si="72"/>
        <v>8.7788403358490683</v>
      </c>
      <c r="W805" s="377">
        <f t="shared" si="73"/>
        <v>80.597757999999999</v>
      </c>
      <c r="X805" s="377">
        <f t="shared" si="74"/>
        <v>100.96466866055046</v>
      </c>
      <c r="Y805" s="377">
        <f t="shared" si="75"/>
        <v>-78.184807913486011</v>
      </c>
      <c r="Z805" s="377">
        <f t="shared" si="76"/>
        <v>46.876202788819867</v>
      </c>
      <c r="AA805" s="377">
        <f t="shared" si="77"/>
        <v>-0.1299533968017908</v>
      </c>
      <c r="AB805" s="377">
        <f t="shared" si="78"/>
        <v>-54.079790333264221</v>
      </c>
      <c r="AC805" s="377">
        <f t="shared" si="79"/>
        <v>-3.6277589552093499</v>
      </c>
      <c r="AD805" s="377">
        <f t="shared" si="80"/>
        <v>-10.16726974499201</v>
      </c>
      <c r="AE805" s="377">
        <f t="shared" si="81"/>
        <v>136.19478376669733</v>
      </c>
      <c r="AF805" s="377">
        <f t="shared" si="82"/>
        <v>-72.366256278687359</v>
      </c>
      <c r="AG805" s="377">
        <f t="shared" si="82"/>
        <v>-10.556633456531362</v>
      </c>
      <c r="AH805" s="377">
        <f t="shared" si="82"/>
        <v>63.645666968940652</v>
      </c>
      <c r="AI805" s="377">
        <f t="shared" si="82"/>
        <v>42.87236044038228</v>
      </c>
      <c r="AJ805" s="377">
        <f t="shared" si="83"/>
        <v>-45.977743802766113</v>
      </c>
      <c r="AK805" s="377">
        <f t="shared" si="83"/>
        <v>518.49669467626143</v>
      </c>
      <c r="AL805" s="377">
        <f t="shared" si="83"/>
        <v>-84.966470183819851</v>
      </c>
      <c r="AM805" s="377">
        <f t="shared" si="83"/>
        <v>24.857370545238858</v>
      </c>
      <c r="AN805" s="377">
        <f t="shared" si="84"/>
        <v>18.854137151815493</v>
      </c>
      <c r="AO805" s="377">
        <f t="shared" si="84"/>
        <v>-14.3855317600857</v>
      </c>
      <c r="AP805" s="377">
        <f t="shared" si="84"/>
        <v>-31.301817927933921</v>
      </c>
    </row>
    <row r="806" spans="1:42" s="326" customFormat="1" ht="13.8" x14ac:dyDescent="0.3">
      <c r="A806" s="330"/>
      <c r="B806" s="330" t="s">
        <v>197</v>
      </c>
      <c r="C806" s="331"/>
      <c r="D806" s="333"/>
      <c r="E806" s="333"/>
      <c r="F806" s="333"/>
      <c r="G806" s="333"/>
      <c r="H806" s="333"/>
      <c r="I806" s="333"/>
      <c r="J806" s="333"/>
      <c r="K806" s="333"/>
      <c r="L806" s="333"/>
      <c r="M806" s="333"/>
      <c r="N806" s="333"/>
      <c r="O806" s="377">
        <f t="shared" si="65"/>
        <v>-93.734938481481478</v>
      </c>
      <c r="P806" s="377">
        <f t="shared" si="66"/>
        <v>-77.857052692307704</v>
      </c>
      <c r="Q806" s="377">
        <f t="shared" si="67"/>
        <v>273.46344699999992</v>
      </c>
      <c r="R806" s="377">
        <f t="shared" si="68"/>
        <v>-25.892072785714298</v>
      </c>
      <c r="S806" s="377">
        <f t="shared" si="69"/>
        <v>-27.156018562500005</v>
      </c>
      <c r="T806" s="377">
        <f t="shared" si="70"/>
        <v>71.53322799999998</v>
      </c>
      <c r="U806" s="377">
        <f t="shared" si="71"/>
        <v>-43.620618711864402</v>
      </c>
      <c r="V806" s="377">
        <f t="shared" si="72"/>
        <v>-96.598735392857137</v>
      </c>
      <c r="W806" s="377">
        <f t="shared" si="73"/>
        <v>-94.409445333333338</v>
      </c>
      <c r="X806" s="377">
        <f t="shared" si="74"/>
        <v>-82.329616470588235</v>
      </c>
      <c r="Y806" s="377">
        <f t="shared" si="75"/>
        <v>51.783862775510208</v>
      </c>
      <c r="Z806" s="377">
        <f t="shared" si="76"/>
        <v>-63.747374419354841</v>
      </c>
      <c r="AA806" s="377">
        <f t="shared" si="77"/>
        <v>58.953554007548071</v>
      </c>
      <c r="AB806" s="377">
        <f t="shared" si="78"/>
        <v>382.09144001971936</v>
      </c>
      <c r="AC806" s="377">
        <f t="shared" si="79"/>
        <v>-80.049380937926486</v>
      </c>
      <c r="AD806" s="377">
        <f t="shared" si="80"/>
        <v>7.337117716732882</v>
      </c>
      <c r="AE806" s="377">
        <f t="shared" si="81"/>
        <v>205.42799571010892</v>
      </c>
      <c r="AF806" s="377">
        <f t="shared" si="82"/>
        <v>5.1927360394570297</v>
      </c>
      <c r="AG806" s="377">
        <f t="shared" si="82"/>
        <v>-96.629685538819771</v>
      </c>
      <c r="AH806" s="377">
        <f t="shared" si="82"/>
        <v>1514.2824419434162</v>
      </c>
      <c r="AI806" s="377">
        <f t="shared" si="82"/>
        <v>-65.445734841814158</v>
      </c>
      <c r="AJ806" s="377">
        <f t="shared" si="83"/>
        <v>-23.289756152967417</v>
      </c>
      <c r="AK806" s="377">
        <f t="shared" si="83"/>
        <v>-78.229929483310585</v>
      </c>
      <c r="AL806" s="377">
        <f t="shared" si="83"/>
        <v>-43.987937699476603</v>
      </c>
      <c r="AM806" s="377">
        <f t="shared" si="83"/>
        <v>-81.426397526236599</v>
      </c>
      <c r="AN806" s="377">
        <f t="shared" si="84"/>
        <v>-29.678528769910415</v>
      </c>
      <c r="AO806" s="377">
        <f t="shared" si="84"/>
        <v>-47.880985234561223</v>
      </c>
      <c r="AP806" s="377">
        <f t="shared" si="84"/>
        <v>-76.650430116973155</v>
      </c>
    </row>
    <row r="807" spans="1:42" s="326" customFormat="1" ht="19.8" x14ac:dyDescent="0.5">
      <c r="A807" s="328"/>
      <c r="B807" s="328" t="s">
        <v>198</v>
      </c>
      <c r="C807" s="335"/>
      <c r="D807" s="335"/>
      <c r="E807" s="335"/>
      <c r="F807" s="332"/>
      <c r="G807" s="335"/>
      <c r="H807" s="335"/>
      <c r="I807" s="335"/>
      <c r="J807" s="335"/>
      <c r="K807" s="332"/>
      <c r="L807" s="335"/>
      <c r="M807" s="335"/>
      <c r="N807" s="335"/>
      <c r="O807" s="377" t="str">
        <f t="shared" si="65"/>
        <v>n.a.</v>
      </c>
      <c r="P807" s="377">
        <f t="shared" si="66"/>
        <v>237.49935699999995</v>
      </c>
      <c r="Q807" s="377" t="str">
        <f t="shared" si="67"/>
        <v>n.a.</v>
      </c>
      <c r="R807" s="377">
        <f t="shared" si="68"/>
        <v>1200.2202050000001</v>
      </c>
      <c r="S807" s="377">
        <f t="shared" si="69"/>
        <v>-100</v>
      </c>
      <c r="T807" s="377">
        <f t="shared" si="70"/>
        <v>-80.167417</v>
      </c>
      <c r="U807" s="377">
        <f t="shared" si="71"/>
        <v>-77.326621000000003</v>
      </c>
      <c r="V807" s="377">
        <f t="shared" si="72"/>
        <v>-100</v>
      </c>
      <c r="W807" s="377">
        <f t="shared" si="73"/>
        <v>1102.619672</v>
      </c>
      <c r="X807" s="377" t="str">
        <f t="shared" si="74"/>
        <v>n.a.</v>
      </c>
      <c r="Y807" s="377" t="str">
        <f t="shared" si="75"/>
        <v>n.a.</v>
      </c>
      <c r="Z807" s="377" t="str">
        <f t="shared" si="76"/>
        <v>n.a.</v>
      </c>
      <c r="AA807" s="377">
        <f t="shared" si="77"/>
        <v>3151.5631797508404</v>
      </c>
      <c r="AB807" s="377">
        <f t="shared" si="78"/>
        <v>-88.583142693217042</v>
      </c>
      <c r="AC807" s="377">
        <f t="shared" si="79"/>
        <v>-88.922887844213875</v>
      </c>
      <c r="AD807" s="377">
        <f t="shared" si="80"/>
        <v>-91.496335268840099</v>
      </c>
      <c r="AE807" s="377" t="str">
        <f t="shared" si="81"/>
        <v>n.a.</v>
      </c>
      <c r="AF807" s="377">
        <f t="shared" si="82"/>
        <v>2.6844385322880013</v>
      </c>
      <c r="AG807" s="377">
        <f t="shared" si="82"/>
        <v>-100</v>
      </c>
      <c r="AH807" s="377" t="str">
        <f t="shared" si="82"/>
        <v>n.a.</v>
      </c>
      <c r="AI807" s="377">
        <f t="shared" si="82"/>
        <v>-96.818508387080485</v>
      </c>
      <c r="AJ807" s="377">
        <f t="shared" si="83"/>
        <v>-100</v>
      </c>
      <c r="AK807" s="377" t="str">
        <f t="shared" si="83"/>
        <v>n.a.</v>
      </c>
      <c r="AL807" s="377">
        <f t="shared" si="83"/>
        <v>-100</v>
      </c>
      <c r="AM807" s="377">
        <f t="shared" si="83"/>
        <v>-96.861016282366833</v>
      </c>
      <c r="AN807" s="377">
        <f t="shared" si="84"/>
        <v>-100</v>
      </c>
      <c r="AO807" s="377">
        <f t="shared" si="84"/>
        <v>-100</v>
      </c>
      <c r="AP807" s="377">
        <f t="shared" si="84"/>
        <v>-83.557319921708199</v>
      </c>
    </row>
    <row r="808" spans="1:42" s="326" customFormat="1" ht="13.8" x14ac:dyDescent="0.3">
      <c r="A808" s="330"/>
      <c r="B808" s="330" t="s">
        <v>199</v>
      </c>
      <c r="C808" s="333"/>
      <c r="D808" s="333"/>
      <c r="E808" s="333"/>
      <c r="F808" s="333"/>
      <c r="G808" s="333"/>
      <c r="H808" s="333"/>
      <c r="I808" s="333"/>
      <c r="J808" s="333"/>
      <c r="K808" s="333"/>
      <c r="L808" s="333"/>
      <c r="M808" s="333"/>
      <c r="N808" s="333"/>
      <c r="O808" s="377">
        <f t="shared" si="65"/>
        <v>-10.403244924242419</v>
      </c>
      <c r="P808" s="377">
        <f t="shared" si="66"/>
        <v>-23.480153946280989</v>
      </c>
      <c r="Q808" s="377">
        <f t="shared" si="67"/>
        <v>1.2629726752411676</v>
      </c>
      <c r="R808" s="377">
        <f t="shared" si="68"/>
        <v>25.443614405660373</v>
      </c>
      <c r="S808" s="377">
        <f t="shared" si="69"/>
        <v>52.051166329268284</v>
      </c>
      <c r="T808" s="377">
        <f t="shared" si="70"/>
        <v>-18.121791942196534</v>
      </c>
      <c r="U808" s="377">
        <f t="shared" si="71"/>
        <v>34.967315715203426</v>
      </c>
      <c r="V808" s="377">
        <f t="shared" si="72"/>
        <v>-2.8474862551020355</v>
      </c>
      <c r="W808" s="377">
        <f t="shared" si="73"/>
        <v>-44.117497905523251</v>
      </c>
      <c r="X808" s="377">
        <f t="shared" si="74"/>
        <v>46.590252481236199</v>
      </c>
      <c r="Y808" s="377">
        <f t="shared" si="75"/>
        <v>9.3739487213333437</v>
      </c>
      <c r="Z808" s="377">
        <f t="shared" si="76"/>
        <v>-18.557087260869569</v>
      </c>
      <c r="AA808" s="377">
        <f t="shared" si="77"/>
        <v>23.511230134851687</v>
      </c>
      <c r="AB808" s="377">
        <f t="shared" si="78"/>
        <v>-7.5437159431735887</v>
      </c>
      <c r="AC808" s="377">
        <f t="shared" si="79"/>
        <v>-0.9817455407297031</v>
      </c>
      <c r="AD808" s="377">
        <f t="shared" si="80"/>
        <v>17.968230891834562</v>
      </c>
      <c r="AE808" s="377">
        <f t="shared" si="81"/>
        <v>-35.598236705692095</v>
      </c>
      <c r="AF808" s="377">
        <f t="shared" si="82"/>
        <v>-21.124995434269696</v>
      </c>
      <c r="AG808" s="377">
        <f t="shared" si="82"/>
        <v>-7.5059606041326683</v>
      </c>
      <c r="AH808" s="377">
        <f t="shared" si="82"/>
        <v>-20.245347544757045</v>
      </c>
      <c r="AI808" s="377">
        <f t="shared" si="82"/>
        <v>18.484232623793819</v>
      </c>
      <c r="AJ808" s="377">
        <f t="shared" si="83"/>
        <v>-42.766933642084908</v>
      </c>
      <c r="AK808" s="377">
        <f t="shared" si="83"/>
        <v>-11.283790293406625</v>
      </c>
      <c r="AL808" s="377">
        <f t="shared" si="83"/>
        <v>50.723531732317568</v>
      </c>
      <c r="AM808" s="377">
        <f t="shared" si="83"/>
        <v>0.69888681836829403</v>
      </c>
      <c r="AN808" s="377">
        <f t="shared" si="84"/>
        <v>-2.6517952844866</v>
      </c>
      <c r="AO808" s="377">
        <f t="shared" si="84"/>
        <v>18.453064221566414</v>
      </c>
      <c r="AP808" s="377">
        <f t="shared" si="84"/>
        <v>4.9781285305352627</v>
      </c>
    </row>
    <row r="809" spans="1:42" s="326" customFormat="1" ht="13.8" x14ac:dyDescent="0.3">
      <c r="A809" s="328"/>
      <c r="B809" s="328" t="s">
        <v>200</v>
      </c>
      <c r="C809" s="332"/>
      <c r="D809" s="332"/>
      <c r="E809" s="332"/>
      <c r="F809" s="332"/>
      <c r="G809" s="332"/>
      <c r="H809" s="332"/>
      <c r="I809" s="332"/>
      <c r="J809" s="332"/>
      <c r="K809" s="332"/>
      <c r="L809" s="332"/>
      <c r="M809" s="332"/>
      <c r="N809" s="332"/>
      <c r="O809" s="377">
        <f t="shared" si="65"/>
        <v>-8.728491887878647</v>
      </c>
      <c r="P809" s="377">
        <f t="shared" si="66"/>
        <v>7.1296764982231986</v>
      </c>
      <c r="Q809" s="377">
        <f t="shared" si="67"/>
        <v>-3.2087348535403679</v>
      </c>
      <c r="R809" s="377">
        <f t="shared" si="68"/>
        <v>-4.456691600782686</v>
      </c>
      <c r="S809" s="377">
        <f t="shared" si="69"/>
        <v>-5.2790428764075044</v>
      </c>
      <c r="T809" s="377">
        <f t="shared" si="70"/>
        <v>-17.485439547798158</v>
      </c>
      <c r="U809" s="377">
        <f t="shared" si="71"/>
        <v>-20.130454152909216</v>
      </c>
      <c r="V809" s="377">
        <f t="shared" si="72"/>
        <v>-20.020436072729165</v>
      </c>
      <c r="W809" s="377">
        <f t="shared" si="73"/>
        <v>-10.332355616051116</v>
      </c>
      <c r="X809" s="377">
        <f t="shared" si="74"/>
        <v>-15.080591072536171</v>
      </c>
      <c r="Y809" s="377">
        <f t="shared" si="75"/>
        <v>-8.5139989490082151</v>
      </c>
      <c r="Z809" s="377">
        <f t="shared" si="76"/>
        <v>-13.50738430507719</v>
      </c>
      <c r="AA809" s="377">
        <f t="shared" si="77"/>
        <v>-2.0741620635953342</v>
      </c>
      <c r="AB809" s="377">
        <f t="shared" si="78"/>
        <v>-13.718249383866235</v>
      </c>
      <c r="AC809" s="377">
        <f t="shared" si="79"/>
        <v>-18.6982282712701</v>
      </c>
      <c r="AD809" s="377">
        <f t="shared" si="80"/>
        <v>4.3333104485135046</v>
      </c>
      <c r="AE809" s="377">
        <f t="shared" si="81"/>
        <v>-7.13902095292885</v>
      </c>
      <c r="AF809" s="377">
        <f t="shared" si="82"/>
        <v>-5.0363941435129664</v>
      </c>
      <c r="AG809" s="377">
        <f t="shared" si="82"/>
        <v>19.094249008574522</v>
      </c>
      <c r="AH809" s="377">
        <f t="shared" si="82"/>
        <v>11.065068253649171</v>
      </c>
      <c r="AI809" s="377">
        <f t="shared" si="82"/>
        <v>26.368872171266617</v>
      </c>
      <c r="AJ809" s="377">
        <f t="shared" si="83"/>
        <v>39.717526197082989</v>
      </c>
      <c r="AK809" s="377">
        <f t="shared" si="83"/>
        <v>22.48425333730561</v>
      </c>
      <c r="AL809" s="377">
        <f t="shared" si="83"/>
        <v>26.976224742383785</v>
      </c>
      <c r="AM809" s="377">
        <f t="shared" si="83"/>
        <v>23.557068814699267</v>
      </c>
      <c r="AN809" s="377">
        <f t="shared" si="84"/>
        <v>2.2896306828034034</v>
      </c>
      <c r="AO809" s="377">
        <f t="shared" si="84"/>
        <v>21.599889468757933</v>
      </c>
      <c r="AP809" s="377">
        <f t="shared" si="84"/>
        <v>20.648393751821015</v>
      </c>
    </row>
    <row r="810" spans="1:42" s="326" customFormat="1" ht="13.8" x14ac:dyDescent="0.3">
      <c r="A810" s="330"/>
      <c r="B810" s="330" t="s">
        <v>201</v>
      </c>
      <c r="C810" s="333"/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77">
        <f t="shared" si="65"/>
        <v>-1.7780115078396848</v>
      </c>
      <c r="P810" s="377">
        <f t="shared" si="66"/>
        <v>16.872865235260694</v>
      </c>
      <c r="Q810" s="377">
        <f t="shared" si="67"/>
        <v>-0.15324625679635007</v>
      </c>
      <c r="R810" s="377">
        <f t="shared" si="68"/>
        <v>14.634815089522673</v>
      </c>
      <c r="S810" s="377">
        <f t="shared" si="69"/>
        <v>8.9868062018478785</v>
      </c>
      <c r="T810" s="377">
        <f t="shared" si="70"/>
        <v>-12.566572515106408</v>
      </c>
      <c r="U810" s="377">
        <f t="shared" si="71"/>
        <v>-23.128432432027726</v>
      </c>
      <c r="V810" s="377">
        <f t="shared" si="72"/>
        <v>-24.257077014735337</v>
      </c>
      <c r="W810" s="377">
        <f t="shared" si="73"/>
        <v>-10.560570081487924</v>
      </c>
      <c r="X810" s="377">
        <f t="shared" si="74"/>
        <v>-23.490260584709354</v>
      </c>
      <c r="Y810" s="377">
        <f t="shared" si="75"/>
        <v>-11.569989496266404</v>
      </c>
      <c r="Z810" s="377">
        <f t="shared" si="76"/>
        <v>-17.054530903385697</v>
      </c>
      <c r="AA810" s="377">
        <f t="shared" si="77"/>
        <v>1.430733193419667</v>
      </c>
      <c r="AB810" s="377">
        <f t="shared" si="78"/>
        <v>-15.048374781223718</v>
      </c>
      <c r="AC810" s="377">
        <f t="shared" si="79"/>
        <v>-19.253383156387606</v>
      </c>
      <c r="AD810" s="377">
        <f t="shared" si="80"/>
        <v>-1.0066981736033191</v>
      </c>
      <c r="AE810" s="377">
        <f t="shared" si="81"/>
        <v>-14.296200927130903</v>
      </c>
      <c r="AF810" s="377">
        <f t="shared" si="82"/>
        <v>-11.545409603439666</v>
      </c>
      <c r="AG810" s="377">
        <f t="shared" si="82"/>
        <v>23.303794553609315</v>
      </c>
      <c r="AH810" s="377">
        <f t="shared" si="82"/>
        <v>12.064405809327155</v>
      </c>
      <c r="AI810" s="377">
        <f t="shared" si="82"/>
        <v>29.357031445945342</v>
      </c>
      <c r="AJ810" s="377">
        <f t="shared" si="83"/>
        <v>52.335199922687117</v>
      </c>
      <c r="AK810" s="377">
        <f t="shared" si="83"/>
        <v>20.41037931769598</v>
      </c>
      <c r="AL810" s="377">
        <f t="shared" si="83"/>
        <v>22.842346780758671</v>
      </c>
      <c r="AM810" s="377">
        <f t="shared" si="83"/>
        <v>16.254358911285426</v>
      </c>
      <c r="AN810" s="377">
        <f t="shared" si="84"/>
        <v>-10.400492646895241</v>
      </c>
      <c r="AO810" s="377">
        <f t="shared" si="84"/>
        <v>16.25786935045442</v>
      </c>
      <c r="AP810" s="377">
        <f t="shared" si="84"/>
        <v>14.192533734492239</v>
      </c>
    </row>
    <row r="811" spans="1:42" s="326" customFormat="1" ht="13.8" x14ac:dyDescent="0.3">
      <c r="A811" s="328"/>
      <c r="B811" s="328" t="s">
        <v>202</v>
      </c>
      <c r="C811" s="332"/>
      <c r="D811" s="332"/>
      <c r="E811" s="332"/>
      <c r="F811" s="332"/>
      <c r="G811" s="332"/>
      <c r="H811" s="332"/>
      <c r="I811" s="332"/>
      <c r="J811" s="332"/>
      <c r="K811" s="332"/>
      <c r="L811" s="332"/>
      <c r="M811" s="332"/>
      <c r="N811" s="332"/>
      <c r="O811" s="377">
        <f t="shared" si="65"/>
        <v>5.3102967169717337</v>
      </c>
      <c r="P811" s="377">
        <f t="shared" si="66"/>
        <v>118.46982841137176</v>
      </c>
      <c r="Q811" s="377">
        <f t="shared" si="67"/>
        <v>11.956339723605627</v>
      </c>
      <c r="R811" s="377">
        <f t="shared" si="68"/>
        <v>47.464059578199752</v>
      </c>
      <c r="S811" s="377">
        <f t="shared" si="69"/>
        <v>49.799287749190754</v>
      </c>
      <c r="T811" s="377">
        <f t="shared" si="70"/>
        <v>-7.0216466835994158</v>
      </c>
      <c r="U811" s="377">
        <f t="shared" si="71"/>
        <v>-34.711529587782842</v>
      </c>
      <c r="V811" s="377">
        <f t="shared" si="72"/>
        <v>-27.192776222164277</v>
      </c>
      <c r="W811" s="377">
        <f t="shared" si="73"/>
        <v>-10.376162236159495</v>
      </c>
      <c r="X811" s="377">
        <f t="shared" si="74"/>
        <v>-37.233220281339804</v>
      </c>
      <c r="Y811" s="377">
        <f t="shared" si="75"/>
        <v>-38.121442224907959</v>
      </c>
      <c r="Z811" s="377">
        <f t="shared" si="76"/>
        <v>-45.277982258195131</v>
      </c>
      <c r="AA811" s="377">
        <f t="shared" si="77"/>
        <v>5.0828595107230461</v>
      </c>
      <c r="AB811" s="377">
        <f t="shared" si="78"/>
        <v>-42.209026005876439</v>
      </c>
      <c r="AC811" s="377">
        <f t="shared" si="79"/>
        <v>-34.423874587853867</v>
      </c>
      <c r="AD811" s="377">
        <f t="shared" si="80"/>
        <v>-18.581076642735606</v>
      </c>
      <c r="AE811" s="377">
        <f t="shared" si="81"/>
        <v>-40.521473642572808</v>
      </c>
      <c r="AF811" s="377">
        <f t="shared" si="82"/>
        <v>-33.730590276345879</v>
      </c>
      <c r="AG811" s="377">
        <f t="shared" si="82"/>
        <v>18.884382012249013</v>
      </c>
      <c r="AH811" s="377">
        <f t="shared" si="82"/>
        <v>13.971593224850519</v>
      </c>
      <c r="AI811" s="377">
        <f t="shared" si="82"/>
        <v>19.246767008643946</v>
      </c>
      <c r="AJ811" s="377">
        <f t="shared" si="83"/>
        <v>40.769227049231525</v>
      </c>
      <c r="AK811" s="377">
        <f t="shared" si="83"/>
        <v>27.4725396380727</v>
      </c>
      <c r="AL811" s="377">
        <f t="shared" si="83"/>
        <v>6.8341686047956465</v>
      </c>
      <c r="AM811" s="377">
        <f t="shared" si="83"/>
        <v>-13.396827903279616</v>
      </c>
      <c r="AN811" s="377">
        <f t="shared" si="84"/>
        <v>-12.370360979275841</v>
      </c>
      <c r="AO811" s="377">
        <f t="shared" si="84"/>
        <v>-19.600751201384909</v>
      </c>
      <c r="AP811" s="377">
        <f t="shared" si="84"/>
        <v>-19.737053448742664</v>
      </c>
    </row>
    <row r="812" spans="1:42" s="326" customFormat="1" ht="27.6" x14ac:dyDescent="0.3">
      <c r="A812" s="330"/>
      <c r="B812" s="330" t="s">
        <v>203</v>
      </c>
      <c r="C812" s="333"/>
      <c r="D812" s="333"/>
      <c r="E812" s="333"/>
      <c r="F812" s="333"/>
      <c r="G812" s="333"/>
      <c r="H812" s="333"/>
      <c r="I812" s="333"/>
      <c r="J812" s="333"/>
      <c r="K812" s="333"/>
      <c r="L812" s="333"/>
      <c r="M812" s="333"/>
      <c r="N812" s="333"/>
      <c r="O812" s="377">
        <f t="shared" si="65"/>
        <v>2.4054160137598908</v>
      </c>
      <c r="P812" s="377">
        <f t="shared" si="66"/>
        <v>-0.34728781764005673</v>
      </c>
      <c r="Q812" s="377">
        <f t="shared" si="67"/>
        <v>47.023919422381148</v>
      </c>
      <c r="R812" s="377">
        <f t="shared" si="68"/>
        <v>-1.0150007778861783</v>
      </c>
      <c r="S812" s="377">
        <f t="shared" si="69"/>
        <v>1.8895733419408483</v>
      </c>
      <c r="T812" s="377">
        <f t="shared" si="70"/>
        <v>-7.583846003743921</v>
      </c>
      <c r="U812" s="377">
        <f t="shared" si="71"/>
        <v>-9.8556759823914906</v>
      </c>
      <c r="V812" s="377">
        <f t="shared" si="72"/>
        <v>-22.553177323746311</v>
      </c>
      <c r="W812" s="377">
        <f t="shared" si="73"/>
        <v>-23.851463143887777</v>
      </c>
      <c r="X812" s="377">
        <f t="shared" si="74"/>
        <v>-21.477843130380794</v>
      </c>
      <c r="Y812" s="377">
        <f t="shared" si="75"/>
        <v>-33.196634299581007</v>
      </c>
      <c r="Z812" s="377">
        <f t="shared" si="76"/>
        <v>-29.983569960816997</v>
      </c>
      <c r="AA812" s="377">
        <f t="shared" si="77"/>
        <v>-36.914212012331078</v>
      </c>
      <c r="AB812" s="377">
        <f t="shared" si="78"/>
        <v>-11.93054931056276</v>
      </c>
      <c r="AC812" s="377">
        <f t="shared" si="79"/>
        <v>-47.705988101281882</v>
      </c>
      <c r="AD812" s="377">
        <f t="shared" si="80"/>
        <v>-32.774303917103758</v>
      </c>
      <c r="AE812" s="377">
        <f t="shared" si="81"/>
        <v>-13.044464669507542</v>
      </c>
      <c r="AF812" s="377">
        <f t="shared" si="82"/>
        <v>-17.266592064914796</v>
      </c>
      <c r="AG812" s="377">
        <f t="shared" si="82"/>
        <v>21.887319991972131</v>
      </c>
      <c r="AH812" s="377">
        <f t="shared" si="82"/>
        <v>33.856276910120982</v>
      </c>
      <c r="AI812" s="377">
        <f t="shared" si="82"/>
        <v>59.497045149425254</v>
      </c>
      <c r="AJ812" s="377">
        <f t="shared" si="83"/>
        <v>62.200163321718399</v>
      </c>
      <c r="AK812" s="377">
        <f t="shared" si="83"/>
        <v>35.304157862527603</v>
      </c>
      <c r="AL812" s="377">
        <f t="shared" si="83"/>
        <v>58.599811891288205</v>
      </c>
      <c r="AM812" s="377">
        <f t="shared" si="83"/>
        <v>43.123666941806498</v>
      </c>
      <c r="AN812" s="377">
        <f t="shared" si="84"/>
        <v>-5.7278494082670877</v>
      </c>
      <c r="AO812" s="377">
        <f t="shared" si="84"/>
        <v>18.608682258426605</v>
      </c>
      <c r="AP812" s="377">
        <f t="shared" si="84"/>
        <v>5.4737439487867077</v>
      </c>
    </row>
    <row r="813" spans="1:42" s="326" customFormat="1" ht="12.75" customHeight="1" x14ac:dyDescent="0.3">
      <c r="A813" s="328"/>
      <c r="B813" s="328" t="s">
        <v>204</v>
      </c>
      <c r="C813" s="332"/>
      <c r="D813" s="332"/>
      <c r="E813" s="332"/>
      <c r="F813" s="332"/>
      <c r="G813" s="332"/>
      <c r="H813" s="332"/>
      <c r="I813" s="332"/>
      <c r="J813" s="332"/>
      <c r="K813" s="332"/>
      <c r="L813" s="332"/>
      <c r="M813" s="332"/>
      <c r="N813" s="332"/>
      <c r="O813" s="377">
        <f t="shared" si="65"/>
        <v>-7.3762148267563337</v>
      </c>
      <c r="P813" s="377">
        <f t="shared" si="66"/>
        <v>-23.915763665401371</v>
      </c>
      <c r="Q813" s="377">
        <f t="shared" si="67"/>
        <v>-16.640686076276275</v>
      </c>
      <c r="R813" s="377">
        <f t="shared" si="68"/>
        <v>-2.8143899520641695</v>
      </c>
      <c r="S813" s="377">
        <f t="shared" si="69"/>
        <v>-14.219254256691777</v>
      </c>
      <c r="T813" s="377">
        <f t="shared" si="70"/>
        <v>-18.21380147181549</v>
      </c>
      <c r="U813" s="377">
        <f t="shared" si="71"/>
        <v>-15.436240556206931</v>
      </c>
      <c r="V813" s="377">
        <f t="shared" si="72"/>
        <v>-22.514340245083389</v>
      </c>
      <c r="W813" s="377">
        <f t="shared" si="73"/>
        <v>-7.8278968299173313</v>
      </c>
      <c r="X813" s="377">
        <f t="shared" si="74"/>
        <v>-11.577307168076208</v>
      </c>
      <c r="Y813" s="377">
        <f t="shared" si="75"/>
        <v>30.234466392906437</v>
      </c>
      <c r="Z813" s="377">
        <f t="shared" si="76"/>
        <v>15.888721685089058</v>
      </c>
      <c r="AA813" s="377">
        <f t="shared" si="77"/>
        <v>8.714826453822246</v>
      </c>
      <c r="AB813" s="377">
        <f t="shared" si="78"/>
        <v>17.878798451939318</v>
      </c>
      <c r="AC813" s="377">
        <f t="shared" si="79"/>
        <v>3.2775101351750964</v>
      </c>
      <c r="AD813" s="377">
        <f t="shared" si="80"/>
        <v>26.724219610616103</v>
      </c>
      <c r="AE813" s="377">
        <f t="shared" si="81"/>
        <v>12.860277849531911</v>
      </c>
      <c r="AF813" s="377">
        <f t="shared" si="82"/>
        <v>10.858453978400108</v>
      </c>
      <c r="AG813" s="377">
        <f t="shared" si="82"/>
        <v>26.618185102778067</v>
      </c>
      <c r="AH813" s="377">
        <f t="shared" si="82"/>
        <v>7.3009832240952708</v>
      </c>
      <c r="AI813" s="377">
        <f t="shared" si="82"/>
        <v>30.567166035598408</v>
      </c>
      <c r="AJ813" s="377">
        <f t="shared" si="83"/>
        <v>57.826427523678454</v>
      </c>
      <c r="AK813" s="377">
        <f t="shared" si="83"/>
        <v>13.635053363984902</v>
      </c>
      <c r="AL813" s="377">
        <f t="shared" si="83"/>
        <v>25.547152168143135</v>
      </c>
      <c r="AM813" s="377">
        <f t="shared" si="83"/>
        <v>33.399428239070048</v>
      </c>
      <c r="AN813" s="377">
        <f t="shared" si="84"/>
        <v>-10.013018379908317</v>
      </c>
      <c r="AO813" s="377">
        <f t="shared" si="84"/>
        <v>36.257970699600811</v>
      </c>
      <c r="AP813" s="377">
        <f t="shared" si="84"/>
        <v>37.934008543200612</v>
      </c>
    </row>
    <row r="814" spans="1:42" s="326" customFormat="1" ht="13.8" x14ac:dyDescent="0.3">
      <c r="A814" s="330"/>
      <c r="B814" s="330" t="s">
        <v>205</v>
      </c>
      <c r="C814" s="333"/>
      <c r="D814" s="333"/>
      <c r="E814" s="333"/>
      <c r="F814" s="333"/>
      <c r="G814" s="333"/>
      <c r="H814" s="333"/>
      <c r="I814" s="333"/>
      <c r="J814" s="333"/>
      <c r="K814" s="333"/>
      <c r="L814" s="333"/>
      <c r="M814" s="333"/>
      <c r="N814" s="333"/>
      <c r="O814" s="377">
        <f t="shared" si="65"/>
        <v>-15.802277142457269</v>
      </c>
      <c r="P814" s="377">
        <f t="shared" si="66"/>
        <v>-23.992297789720954</v>
      </c>
      <c r="Q814" s="377">
        <f t="shared" si="67"/>
        <v>-16.508589778461051</v>
      </c>
      <c r="R814" s="377">
        <f t="shared" si="68"/>
        <v>-34.10611355439751</v>
      </c>
      <c r="S814" s="377">
        <f t="shared" si="69"/>
        <v>-38.713800721811459</v>
      </c>
      <c r="T814" s="377">
        <f t="shared" si="70"/>
        <v>-26.669085418638776</v>
      </c>
      <c r="U814" s="377">
        <f t="shared" si="71"/>
        <v>-23.5581803988579</v>
      </c>
      <c r="V814" s="377">
        <f t="shared" si="72"/>
        <v>-23.195179962773381</v>
      </c>
      <c r="W814" s="377">
        <f t="shared" si="73"/>
        <v>-19.441886729872877</v>
      </c>
      <c r="X814" s="377">
        <f t="shared" si="74"/>
        <v>2.3442245462718221</v>
      </c>
      <c r="Y814" s="377">
        <f t="shared" si="75"/>
        <v>-5.8360002545728404</v>
      </c>
      <c r="Z814" s="377">
        <f t="shared" si="76"/>
        <v>-9.9414446502923912</v>
      </c>
      <c r="AA814" s="377">
        <f t="shared" si="77"/>
        <v>-15.79974138822244</v>
      </c>
      <c r="AB814" s="377">
        <f t="shared" si="78"/>
        <v>-10.496619881371045</v>
      </c>
      <c r="AC814" s="377">
        <f t="shared" si="79"/>
        <v>-17.65625095154617</v>
      </c>
      <c r="AD814" s="377">
        <f t="shared" si="80"/>
        <v>24.353632727036963</v>
      </c>
      <c r="AE814" s="377">
        <f t="shared" si="81"/>
        <v>21.302088168446645</v>
      </c>
      <c r="AF814" s="377">
        <f t="shared" si="82"/>
        <v>18.139790521815396</v>
      </c>
      <c r="AG814" s="377">
        <f t="shared" si="82"/>
        <v>37.858363183631297</v>
      </c>
      <c r="AH814" s="377">
        <f t="shared" si="82"/>
        <v>46.237269391540835</v>
      </c>
      <c r="AI814" s="377">
        <f t="shared" si="82"/>
        <v>50.028089385677994</v>
      </c>
      <c r="AJ814" s="377">
        <f t="shared" si="83"/>
        <v>30.715048842224988</v>
      </c>
      <c r="AK814" s="377">
        <f t="shared" si="83"/>
        <v>41.768034776186823</v>
      </c>
      <c r="AL814" s="377">
        <f t="shared" si="83"/>
        <v>81.120138345040928</v>
      </c>
      <c r="AM814" s="377">
        <f t="shared" si="83"/>
        <v>65.811296547616834</v>
      </c>
      <c r="AN814" s="377">
        <f t="shared" si="84"/>
        <v>28.345842200479701</v>
      </c>
      <c r="AO814" s="377">
        <f t="shared" si="84"/>
        <v>42.141131024069168</v>
      </c>
      <c r="AP814" s="377">
        <f t="shared" si="84"/>
        <v>56.833243234992523</v>
      </c>
    </row>
    <row r="815" spans="1:42" s="326" customFormat="1" ht="13.8" x14ac:dyDescent="0.3">
      <c r="A815" s="328"/>
      <c r="B815" s="328" t="s">
        <v>206</v>
      </c>
      <c r="C815" s="332"/>
      <c r="D815" s="332"/>
      <c r="E815" s="332"/>
      <c r="F815" s="332"/>
      <c r="G815" s="332"/>
      <c r="H815" s="332"/>
      <c r="I815" s="332"/>
      <c r="J815" s="332"/>
      <c r="K815" s="332"/>
      <c r="L815" s="332"/>
      <c r="M815" s="332"/>
      <c r="N815" s="332"/>
      <c r="O815" s="377">
        <f t="shared" si="65"/>
        <v>-15.260353061694909</v>
      </c>
      <c r="P815" s="377">
        <f t="shared" si="66"/>
        <v>-23.987150461345468</v>
      </c>
      <c r="Q815" s="377">
        <f t="shared" si="67"/>
        <v>-15.301842248464537</v>
      </c>
      <c r="R815" s="377">
        <f t="shared" si="68"/>
        <v>-35.066242561418321</v>
      </c>
      <c r="S815" s="377">
        <f t="shared" si="69"/>
        <v>-41.795685334530425</v>
      </c>
      <c r="T815" s="377">
        <f t="shared" si="70"/>
        <v>-28.718515570968428</v>
      </c>
      <c r="U815" s="377">
        <f t="shared" si="71"/>
        <v>-27.603340459692149</v>
      </c>
      <c r="V815" s="377">
        <f t="shared" si="72"/>
        <v>-27.479020148629559</v>
      </c>
      <c r="W815" s="377">
        <f t="shared" si="73"/>
        <v>-24.702579813015578</v>
      </c>
      <c r="X815" s="377">
        <f t="shared" si="74"/>
        <v>-1.5202160677146248</v>
      </c>
      <c r="Y815" s="377">
        <f t="shared" si="75"/>
        <v>-1.9447199330729175</v>
      </c>
      <c r="Z815" s="377">
        <f t="shared" si="76"/>
        <v>-15.580963041017226</v>
      </c>
      <c r="AA815" s="377">
        <f t="shared" si="77"/>
        <v>-20.791065207873046</v>
      </c>
      <c r="AB815" s="377">
        <f t="shared" si="78"/>
        <v>-15.398121673880796</v>
      </c>
      <c r="AC815" s="377">
        <f t="shared" si="79"/>
        <v>-20.572790768158672</v>
      </c>
      <c r="AD815" s="377">
        <f t="shared" si="80"/>
        <v>21.260802075526126</v>
      </c>
      <c r="AE815" s="377">
        <f t="shared" si="81"/>
        <v>23.963028200859501</v>
      </c>
      <c r="AF815" s="377">
        <f t="shared" si="82"/>
        <v>17.910514578007149</v>
      </c>
      <c r="AG815" s="377">
        <f t="shared" si="82"/>
        <v>44.716539846143093</v>
      </c>
      <c r="AH815" s="377">
        <f t="shared" si="82"/>
        <v>54.914757505972318</v>
      </c>
      <c r="AI815" s="377">
        <f t="shared" si="82"/>
        <v>54.248001437852579</v>
      </c>
      <c r="AJ815" s="377">
        <f t="shared" si="83"/>
        <v>31.977964612331629</v>
      </c>
      <c r="AK815" s="377">
        <f t="shared" si="83"/>
        <v>44.893571314394343</v>
      </c>
      <c r="AL815" s="377">
        <f t="shared" si="83"/>
        <v>102.05979617769397</v>
      </c>
      <c r="AM815" s="377">
        <f t="shared" si="83"/>
        <v>80.45602684541106</v>
      </c>
      <c r="AN815" s="377">
        <f t="shared" si="84"/>
        <v>31.550963644460317</v>
      </c>
      <c r="AO815" s="377">
        <f t="shared" si="84"/>
        <v>52.455788629610247</v>
      </c>
      <c r="AP815" s="377">
        <f t="shared" si="84"/>
        <v>63.593853436789338</v>
      </c>
    </row>
    <row r="816" spans="1:42" s="326" customFormat="1" ht="27.6" x14ac:dyDescent="0.3">
      <c r="A816" s="330"/>
      <c r="B816" s="330" t="s">
        <v>207</v>
      </c>
      <c r="C816" s="333"/>
      <c r="D816" s="333"/>
      <c r="E816" s="333"/>
      <c r="F816" s="333"/>
      <c r="G816" s="333"/>
      <c r="H816" s="333"/>
      <c r="I816" s="333"/>
      <c r="J816" s="333"/>
      <c r="K816" s="333"/>
      <c r="L816" s="333"/>
      <c r="M816" s="333"/>
      <c r="N816" s="333"/>
      <c r="O816" s="377">
        <f t="shared" si="65"/>
        <v>-11.814362164021169</v>
      </c>
      <c r="P816" s="377">
        <f t="shared" si="66"/>
        <v>-33.506528657004822</v>
      </c>
      <c r="Q816" s="377">
        <f t="shared" si="67"/>
        <v>-33.432461055987545</v>
      </c>
      <c r="R816" s="377">
        <f t="shared" si="68"/>
        <v>-22.585046425233649</v>
      </c>
      <c r="S816" s="377">
        <f t="shared" si="69"/>
        <v>-6.6758499822694919</v>
      </c>
      <c r="T816" s="377">
        <f t="shared" si="70"/>
        <v>-5.5799147612612741</v>
      </c>
      <c r="U816" s="377">
        <f t="shared" si="71"/>
        <v>-25.473677942800798</v>
      </c>
      <c r="V816" s="377">
        <f t="shared" si="72"/>
        <v>-24.22785917938932</v>
      </c>
      <c r="W816" s="377">
        <f t="shared" si="73"/>
        <v>-19.01990180055402</v>
      </c>
      <c r="X816" s="377">
        <f t="shared" si="74"/>
        <v>7.6210252852852882</v>
      </c>
      <c r="Y816" s="377">
        <f t="shared" si="75"/>
        <v>-6.8951417896174956</v>
      </c>
      <c r="Z816" s="377">
        <f t="shared" si="76"/>
        <v>-4.8964869512195</v>
      </c>
      <c r="AA816" s="377">
        <f t="shared" si="77"/>
        <v>1.0524241873597535</v>
      </c>
      <c r="AB816" s="377">
        <f t="shared" si="78"/>
        <v>59.191956968856218</v>
      </c>
      <c r="AC816" s="377">
        <f t="shared" si="79"/>
        <v>-9.3994410899727203</v>
      </c>
      <c r="AD816" s="377">
        <f t="shared" si="80"/>
        <v>37.025068989990238</v>
      </c>
      <c r="AE816" s="377">
        <f t="shared" si="81"/>
        <v>-9.3204881258167607</v>
      </c>
      <c r="AF816" s="377">
        <f t="shared" si="82"/>
        <v>4.5178916351292422</v>
      </c>
      <c r="AG816" s="377">
        <f t="shared" si="82"/>
        <v>32.446097275713448</v>
      </c>
      <c r="AH816" s="377">
        <f t="shared" si="82"/>
        <v>15.065053052632578</v>
      </c>
      <c r="AI816" s="377">
        <f t="shared" si="82"/>
        <v>57.248463077370921</v>
      </c>
      <c r="AJ816" s="377">
        <f t="shared" si="83"/>
        <v>23.481522170898842</v>
      </c>
      <c r="AK816" s="377">
        <f t="shared" si="83"/>
        <v>50.987019613597532</v>
      </c>
      <c r="AL816" s="377">
        <f t="shared" si="83"/>
        <v>19.979522671758076</v>
      </c>
      <c r="AM816" s="377">
        <f t="shared" si="83"/>
        <v>10.752389167167816</v>
      </c>
      <c r="AN816" s="377">
        <f t="shared" si="84"/>
        <v>-14.072045785512762</v>
      </c>
      <c r="AO816" s="377">
        <f t="shared" si="84"/>
        <v>9.466239037094148</v>
      </c>
      <c r="AP816" s="377">
        <f t="shared" si="84"/>
        <v>23.817332022061258</v>
      </c>
    </row>
    <row r="817" spans="1:42" s="326" customFormat="1" ht="27.6" x14ac:dyDescent="0.3">
      <c r="A817" s="328"/>
      <c r="B817" s="328" t="s">
        <v>208</v>
      </c>
      <c r="C817" s="332"/>
      <c r="D817" s="332"/>
      <c r="E817" s="332"/>
      <c r="F817" s="332"/>
      <c r="G817" s="332"/>
      <c r="H817" s="332"/>
      <c r="I817" s="332"/>
      <c r="J817" s="332"/>
      <c r="K817" s="332"/>
      <c r="L817" s="332"/>
      <c r="M817" s="332"/>
      <c r="N817" s="332"/>
      <c r="O817" s="377">
        <f t="shared" si="65"/>
        <v>-32.806949632398748</v>
      </c>
      <c r="P817" s="377">
        <f t="shared" si="66"/>
        <v>-7.6245227307692289</v>
      </c>
      <c r="Q817" s="377">
        <f t="shared" si="67"/>
        <v>-3.0171948312883403</v>
      </c>
      <c r="R817" s="377">
        <f t="shared" si="68"/>
        <v>-35.152575837748351</v>
      </c>
      <c r="S817" s="377">
        <f t="shared" si="69"/>
        <v>-41.2385606350975</v>
      </c>
      <c r="T817" s="377">
        <f t="shared" si="70"/>
        <v>-25.941476931232096</v>
      </c>
      <c r="U817" s="377">
        <f t="shared" si="71"/>
        <v>53.795133065727711</v>
      </c>
      <c r="V817" s="377">
        <f t="shared" si="72"/>
        <v>43.620285259574466</v>
      </c>
      <c r="W817" s="377">
        <f t="shared" si="73"/>
        <v>99.336811090909094</v>
      </c>
      <c r="X817" s="377">
        <f t="shared" si="74"/>
        <v>80.545606851063823</v>
      </c>
      <c r="Y817" s="377">
        <f t="shared" si="75"/>
        <v>-38.840242052154196</v>
      </c>
      <c r="Z817" s="377">
        <f t="shared" si="76"/>
        <v>79.26666159134615</v>
      </c>
      <c r="AA817" s="377">
        <f t="shared" si="77"/>
        <v>60.831289913780438</v>
      </c>
      <c r="AB817" s="377">
        <f t="shared" si="78"/>
        <v>10.669153633727875</v>
      </c>
      <c r="AC817" s="377">
        <f t="shared" si="79"/>
        <v>13.145890120304154</v>
      </c>
      <c r="AD817" s="377">
        <f t="shared" si="80"/>
        <v>51.502333766661948</v>
      </c>
      <c r="AE817" s="377">
        <f t="shared" si="81"/>
        <v>56.82161855465133</v>
      </c>
      <c r="AF817" s="377">
        <f t="shared" si="82"/>
        <v>43.179008326581901</v>
      </c>
      <c r="AG817" s="377">
        <f t="shared" si="82"/>
        <v>-13.994583783074203</v>
      </c>
      <c r="AH817" s="377">
        <f t="shared" si="82"/>
        <v>16.922022942198829</v>
      </c>
      <c r="AI817" s="377">
        <f t="shared" si="82"/>
        <v>6.1388529140173995</v>
      </c>
      <c r="AJ817" s="377">
        <f t="shared" si="83"/>
        <v>24.736802615200268</v>
      </c>
      <c r="AK817" s="377">
        <f t="shared" si="83"/>
        <v>-13.513191034021652</v>
      </c>
      <c r="AL817" s="377">
        <f t="shared" si="83"/>
        <v>-28.312831843110263</v>
      </c>
      <c r="AM817" s="377">
        <f t="shared" si="83"/>
        <v>-21.176055839454744</v>
      </c>
      <c r="AN817" s="377">
        <f t="shared" si="84"/>
        <v>51.106016625330078</v>
      </c>
      <c r="AO817" s="377">
        <f t="shared" si="84"/>
        <v>-26.660388279855862</v>
      </c>
      <c r="AP817" s="377">
        <f t="shared" si="84"/>
        <v>22.347705555449803</v>
      </c>
    </row>
    <row r="818" spans="1:42" s="326" customFormat="1" ht="13.8" x14ac:dyDescent="0.3">
      <c r="A818" s="330"/>
      <c r="B818" s="330" t="s">
        <v>209</v>
      </c>
      <c r="C818" s="333"/>
      <c r="D818" s="333"/>
      <c r="E818" s="333"/>
      <c r="F818" s="333"/>
      <c r="G818" s="333"/>
      <c r="H818" s="333"/>
      <c r="I818" s="333"/>
      <c r="J818" s="333"/>
      <c r="K818" s="333"/>
      <c r="L818" s="333"/>
      <c r="M818" s="333"/>
      <c r="N818" s="333"/>
      <c r="O818" s="377">
        <f t="shared" si="65"/>
        <v>-1.9439439681668371</v>
      </c>
      <c r="P818" s="377">
        <f t="shared" si="66"/>
        <v>-10.767730524416132</v>
      </c>
      <c r="Q818" s="377">
        <f t="shared" si="67"/>
        <v>3.6740918843351529</v>
      </c>
      <c r="R818" s="377">
        <f t="shared" si="68"/>
        <v>-25.663601737322509</v>
      </c>
      <c r="S818" s="377">
        <f t="shared" si="69"/>
        <v>-9.4641252399010849</v>
      </c>
      <c r="T818" s="377">
        <f t="shared" si="70"/>
        <v>-4.0725098752093762</v>
      </c>
      <c r="U818" s="377">
        <f t="shared" si="71"/>
        <v>7.3660400083333295</v>
      </c>
      <c r="V818" s="377">
        <f t="shared" si="72"/>
        <v>-20.197297533333337</v>
      </c>
      <c r="W818" s="377">
        <f t="shared" si="73"/>
        <v>15.736283503658537</v>
      </c>
      <c r="X818" s="377">
        <f t="shared" si="74"/>
        <v>46.30199987601079</v>
      </c>
      <c r="Y818" s="377">
        <f t="shared" si="75"/>
        <v>1.0383094207650232</v>
      </c>
      <c r="Z818" s="377">
        <f t="shared" si="76"/>
        <v>25.713159716546759</v>
      </c>
      <c r="AA818" s="377">
        <f t="shared" si="77"/>
        <v>9.7624617680232717</v>
      </c>
      <c r="AB818" s="377">
        <f t="shared" si="78"/>
        <v>9.3975235452963322</v>
      </c>
      <c r="AC818" s="377">
        <f t="shared" si="79"/>
        <v>-15.500385605017348</v>
      </c>
      <c r="AD818" s="377">
        <f t="shared" si="80"/>
        <v>19.266879165710996</v>
      </c>
      <c r="AE818" s="377">
        <f t="shared" si="81"/>
        <v>-14.443868515614813</v>
      </c>
      <c r="AF818" s="377">
        <f t="shared" si="82"/>
        <v>-25.468788682953203</v>
      </c>
      <c r="AG818" s="377">
        <f t="shared" si="82"/>
        <v>-18.962438178339177</v>
      </c>
      <c r="AH818" s="377">
        <f t="shared" si="82"/>
        <v>-7.0135201953919832</v>
      </c>
      <c r="AI818" s="377">
        <f t="shared" si="82"/>
        <v>-3.4670664828939204</v>
      </c>
      <c r="AJ818" s="377">
        <f t="shared" si="83"/>
        <v>-22.962816137625047</v>
      </c>
      <c r="AK818" s="377">
        <f t="shared" si="83"/>
        <v>8.1340393274183977</v>
      </c>
      <c r="AL818" s="377">
        <f t="shared" si="83"/>
        <v>-1.9426785489736709</v>
      </c>
      <c r="AM818" s="377">
        <f t="shared" si="83"/>
        <v>-19.624274965133491</v>
      </c>
      <c r="AN818" s="377">
        <f t="shared" si="84"/>
        <v>-18.652601649665055</v>
      </c>
      <c r="AO818" s="377">
        <f t="shared" si="84"/>
        <v>-4.2087790204544895</v>
      </c>
      <c r="AP818" s="377">
        <f t="shared" si="84"/>
        <v>4.6200702430997511</v>
      </c>
    </row>
    <row r="819" spans="1:42" s="326" customFormat="1" ht="13.8" x14ac:dyDescent="0.3">
      <c r="A819" s="328"/>
      <c r="B819" s="328" t="s">
        <v>210</v>
      </c>
      <c r="C819" s="332"/>
      <c r="D819" s="332"/>
      <c r="E819" s="332"/>
      <c r="F819" s="332"/>
      <c r="G819" s="332"/>
      <c r="H819" s="332"/>
      <c r="I819" s="332"/>
      <c r="J819" s="332"/>
      <c r="K819" s="332"/>
      <c r="L819" s="332"/>
      <c r="M819" s="332"/>
      <c r="N819" s="332"/>
      <c r="O819" s="377">
        <f t="shared" si="65"/>
        <v>-4.5271864946949645</v>
      </c>
      <c r="P819" s="377">
        <f t="shared" si="66"/>
        <v>-11.776728953488378</v>
      </c>
      <c r="Q819" s="377">
        <f t="shared" si="67"/>
        <v>0.93621251177730602</v>
      </c>
      <c r="R819" s="377">
        <f t="shared" si="68"/>
        <v>-29.852992459134615</v>
      </c>
      <c r="S819" s="377">
        <f t="shared" si="69"/>
        <v>-7.9422855189620796</v>
      </c>
      <c r="T819" s="377">
        <f t="shared" si="70"/>
        <v>-13.506934921645462</v>
      </c>
      <c r="U819" s="377">
        <f t="shared" si="71"/>
        <v>-16.642351241496602</v>
      </c>
      <c r="V819" s="377">
        <f t="shared" si="72"/>
        <v>-8.6428960813704414</v>
      </c>
      <c r="W819" s="377">
        <f t="shared" si="73"/>
        <v>14.279938944193061</v>
      </c>
      <c r="X819" s="377">
        <f t="shared" si="74"/>
        <v>25.593651723300983</v>
      </c>
      <c r="Y819" s="377">
        <f t="shared" si="75"/>
        <v>4.4929073002832904</v>
      </c>
      <c r="Z819" s="377">
        <f t="shared" si="76"/>
        <v>15.30951849578415</v>
      </c>
      <c r="AA819" s="377">
        <f t="shared" si="77"/>
        <v>1.480343302600978</v>
      </c>
      <c r="AB819" s="377">
        <f t="shared" si="78"/>
        <v>9.6319163684993718</v>
      </c>
      <c r="AC819" s="377">
        <f t="shared" si="79"/>
        <v>-17.254596606429114</v>
      </c>
      <c r="AD819" s="377">
        <f t="shared" si="80"/>
        <v>22.631247246708323</v>
      </c>
      <c r="AE819" s="377">
        <f t="shared" si="81"/>
        <v>-19.16125640096811</v>
      </c>
      <c r="AF819" s="377">
        <f t="shared" si="82"/>
        <v>-20.906661664216536</v>
      </c>
      <c r="AG819" s="377">
        <f t="shared" si="82"/>
        <v>4.6697032991259615</v>
      </c>
      <c r="AH819" s="377">
        <f t="shared" si="82"/>
        <v>-13.613254255888268</v>
      </c>
      <c r="AI819" s="377">
        <f t="shared" si="82"/>
        <v>-6.8377497331592849</v>
      </c>
      <c r="AJ819" s="377">
        <f t="shared" si="83"/>
        <v>-14.941438547073185</v>
      </c>
      <c r="AK819" s="377">
        <f t="shared" si="83"/>
        <v>6.0394580541371363</v>
      </c>
      <c r="AL819" s="377">
        <f t="shared" si="83"/>
        <v>5.2427658791094727</v>
      </c>
      <c r="AM819" s="377">
        <f t="shared" si="83"/>
        <v>-14.173818256271439</v>
      </c>
      <c r="AN819" s="377">
        <f t="shared" si="84"/>
        <v>-20.956303554313738</v>
      </c>
      <c r="AO819" s="377">
        <f t="shared" si="84"/>
        <v>-9.053607993943956</v>
      </c>
      <c r="AP819" s="377">
        <f t="shared" si="84"/>
        <v>0.69881810953394297</v>
      </c>
    </row>
    <row r="820" spans="1:42" s="326" customFormat="1" ht="27.6" x14ac:dyDescent="0.3">
      <c r="A820" s="330"/>
      <c r="B820" s="330" t="s">
        <v>211</v>
      </c>
      <c r="C820" s="333"/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77">
        <f t="shared" si="65"/>
        <v>24.441260153846141</v>
      </c>
      <c r="P820" s="377">
        <f t="shared" si="66"/>
        <v>-8.0193210573770433</v>
      </c>
      <c r="Q820" s="377">
        <f t="shared" si="67"/>
        <v>0.22361909859155632</v>
      </c>
      <c r="R820" s="377">
        <f t="shared" si="68"/>
        <v>-15.513605462121207</v>
      </c>
      <c r="S820" s="377">
        <f t="shared" si="69"/>
        <v>-30.573324540983609</v>
      </c>
      <c r="T820" s="377">
        <f t="shared" si="70"/>
        <v>-9.7045633082191713</v>
      </c>
      <c r="U820" s="377">
        <f t="shared" si="71"/>
        <v>-27.997666915032681</v>
      </c>
      <c r="V820" s="377">
        <f t="shared" si="72"/>
        <v>-22.084418607843137</v>
      </c>
      <c r="W820" s="377">
        <f t="shared" si="73"/>
        <v>20.977436213675222</v>
      </c>
      <c r="X820" s="377">
        <f t="shared" si="74"/>
        <v>35.982886381443308</v>
      </c>
      <c r="Y820" s="377">
        <f t="shared" si="75"/>
        <v>8.933416766129028</v>
      </c>
      <c r="Z820" s="377">
        <f t="shared" si="76"/>
        <v>75.529020070422547</v>
      </c>
      <c r="AA820" s="377">
        <f t="shared" si="77"/>
        <v>17.896717426980647</v>
      </c>
      <c r="AB820" s="377">
        <f t="shared" si="78"/>
        <v>4.0120884061311575</v>
      </c>
      <c r="AC820" s="377">
        <f t="shared" si="79"/>
        <v>6.9588070881750203E-2</v>
      </c>
      <c r="AD820" s="377">
        <f t="shared" si="80"/>
        <v>7.8623719382171</v>
      </c>
      <c r="AE820" s="377">
        <f t="shared" si="81"/>
        <v>24.162447400773718</v>
      </c>
      <c r="AF820" s="377">
        <f t="shared" si="82"/>
        <v>-9.1476034244108906</v>
      </c>
      <c r="AG820" s="377">
        <f t="shared" si="82"/>
        <v>31.109247411113444</v>
      </c>
      <c r="AH820" s="377">
        <f t="shared" si="82"/>
        <v>10.030193174665909</v>
      </c>
      <c r="AI820" s="377">
        <f t="shared" si="82"/>
        <v>16.243668191213459</v>
      </c>
      <c r="AJ820" s="377">
        <f t="shared" si="83"/>
        <v>-2.4837513098342341</v>
      </c>
      <c r="AK820" s="377">
        <f t="shared" si="83"/>
        <v>21.537767632672299</v>
      </c>
      <c r="AL820" s="377">
        <f t="shared" si="83"/>
        <v>-23.214330413166284</v>
      </c>
      <c r="AM820" s="377">
        <f t="shared" si="83"/>
        <v>-33.004502148681674</v>
      </c>
      <c r="AN820" s="377">
        <f t="shared" si="84"/>
        <v>14.628036718473165</v>
      </c>
      <c r="AO820" s="377">
        <f t="shared" si="84"/>
        <v>1.7495060651302423</v>
      </c>
      <c r="AP820" s="377">
        <f t="shared" si="84"/>
        <v>12.196328043255983</v>
      </c>
    </row>
    <row r="821" spans="1:42" s="326" customFormat="1" ht="27.6" x14ac:dyDescent="0.3">
      <c r="A821" s="328"/>
      <c r="B821" s="328" t="s">
        <v>212</v>
      </c>
      <c r="C821" s="332"/>
      <c r="D821" s="332"/>
      <c r="E821" s="332"/>
      <c r="F821" s="332"/>
      <c r="G821" s="332"/>
      <c r="H821" s="332"/>
      <c r="I821" s="332"/>
      <c r="J821" s="332"/>
      <c r="K821" s="332"/>
      <c r="L821" s="332"/>
      <c r="M821" s="332"/>
      <c r="N821" s="332"/>
      <c r="O821" s="377">
        <f t="shared" si="65"/>
        <v>-16.968403660377358</v>
      </c>
      <c r="P821" s="377">
        <f t="shared" si="66"/>
        <v>-1.0794951086956615</v>
      </c>
      <c r="Q821" s="377">
        <f t="shared" si="67"/>
        <v>131.65115178260874</v>
      </c>
      <c r="R821" s="377">
        <f t="shared" si="68"/>
        <v>71.871560636363625</v>
      </c>
      <c r="S821" s="377">
        <f t="shared" si="69"/>
        <v>74.039448749999977</v>
      </c>
      <c r="T821" s="377">
        <f t="shared" si="70"/>
        <v>383.14333359259257</v>
      </c>
      <c r="U821" s="377">
        <f t="shared" si="71"/>
        <v>598.16711204444437</v>
      </c>
      <c r="V821" s="377">
        <f t="shared" si="72"/>
        <v>-81.018470718390816</v>
      </c>
      <c r="W821" s="377">
        <f t="shared" si="73"/>
        <v>21.507144292682938</v>
      </c>
      <c r="X821" s="377">
        <f t="shared" si="74"/>
        <v>582.64873707692311</v>
      </c>
      <c r="Y821" s="377">
        <f t="shared" si="75"/>
        <v>-39.172742505882347</v>
      </c>
      <c r="Z821" s="377">
        <f t="shared" si="76"/>
        <v>110.63035838709678</v>
      </c>
      <c r="AA821" s="377">
        <f t="shared" si="77"/>
        <v>121.31992187563253</v>
      </c>
      <c r="AB821" s="377">
        <f t="shared" si="78"/>
        <v>19.161173803543146</v>
      </c>
      <c r="AC821" s="377">
        <f t="shared" si="79"/>
        <v>-26.050508112123737</v>
      </c>
      <c r="AD821" s="377">
        <f t="shared" si="80"/>
        <v>0.97443991589307388</v>
      </c>
      <c r="AE821" s="377">
        <f t="shared" si="81"/>
        <v>-25.803342268318435</v>
      </c>
      <c r="AF821" s="377">
        <f t="shared" si="82"/>
        <v>-72.847042085514886</v>
      </c>
      <c r="AG821" s="377">
        <f t="shared" si="82"/>
        <v>-91.822319461990077</v>
      </c>
      <c r="AH821" s="377">
        <f t="shared" si="82"/>
        <v>101.97310234830695</v>
      </c>
      <c r="AI821" s="377">
        <f t="shared" si="82"/>
        <v>-8.2051712082847317</v>
      </c>
      <c r="AJ821" s="377">
        <f t="shared" si="83"/>
        <v>-73.260116535063375</v>
      </c>
      <c r="AK821" s="377">
        <f t="shared" si="83"/>
        <v>3.0023050886938738</v>
      </c>
      <c r="AL821" s="377">
        <f t="shared" si="83"/>
        <v>-36.589980838638141</v>
      </c>
      <c r="AM821" s="377">
        <f t="shared" si="83"/>
        <v>-39.544169754688127</v>
      </c>
      <c r="AN821" s="377">
        <f t="shared" si="84"/>
        <v>-58.486215252657502</v>
      </c>
      <c r="AO821" s="377">
        <f t="shared" si="84"/>
        <v>70.176372983280885</v>
      </c>
      <c r="AP821" s="377">
        <f t="shared" si="84"/>
        <v>54.255920942486632</v>
      </c>
    </row>
    <row r="822" spans="1:42" s="326" customFormat="1" ht="12.75" customHeight="1" x14ac:dyDescent="0.3">
      <c r="A822" s="330"/>
      <c r="B822" s="330" t="s">
        <v>213</v>
      </c>
      <c r="C822" s="333"/>
      <c r="D822" s="333"/>
      <c r="E822" s="333"/>
      <c r="F822" s="333"/>
      <c r="G822" s="333"/>
      <c r="H822" s="333"/>
      <c r="I822" s="333"/>
      <c r="J822" s="333"/>
      <c r="K822" s="333"/>
      <c r="L822" s="333"/>
      <c r="M822" s="333"/>
      <c r="N822" s="333"/>
      <c r="O822" s="377">
        <f t="shared" si="65"/>
        <v>-18.358344548648432</v>
      </c>
      <c r="P822" s="377">
        <f t="shared" si="66"/>
        <v>8.2994295536111142</v>
      </c>
      <c r="Q822" s="377">
        <f t="shared" si="67"/>
        <v>-3.0577446164504432</v>
      </c>
      <c r="R822" s="377">
        <f t="shared" si="68"/>
        <v>-21.803002419863017</v>
      </c>
      <c r="S822" s="377">
        <f t="shared" si="69"/>
        <v>-15.85659583181449</v>
      </c>
      <c r="T822" s="377">
        <f t="shared" si="70"/>
        <v>-25.110863317044746</v>
      </c>
      <c r="U822" s="377">
        <f t="shared" si="71"/>
        <v>-14.538767707496534</v>
      </c>
      <c r="V822" s="377">
        <f t="shared" si="72"/>
        <v>-7.2876954025118508</v>
      </c>
      <c r="W822" s="377">
        <f t="shared" si="73"/>
        <v>-8.6139242454198399</v>
      </c>
      <c r="X822" s="377">
        <f t="shared" si="74"/>
        <v>-6.4098263197994489</v>
      </c>
      <c r="Y822" s="377">
        <f t="shared" si="75"/>
        <v>-3.218559139652319</v>
      </c>
      <c r="Z822" s="377">
        <f t="shared" si="76"/>
        <v>-9.9427551236655596</v>
      </c>
      <c r="AA822" s="377">
        <f t="shared" si="77"/>
        <v>-3.2793716216784174</v>
      </c>
      <c r="AB822" s="377">
        <f t="shared" si="78"/>
        <v>-13.808890125081454</v>
      </c>
      <c r="AC822" s="377">
        <f t="shared" si="79"/>
        <v>-18.291945159425147</v>
      </c>
      <c r="AD822" s="377">
        <f t="shared" si="80"/>
        <v>8.7715616404846504</v>
      </c>
      <c r="AE822" s="377">
        <f t="shared" si="81"/>
        <v>1.3080992809974847</v>
      </c>
      <c r="AF822" s="377">
        <f t="shared" si="82"/>
        <v>3.6478862997024879</v>
      </c>
      <c r="AG822" s="377">
        <f t="shared" si="82"/>
        <v>8.3463564388252092</v>
      </c>
      <c r="AH822" s="377">
        <f t="shared" si="82"/>
        <v>-0.43066671832974301</v>
      </c>
      <c r="AI822" s="377">
        <f t="shared" si="82"/>
        <v>15.711845295281666</v>
      </c>
      <c r="AJ822" s="377">
        <f t="shared" si="83"/>
        <v>26.451636820881621</v>
      </c>
      <c r="AK822" s="377">
        <f t="shared" si="83"/>
        <v>19.907418231643771</v>
      </c>
      <c r="AL822" s="377">
        <f t="shared" si="83"/>
        <v>15.886609299288128</v>
      </c>
      <c r="AM822" s="377">
        <f t="shared" si="83"/>
        <v>24.406681461069745</v>
      </c>
      <c r="AN822" s="377">
        <f t="shared" si="84"/>
        <v>20.44606340023789</v>
      </c>
      <c r="AO822" s="377">
        <f t="shared" si="84"/>
        <v>26.178237808686795</v>
      </c>
      <c r="AP822" s="377">
        <f t="shared" si="84"/>
        <v>20.629543689348424</v>
      </c>
    </row>
    <row r="823" spans="1:42" s="326" customFormat="1" ht="27.6" x14ac:dyDescent="0.3">
      <c r="A823" s="328"/>
      <c r="B823" s="328" t="s">
        <v>214</v>
      </c>
      <c r="C823" s="332"/>
      <c r="D823" s="332"/>
      <c r="E823" s="332"/>
      <c r="F823" s="332"/>
      <c r="G823" s="332"/>
      <c r="H823" s="332"/>
      <c r="I823" s="332"/>
      <c r="J823" s="332"/>
      <c r="K823" s="332"/>
      <c r="L823" s="332"/>
      <c r="M823" s="332"/>
      <c r="N823" s="332"/>
      <c r="O823" s="377">
        <f t="shared" si="65"/>
        <v>-47.813754750469037</v>
      </c>
      <c r="P823" s="377">
        <f t="shared" si="66"/>
        <v>97.522312593220349</v>
      </c>
      <c r="Q823" s="377">
        <f t="shared" si="67"/>
        <v>30.97515933898304</v>
      </c>
      <c r="R823" s="377">
        <f t="shared" si="68"/>
        <v>45.346431606965183</v>
      </c>
      <c r="S823" s="377">
        <f t="shared" si="69"/>
        <v>17.796447445859869</v>
      </c>
      <c r="T823" s="377">
        <f t="shared" si="70"/>
        <v>-3.937558720779228</v>
      </c>
      <c r="U823" s="377">
        <f t="shared" si="71"/>
        <v>-31.761937684444447</v>
      </c>
      <c r="V823" s="377">
        <f t="shared" si="72"/>
        <v>-4.3282850098039285</v>
      </c>
      <c r="W823" s="377">
        <f t="shared" si="73"/>
        <v>-48.407150276699035</v>
      </c>
      <c r="X823" s="377">
        <f t="shared" si="74"/>
        <v>-18.734340561403513</v>
      </c>
      <c r="Y823" s="377">
        <f t="shared" si="75"/>
        <v>10.769393753521138</v>
      </c>
      <c r="Z823" s="377">
        <f t="shared" si="76"/>
        <v>-52.673057554585156</v>
      </c>
      <c r="AA823" s="377">
        <f t="shared" si="77"/>
        <v>-51.930721164136983</v>
      </c>
      <c r="AB823" s="377">
        <f t="shared" si="78"/>
        <v>-74.970601940287779</v>
      </c>
      <c r="AC823" s="377">
        <f t="shared" si="79"/>
        <v>-41.850202037467874</v>
      </c>
      <c r="AD823" s="377">
        <f t="shared" si="80"/>
        <v>-33.52814176311751</v>
      </c>
      <c r="AE823" s="377">
        <f t="shared" si="81"/>
        <v>5.1786379208244</v>
      </c>
      <c r="AF823" s="377">
        <f t="shared" si="82"/>
        <v>48.921172869676383</v>
      </c>
      <c r="AG823" s="377">
        <f t="shared" si="82"/>
        <v>15.202048174662059</v>
      </c>
      <c r="AH823" s="377">
        <f t="shared" si="82"/>
        <v>43.06925997018169</v>
      </c>
      <c r="AI823" s="377">
        <f t="shared" si="82"/>
        <v>92.715302885752322</v>
      </c>
      <c r="AJ823" s="377">
        <f t="shared" si="83"/>
        <v>169.21624890475704</v>
      </c>
      <c r="AK823" s="377">
        <f t="shared" si="83"/>
        <v>159.04125286784668</v>
      </c>
      <c r="AL823" s="377">
        <f t="shared" si="83"/>
        <v>218.32362016690109</v>
      </c>
      <c r="AM823" s="377">
        <f t="shared" si="83"/>
        <v>145.33042620744934</v>
      </c>
      <c r="AN823" s="377">
        <f t="shared" si="84"/>
        <v>160.35380520588004</v>
      </c>
      <c r="AO823" s="377">
        <f t="shared" si="84"/>
        <v>81.955188167045762</v>
      </c>
      <c r="AP823" s="377">
        <f t="shared" si="84"/>
        <v>45.989537540563163</v>
      </c>
    </row>
    <row r="824" spans="1:42" s="326" customFormat="1" ht="27.6" x14ac:dyDescent="0.3">
      <c r="A824" s="330"/>
      <c r="B824" s="330" t="s">
        <v>215</v>
      </c>
      <c r="C824" s="333"/>
      <c r="D824" s="333"/>
      <c r="E824" s="333"/>
      <c r="F824" s="333"/>
      <c r="G824" s="333"/>
      <c r="H824" s="333"/>
      <c r="I824" s="333"/>
      <c r="J824" s="333"/>
      <c r="K824" s="333"/>
      <c r="L824" s="333"/>
      <c r="M824" s="333"/>
      <c r="N824" s="333"/>
      <c r="O824" s="377">
        <f t="shared" si="65"/>
        <v>-17.042797905647728</v>
      </c>
      <c r="P824" s="377">
        <f t="shared" si="66"/>
        <v>6.8128014543914048</v>
      </c>
      <c r="Q824" s="377">
        <f t="shared" si="67"/>
        <v>-3.5978041466738384</v>
      </c>
      <c r="R824" s="377">
        <f t="shared" si="68"/>
        <v>-22.978804862531586</v>
      </c>
      <c r="S824" s="377">
        <f t="shared" si="69"/>
        <v>-16.285163618694359</v>
      </c>
      <c r="T824" s="377">
        <f t="shared" si="70"/>
        <v>-25.367247096556063</v>
      </c>
      <c r="U824" s="377">
        <f t="shared" si="71"/>
        <v>-14.196645941379007</v>
      </c>
      <c r="V824" s="377">
        <f t="shared" si="72"/>
        <v>-7.3416857191021281</v>
      </c>
      <c r="W824" s="377">
        <f t="shared" si="73"/>
        <v>-7.8160456623515593</v>
      </c>
      <c r="X824" s="377">
        <f t="shared" si="74"/>
        <v>-6.1990981990800931</v>
      </c>
      <c r="Y824" s="377">
        <f t="shared" si="75"/>
        <v>-3.4141563145248597</v>
      </c>
      <c r="Z824" s="377">
        <f t="shared" si="76"/>
        <v>-8.997869139049822</v>
      </c>
      <c r="AA824" s="377">
        <f t="shared" si="77"/>
        <v>-1.9124675978116061</v>
      </c>
      <c r="AB824" s="377">
        <f t="shared" si="78"/>
        <v>-11.924379575930853</v>
      </c>
      <c r="AC824" s="377">
        <f t="shared" si="79"/>
        <v>-17.784033960980246</v>
      </c>
      <c r="AD824" s="377">
        <f t="shared" si="80"/>
        <v>10.169292147900332</v>
      </c>
      <c r="AE824" s="377">
        <f t="shared" si="81"/>
        <v>1.2376188715432896</v>
      </c>
      <c r="AF824" s="377">
        <f t="shared" si="82"/>
        <v>2.9422708502922301</v>
      </c>
      <c r="AG824" s="377">
        <f t="shared" si="82"/>
        <v>8.2380532309429757</v>
      </c>
      <c r="AH824" s="377">
        <f t="shared" si="82"/>
        <v>-1.2500712637420794</v>
      </c>
      <c r="AI824" s="377">
        <f t="shared" si="82"/>
        <v>14.847729252447037</v>
      </c>
      <c r="AJ824" s="377">
        <f t="shared" si="83"/>
        <v>24.336817337253922</v>
      </c>
      <c r="AK824" s="377">
        <f t="shared" si="83"/>
        <v>17.67617214132234</v>
      </c>
      <c r="AL824" s="377">
        <f t="shared" si="83"/>
        <v>13.558570346192777</v>
      </c>
      <c r="AM824" s="377">
        <f t="shared" si="83"/>
        <v>22.741703398452152</v>
      </c>
      <c r="AN824" s="377">
        <f t="shared" si="84"/>
        <v>19.221008979662294</v>
      </c>
      <c r="AO824" s="377">
        <f t="shared" si="84"/>
        <v>25.327704264283401</v>
      </c>
      <c r="AP824" s="377">
        <f t="shared" si="84"/>
        <v>20.123937331110124</v>
      </c>
    </row>
    <row r="825" spans="1:42" s="326" customFormat="1" ht="13.8" x14ac:dyDescent="0.3">
      <c r="A825" s="328"/>
      <c r="B825" s="328" t="s">
        <v>216</v>
      </c>
      <c r="C825" s="332"/>
      <c r="D825" s="332"/>
      <c r="E825" s="332"/>
      <c r="F825" s="332"/>
      <c r="G825" s="332"/>
      <c r="H825" s="332"/>
      <c r="I825" s="332"/>
      <c r="J825" s="332"/>
      <c r="K825" s="332"/>
      <c r="L825" s="332"/>
      <c r="M825" s="332"/>
      <c r="N825" s="332"/>
      <c r="O825" s="377">
        <f t="shared" si="65"/>
        <v>-1.3563252673521839</v>
      </c>
      <c r="P825" s="377">
        <f t="shared" si="66"/>
        <v>-0.23267250971305814</v>
      </c>
      <c r="Q825" s="377">
        <f t="shared" si="67"/>
        <v>-5.1179416050852629</v>
      </c>
      <c r="R825" s="377">
        <f t="shared" si="68"/>
        <v>-4.7636692261818201</v>
      </c>
      <c r="S825" s="377">
        <f t="shared" si="69"/>
        <v>3.341734192624878</v>
      </c>
      <c r="T825" s="377">
        <f t="shared" si="70"/>
        <v>-8.1115870126410901</v>
      </c>
      <c r="U825" s="377">
        <f t="shared" si="71"/>
        <v>-7.0144764970172746</v>
      </c>
      <c r="V825" s="377">
        <f t="shared" si="72"/>
        <v>-8.7601076302362628</v>
      </c>
      <c r="W825" s="377">
        <f t="shared" si="73"/>
        <v>-8.6532253001967039</v>
      </c>
      <c r="X825" s="377">
        <f t="shared" si="74"/>
        <v>-6.4264331638608239</v>
      </c>
      <c r="Y825" s="377">
        <f t="shared" si="75"/>
        <v>-10.043099459875137</v>
      </c>
      <c r="Z825" s="377">
        <f t="shared" si="76"/>
        <v>4.6750700829340319</v>
      </c>
      <c r="AA825" s="377">
        <f t="shared" si="77"/>
        <v>-8.9978732925937805</v>
      </c>
      <c r="AB825" s="377">
        <f t="shared" si="78"/>
        <v>5.9598813691290236</v>
      </c>
      <c r="AC825" s="377">
        <f t="shared" si="79"/>
        <v>-15.427686148272524</v>
      </c>
      <c r="AD825" s="377">
        <f t="shared" si="80"/>
        <v>19.899528103322471</v>
      </c>
      <c r="AE825" s="377">
        <f t="shared" si="81"/>
        <v>-10.359805262553902</v>
      </c>
      <c r="AF825" s="377">
        <f t="shared" si="82"/>
        <v>-3.3867392802858687</v>
      </c>
      <c r="AG825" s="377">
        <f t="shared" si="82"/>
        <v>6.1886833476897296</v>
      </c>
      <c r="AH825" s="377">
        <f t="shared" si="82"/>
        <v>-1.3374359338257651</v>
      </c>
      <c r="AI825" s="377">
        <f t="shared" si="82"/>
        <v>8.0985128426118056</v>
      </c>
      <c r="AJ825" s="377">
        <f t="shared" si="83"/>
        <v>14.020285697286171</v>
      </c>
      <c r="AK825" s="377">
        <f t="shared" si="83"/>
        <v>12.385755085528485</v>
      </c>
      <c r="AL825" s="377">
        <f t="shared" si="83"/>
        <v>5.2579443177798248</v>
      </c>
      <c r="AM825" s="377">
        <f t="shared" si="83"/>
        <v>6.1265652068099943</v>
      </c>
      <c r="AN825" s="377">
        <f t="shared" si="84"/>
        <v>-9.8661627900904492</v>
      </c>
      <c r="AO825" s="377">
        <f t="shared" si="84"/>
        <v>12.938616250135125</v>
      </c>
      <c r="AP825" s="377">
        <f t="shared" si="84"/>
        <v>4.3735057888327926</v>
      </c>
    </row>
    <row r="826" spans="1:42" s="326" customFormat="1" ht="13.8" x14ac:dyDescent="0.3">
      <c r="A826" s="330"/>
      <c r="B826" s="330" t="s">
        <v>217</v>
      </c>
      <c r="C826" s="333"/>
      <c r="D826" s="333"/>
      <c r="E826" s="333"/>
      <c r="F826" s="333"/>
      <c r="G826" s="333"/>
      <c r="H826" s="333"/>
      <c r="I826" s="333"/>
      <c r="J826" s="333"/>
      <c r="K826" s="333"/>
      <c r="L826" s="333"/>
      <c r="M826" s="333"/>
      <c r="N826" s="333"/>
      <c r="O826" s="377">
        <f t="shared" si="65"/>
        <v>7.3016865469448655</v>
      </c>
      <c r="P826" s="377">
        <f t="shared" si="66"/>
        <v>-1.0065263359999932</v>
      </c>
      <c r="Q826" s="377">
        <f t="shared" si="67"/>
        <v>-8.8149787888978874</v>
      </c>
      <c r="R826" s="377">
        <f t="shared" si="68"/>
        <v>3.213666976545825</v>
      </c>
      <c r="S826" s="377">
        <f t="shared" si="69"/>
        <v>16.011548926267285</v>
      </c>
      <c r="T826" s="377">
        <f t="shared" si="70"/>
        <v>-2.2049871176727835</v>
      </c>
      <c r="U826" s="377">
        <f t="shared" si="71"/>
        <v>10.243971028354434</v>
      </c>
      <c r="V826" s="377">
        <f t="shared" si="72"/>
        <v>-3.6886226244761025</v>
      </c>
      <c r="W826" s="377">
        <f t="shared" si="73"/>
        <v>-10.351034738500855</v>
      </c>
      <c r="X826" s="377">
        <f t="shared" si="74"/>
        <v>-1.308549451793191</v>
      </c>
      <c r="Y826" s="377">
        <f t="shared" si="75"/>
        <v>-3.6343222528788659</v>
      </c>
      <c r="Z826" s="377">
        <f t="shared" si="76"/>
        <v>28.388509878609621</v>
      </c>
      <c r="AA826" s="377">
        <f t="shared" si="77"/>
        <v>-3.185518246981883</v>
      </c>
      <c r="AB826" s="377">
        <f t="shared" si="78"/>
        <v>4.5417628668737535</v>
      </c>
      <c r="AC826" s="377">
        <f t="shared" si="79"/>
        <v>-19.940912919178729</v>
      </c>
      <c r="AD826" s="377">
        <f t="shared" si="80"/>
        <v>14.768449282688866</v>
      </c>
      <c r="AE826" s="377">
        <f t="shared" si="81"/>
        <v>-16.400810350801134</v>
      </c>
      <c r="AF826" s="377">
        <f t="shared" si="82"/>
        <v>-3.2992899234740727</v>
      </c>
      <c r="AG826" s="377">
        <f t="shared" si="82"/>
        <v>0.81015491830206599</v>
      </c>
      <c r="AH826" s="377">
        <f t="shared" si="82"/>
        <v>-7.5943375037306255</v>
      </c>
      <c r="AI826" s="377">
        <f t="shared" si="82"/>
        <v>19.606843358375478</v>
      </c>
      <c r="AJ826" s="377">
        <f t="shared" si="83"/>
        <v>15.390757851219737</v>
      </c>
      <c r="AK826" s="377">
        <f t="shared" si="83"/>
        <v>18.577898510843792</v>
      </c>
      <c r="AL826" s="377">
        <f t="shared" si="83"/>
        <v>-0.65545937305511326</v>
      </c>
      <c r="AM826" s="377">
        <f t="shared" si="83"/>
        <v>-1.4872902730485136</v>
      </c>
      <c r="AN826" s="377">
        <f t="shared" si="84"/>
        <v>-8.7421482027256374</v>
      </c>
      <c r="AO826" s="377">
        <f t="shared" si="84"/>
        <v>18.035213945453702</v>
      </c>
      <c r="AP826" s="377">
        <f t="shared" si="84"/>
        <v>9.2110582782227599</v>
      </c>
    </row>
    <row r="827" spans="1:42" s="326" customFormat="1" ht="13.8" x14ac:dyDescent="0.3">
      <c r="A827" s="328"/>
      <c r="B827" s="328" t="s">
        <v>218</v>
      </c>
      <c r="C827" s="332"/>
      <c r="D827" s="332"/>
      <c r="E827" s="332"/>
      <c r="F827" s="332"/>
      <c r="G827" s="332"/>
      <c r="H827" s="332"/>
      <c r="I827" s="332"/>
      <c r="J827" s="332"/>
      <c r="K827" s="332"/>
      <c r="L827" s="332"/>
      <c r="M827" s="332"/>
      <c r="N827" s="332"/>
      <c r="O827" s="377">
        <f t="shared" si="65"/>
        <v>-5.1657626628993674</v>
      </c>
      <c r="P827" s="377">
        <f t="shared" si="66"/>
        <v>0.19593664358903826</v>
      </c>
      <c r="Q827" s="377">
        <f t="shared" si="67"/>
        <v>-2.9912588304498322</v>
      </c>
      <c r="R827" s="377">
        <f t="shared" si="68"/>
        <v>-8.9183503426206983</v>
      </c>
      <c r="S827" s="377">
        <f t="shared" si="69"/>
        <v>-3.1166867545219694</v>
      </c>
      <c r="T827" s="377">
        <f t="shared" si="70"/>
        <v>-11.188824035796237</v>
      </c>
      <c r="U827" s="377">
        <f t="shared" si="71"/>
        <v>-14.769979082366328</v>
      </c>
      <c r="V827" s="377">
        <f t="shared" si="72"/>
        <v>-11.441375794150229</v>
      </c>
      <c r="W827" s="377">
        <f t="shared" si="73"/>
        <v>-7.717656992020645</v>
      </c>
      <c r="X827" s="377">
        <f t="shared" si="74"/>
        <v>-9.1130092836185845</v>
      </c>
      <c r="Y827" s="377">
        <f t="shared" si="75"/>
        <v>-13.227864576302022</v>
      </c>
      <c r="Z827" s="377">
        <f t="shared" si="76"/>
        <v>-7.7951583810461225</v>
      </c>
      <c r="AA827" s="377">
        <f t="shared" si="77"/>
        <v>-11.875172784568113</v>
      </c>
      <c r="AB827" s="377">
        <f t="shared" si="78"/>
        <v>6.7358988151125505</v>
      </c>
      <c r="AC827" s="377">
        <f t="shared" si="79"/>
        <v>-13.012470890809414</v>
      </c>
      <c r="AD827" s="377">
        <f t="shared" si="80"/>
        <v>22.908650334795436</v>
      </c>
      <c r="AE827" s="377">
        <f t="shared" si="81"/>
        <v>-6.6724283853728696</v>
      </c>
      <c r="AF827" s="377">
        <f t="shared" si="82"/>
        <v>-3.4372512968908207</v>
      </c>
      <c r="AG827" s="377">
        <f t="shared" si="82"/>
        <v>9.3150070434947114</v>
      </c>
      <c r="AH827" s="377">
        <f t="shared" si="82"/>
        <v>2.2601498768635948</v>
      </c>
      <c r="AI827" s="377">
        <f t="shared" si="82"/>
        <v>1.9378767865782436</v>
      </c>
      <c r="AJ827" s="377">
        <f t="shared" si="83"/>
        <v>13.239095544416084</v>
      </c>
      <c r="AK827" s="377">
        <f t="shared" si="83"/>
        <v>8.9903901465430121</v>
      </c>
      <c r="AL827" s="377">
        <f t="shared" si="83"/>
        <v>9.5879634410930894</v>
      </c>
      <c r="AM827" s="377">
        <f t="shared" si="83"/>
        <v>10.267320917963493</v>
      </c>
      <c r="AN827" s="377">
        <f t="shared" si="84"/>
        <v>-10.468597819759331</v>
      </c>
      <c r="AO827" s="377">
        <f t="shared" si="84"/>
        <v>10.428448878117038</v>
      </c>
      <c r="AP827" s="377">
        <f t="shared" si="84"/>
        <v>1.7244146652391601</v>
      </c>
    </row>
    <row r="828" spans="1:42" s="326" customFormat="1" ht="13.8" x14ac:dyDescent="0.3">
      <c r="A828" s="330"/>
      <c r="B828" s="330" t="s">
        <v>219</v>
      </c>
      <c r="C828" s="333"/>
      <c r="D828" s="333"/>
      <c r="E828" s="333"/>
      <c r="F828" s="333"/>
      <c r="G828" s="333"/>
      <c r="H828" s="333"/>
      <c r="I828" s="333"/>
      <c r="J828" s="333"/>
      <c r="K828" s="333"/>
      <c r="L828" s="333"/>
      <c r="M828" s="333"/>
      <c r="N828" s="333"/>
      <c r="O828" s="377">
        <f t="shared" si="65"/>
        <v>-2.2845216656277709</v>
      </c>
      <c r="P828" s="377">
        <f t="shared" si="66"/>
        <v>-12.102772814306027</v>
      </c>
      <c r="Q828" s="377">
        <f t="shared" si="67"/>
        <v>4.2564450834705827</v>
      </c>
      <c r="R828" s="377">
        <f t="shared" si="68"/>
        <v>5.9646321915643901</v>
      </c>
      <c r="S828" s="377">
        <f t="shared" si="69"/>
        <v>10.797122001388857</v>
      </c>
      <c r="T828" s="377">
        <f t="shared" si="70"/>
        <v>4.1674019410416383</v>
      </c>
      <c r="U828" s="377">
        <f t="shared" si="71"/>
        <v>10.303179912404973</v>
      </c>
      <c r="V828" s="377">
        <f t="shared" si="72"/>
        <v>2.0804674860253725</v>
      </c>
      <c r="W828" s="377">
        <f t="shared" si="73"/>
        <v>1.627711258959315</v>
      </c>
      <c r="X828" s="377">
        <f t="shared" si="74"/>
        <v>11.560452710235326</v>
      </c>
      <c r="Y828" s="377">
        <f t="shared" si="75"/>
        <v>7.7917497966229767</v>
      </c>
      <c r="Z828" s="377">
        <f t="shared" si="76"/>
        <v>-11.775547159912234</v>
      </c>
      <c r="AA828" s="377">
        <f t="shared" si="77"/>
        <v>-3.0327263101261877</v>
      </c>
      <c r="AB828" s="377">
        <f t="shared" si="78"/>
        <v>19.227363751485502</v>
      </c>
      <c r="AC828" s="377">
        <f t="shared" si="79"/>
        <v>-21.403528613036698</v>
      </c>
      <c r="AD828" s="377">
        <f t="shared" si="80"/>
        <v>6.2488972476358171</v>
      </c>
      <c r="AE828" s="377">
        <f t="shared" si="81"/>
        <v>-8.220286148679472</v>
      </c>
      <c r="AF828" s="377">
        <f t="shared" si="82"/>
        <v>-15.197988277396709</v>
      </c>
      <c r="AG828" s="377">
        <f t="shared" si="82"/>
        <v>12.418207737773223</v>
      </c>
      <c r="AH828" s="377">
        <f t="shared" si="82"/>
        <v>-0.20379723012358161</v>
      </c>
      <c r="AI828" s="377">
        <f t="shared" si="82"/>
        <v>9.5510509557778001</v>
      </c>
      <c r="AJ828" s="377">
        <f t="shared" si="83"/>
        <v>19.010379103321267</v>
      </c>
      <c r="AK828" s="377">
        <f t="shared" si="83"/>
        <v>7.4935740071290411</v>
      </c>
      <c r="AL828" s="377">
        <f t="shared" si="83"/>
        <v>28.360802722483221</v>
      </c>
      <c r="AM828" s="377">
        <f t="shared" si="83"/>
        <v>22.731572981564785</v>
      </c>
      <c r="AN828" s="377">
        <f t="shared" si="84"/>
        <v>-3.1969639381771757</v>
      </c>
      <c r="AO828" s="377">
        <f t="shared" si="84"/>
        <v>31.039242458107893</v>
      </c>
      <c r="AP828" s="377">
        <f t="shared" si="84"/>
        <v>15.148667418569596</v>
      </c>
    </row>
    <row r="829" spans="1:42" s="326" customFormat="1" ht="13.8" x14ac:dyDescent="0.3">
      <c r="A829" s="328"/>
      <c r="B829" s="328" t="s">
        <v>220</v>
      </c>
      <c r="C829" s="332"/>
      <c r="D829" s="332"/>
      <c r="E829" s="332"/>
      <c r="F829" s="332"/>
      <c r="G829" s="332"/>
      <c r="H829" s="332"/>
      <c r="I829" s="332"/>
      <c r="J829" s="332"/>
      <c r="K829" s="332"/>
      <c r="L829" s="332"/>
      <c r="M829" s="332"/>
      <c r="N829" s="332"/>
      <c r="O829" s="377">
        <f t="shared" si="65"/>
        <v>-17.820995795889939</v>
      </c>
      <c r="P829" s="377">
        <f t="shared" si="66"/>
        <v>-17.792412103318256</v>
      </c>
      <c r="Q829" s="377">
        <f t="shared" si="67"/>
        <v>-6.9354750109130547</v>
      </c>
      <c r="R829" s="377">
        <f t="shared" si="68"/>
        <v>-34.877227103973503</v>
      </c>
      <c r="S829" s="377">
        <f t="shared" si="69"/>
        <v>-17.763361040956664</v>
      </c>
      <c r="T829" s="377">
        <f t="shared" si="70"/>
        <v>-3.4710038536585262</v>
      </c>
      <c r="U829" s="377">
        <f t="shared" si="71"/>
        <v>-2.0762264179006227</v>
      </c>
      <c r="V829" s="377">
        <f t="shared" si="72"/>
        <v>-11.023719220220215</v>
      </c>
      <c r="W829" s="377">
        <f t="shared" si="73"/>
        <v>7.6046924265066709</v>
      </c>
      <c r="X829" s="377">
        <f t="shared" si="74"/>
        <v>7.5226788213654014</v>
      </c>
      <c r="Y829" s="377">
        <f t="shared" si="75"/>
        <v>-6.2314133377652139</v>
      </c>
      <c r="Z829" s="377">
        <f t="shared" si="76"/>
        <v>-1.0066635042834819</v>
      </c>
      <c r="AA829" s="377">
        <f t="shared" si="77"/>
        <v>14.641587872815224</v>
      </c>
      <c r="AB829" s="377">
        <f t="shared" si="78"/>
        <v>11.862836010654178</v>
      </c>
      <c r="AC829" s="377">
        <f t="shared" si="79"/>
        <v>-31.594356619831377</v>
      </c>
      <c r="AD829" s="377">
        <f t="shared" si="80"/>
        <v>6.8646855663351163</v>
      </c>
      <c r="AE829" s="377">
        <f t="shared" si="81"/>
        <v>-24.892115181623407</v>
      </c>
      <c r="AF829" s="377">
        <f t="shared" si="82"/>
        <v>-26.944792902845119</v>
      </c>
      <c r="AG829" s="377">
        <f t="shared" si="82"/>
        <v>-5.6687821255418518</v>
      </c>
      <c r="AH829" s="377">
        <f t="shared" si="82"/>
        <v>-23.414007063274308</v>
      </c>
      <c r="AI829" s="377">
        <f t="shared" si="82"/>
        <v>-29.484117394155529</v>
      </c>
      <c r="AJ829" s="377">
        <f t="shared" si="83"/>
        <v>17.087994266072705</v>
      </c>
      <c r="AK829" s="377">
        <f t="shared" si="83"/>
        <v>-9.3286800215681946</v>
      </c>
      <c r="AL829" s="377">
        <f t="shared" si="83"/>
        <v>4.8071741479528578</v>
      </c>
      <c r="AM829" s="377">
        <f t="shared" si="83"/>
        <v>14.714114357962652</v>
      </c>
      <c r="AN829" s="377">
        <f t="shared" si="84"/>
        <v>-7.5765112023396197</v>
      </c>
      <c r="AO829" s="377">
        <f t="shared" si="84"/>
        <v>41.339541297725056</v>
      </c>
      <c r="AP829" s="377">
        <f t="shared" si="84"/>
        <v>34.740785052873314</v>
      </c>
    </row>
    <row r="830" spans="1:42" s="326" customFormat="1" ht="13.8" x14ac:dyDescent="0.3">
      <c r="A830" s="330"/>
      <c r="B830" s="330" t="s">
        <v>221</v>
      </c>
      <c r="C830" s="333"/>
      <c r="D830" s="333"/>
      <c r="E830" s="333"/>
      <c r="F830" s="333"/>
      <c r="G830" s="333"/>
      <c r="H830" s="333"/>
      <c r="I830" s="333"/>
      <c r="J830" s="333"/>
      <c r="K830" s="333"/>
      <c r="L830" s="333"/>
      <c r="M830" s="333"/>
      <c r="N830" s="333"/>
      <c r="O830" s="377">
        <f t="shared" si="65"/>
        <v>11.432976393872112</v>
      </c>
      <c r="P830" s="377">
        <f t="shared" si="66"/>
        <v>28.077518916840656</v>
      </c>
      <c r="Q830" s="377">
        <f t="shared" si="67"/>
        <v>5.6692792736735163</v>
      </c>
      <c r="R830" s="377">
        <f t="shared" si="68"/>
        <v>49.400567487755119</v>
      </c>
      <c r="S830" s="377">
        <f t="shared" si="69"/>
        <v>29.616314248620398</v>
      </c>
      <c r="T830" s="377">
        <f t="shared" si="70"/>
        <v>16.668621071329451</v>
      </c>
      <c r="U830" s="377">
        <f t="shared" si="71"/>
        <v>2.0397916497033988</v>
      </c>
      <c r="V830" s="377">
        <f t="shared" si="72"/>
        <v>-24.272078648572773</v>
      </c>
      <c r="W830" s="377">
        <f t="shared" si="73"/>
        <v>-29.98200674654775</v>
      </c>
      <c r="X830" s="377">
        <f t="shared" si="74"/>
        <v>-39.380476483122358</v>
      </c>
      <c r="Y830" s="377">
        <f t="shared" si="75"/>
        <v>-47.015270836098658</v>
      </c>
      <c r="Z830" s="377">
        <f t="shared" si="76"/>
        <v>-41.394706601792876</v>
      </c>
      <c r="AA830" s="377">
        <f t="shared" si="77"/>
        <v>-48.128158309422545</v>
      </c>
      <c r="AB830" s="377">
        <f t="shared" si="78"/>
        <v>-21.077015119778668</v>
      </c>
      <c r="AC830" s="377">
        <f t="shared" si="79"/>
        <v>-21.767164692852795</v>
      </c>
      <c r="AD830" s="377">
        <f t="shared" si="80"/>
        <v>-41.421728599450184</v>
      </c>
      <c r="AE830" s="377">
        <f t="shared" si="81"/>
        <v>-42.165822951954212</v>
      </c>
      <c r="AF830" s="377">
        <f t="shared" si="82"/>
        <v>-23.272181107688489</v>
      </c>
      <c r="AG830" s="377">
        <f t="shared" si="82"/>
        <v>29.58721961468606</v>
      </c>
      <c r="AH830" s="377">
        <f t="shared" si="82"/>
        <v>5.2484779116507267</v>
      </c>
      <c r="AI830" s="377">
        <f t="shared" si="82"/>
        <v>15.109364646155399</v>
      </c>
      <c r="AJ830" s="377">
        <f t="shared" si="83"/>
        <v>110.95026678748202</v>
      </c>
      <c r="AK830" s="377">
        <f t="shared" si="83"/>
        <v>56.544294139396733</v>
      </c>
      <c r="AL830" s="377">
        <f t="shared" si="83"/>
        <v>26.68878577898149</v>
      </c>
      <c r="AM830" s="377">
        <f t="shared" si="83"/>
        <v>46.789531495410806</v>
      </c>
      <c r="AN830" s="377">
        <f t="shared" si="84"/>
        <v>17.800945776207652</v>
      </c>
      <c r="AO830" s="377">
        <f t="shared" si="84"/>
        <v>15.695347073964182</v>
      </c>
      <c r="AP830" s="377">
        <f t="shared" si="84"/>
        <v>5.1582013947096588</v>
      </c>
    </row>
    <row r="831" spans="1:42" s="326" customFormat="1" ht="27.6" x14ac:dyDescent="0.3">
      <c r="A831" s="328"/>
      <c r="B831" s="328" t="s">
        <v>222</v>
      </c>
      <c r="C831" s="332"/>
      <c r="D831" s="332"/>
      <c r="E831" s="332"/>
      <c r="F831" s="332"/>
      <c r="G831" s="332"/>
      <c r="H831" s="332"/>
      <c r="I831" s="332"/>
      <c r="J831" s="332"/>
      <c r="K831" s="332"/>
      <c r="L831" s="332"/>
      <c r="M831" s="332"/>
      <c r="N831" s="332"/>
      <c r="O831" s="377">
        <f t="shared" si="65"/>
        <v>-3.9898870887950699</v>
      </c>
      <c r="P831" s="377">
        <f t="shared" si="66"/>
        <v>-12.528873516247977</v>
      </c>
      <c r="Q831" s="377">
        <f t="shared" si="67"/>
        <v>4.2775090101171545</v>
      </c>
      <c r="R831" s="377">
        <f t="shared" si="68"/>
        <v>8.3502566180745461</v>
      </c>
      <c r="S831" s="377">
        <f t="shared" si="69"/>
        <v>9.7561615902397332</v>
      </c>
      <c r="T831" s="377">
        <f t="shared" si="70"/>
        <v>4.6584183105333477</v>
      </c>
      <c r="U831" s="377">
        <f t="shared" si="71"/>
        <v>10.038345732088617</v>
      </c>
      <c r="V831" s="377">
        <f t="shared" si="72"/>
        <v>2.0597570813908979</v>
      </c>
      <c r="W831" s="377">
        <f t="shared" si="73"/>
        <v>1.9339757107335362</v>
      </c>
      <c r="X831" s="377">
        <f t="shared" si="74"/>
        <v>15.048765552708936</v>
      </c>
      <c r="Y831" s="377">
        <f t="shared" si="75"/>
        <v>9.3393940319829447</v>
      </c>
      <c r="Z831" s="377">
        <f t="shared" si="76"/>
        <v>-11.809031470197334</v>
      </c>
      <c r="AA831" s="377">
        <f t="shared" si="77"/>
        <v>-1.8872054575246446</v>
      </c>
      <c r="AB831" s="377">
        <f t="shared" si="78"/>
        <v>16.555694010608352</v>
      </c>
      <c r="AC831" s="377">
        <f t="shared" si="79"/>
        <v>-22.971754245732932</v>
      </c>
      <c r="AD831" s="377">
        <f t="shared" si="80"/>
        <v>3.9524418008018967</v>
      </c>
      <c r="AE831" s="377">
        <f t="shared" si="81"/>
        <v>-9.6321529014112421</v>
      </c>
      <c r="AF831" s="377">
        <f t="shared" si="82"/>
        <v>-18.4461081587562</v>
      </c>
      <c r="AG831" s="377">
        <f t="shared" si="82"/>
        <v>8.6293021133057337</v>
      </c>
      <c r="AH831" s="377">
        <f t="shared" si="82"/>
        <v>-3.866623985209674</v>
      </c>
      <c r="AI831" s="377">
        <f t="shared" si="82"/>
        <v>7.1996417231634116</v>
      </c>
      <c r="AJ831" s="377">
        <f t="shared" si="83"/>
        <v>12.06087728818088</v>
      </c>
      <c r="AK831" s="377">
        <f t="shared" si="83"/>
        <v>2.3253281671796069</v>
      </c>
      <c r="AL831" s="377">
        <f t="shared" si="83"/>
        <v>26.188025830060077</v>
      </c>
      <c r="AM831" s="377">
        <f t="shared" si="83"/>
        <v>17.208802140744247</v>
      </c>
      <c r="AN831" s="377">
        <f t="shared" si="84"/>
        <v>-5.2119533132907021</v>
      </c>
      <c r="AO831" s="377">
        <f t="shared" si="84"/>
        <v>28.273296773883807</v>
      </c>
      <c r="AP831" s="377">
        <f t="shared" si="84"/>
        <v>14.745932468358193</v>
      </c>
    </row>
    <row r="832" spans="1:42" s="326" customFormat="1" ht="27.6" x14ac:dyDescent="0.3">
      <c r="A832" s="330"/>
      <c r="B832" s="330" t="s">
        <v>223</v>
      </c>
      <c r="C832" s="333"/>
      <c r="D832" s="333"/>
      <c r="E832" s="333"/>
      <c r="F832" s="333"/>
      <c r="G832" s="333"/>
      <c r="H832" s="333"/>
      <c r="I832" s="333"/>
      <c r="J832" s="333"/>
      <c r="K832" s="333"/>
      <c r="L832" s="333"/>
      <c r="M832" s="333"/>
      <c r="N832" s="333"/>
      <c r="O832" s="377">
        <f t="shared" si="65"/>
        <v>12.799771832519824</v>
      </c>
      <c r="P832" s="377">
        <f t="shared" si="66"/>
        <v>-3.9348049910158909</v>
      </c>
      <c r="Q832" s="377">
        <f t="shared" si="67"/>
        <v>-8.2792441887969233</v>
      </c>
      <c r="R832" s="377">
        <f t="shared" si="68"/>
        <v>3.4614925342543432</v>
      </c>
      <c r="S832" s="377">
        <f t="shared" si="69"/>
        <v>-4.0674852168462978</v>
      </c>
      <c r="T832" s="377">
        <f t="shared" si="70"/>
        <v>-4.2773212044433819</v>
      </c>
      <c r="U832" s="377">
        <f t="shared" si="71"/>
        <v>7.235280855411963</v>
      </c>
      <c r="V832" s="377">
        <f t="shared" si="72"/>
        <v>-20.014943242817903</v>
      </c>
      <c r="W832" s="377">
        <f t="shared" si="73"/>
        <v>-2.6362050368244767</v>
      </c>
      <c r="X832" s="377">
        <f t="shared" si="74"/>
        <v>8.2949753776906405</v>
      </c>
      <c r="Y832" s="377">
        <f t="shared" si="75"/>
        <v>5.6871717949589797</v>
      </c>
      <c r="Z832" s="377">
        <f t="shared" si="76"/>
        <v>-24.17300883567372</v>
      </c>
      <c r="AA832" s="377">
        <f t="shared" si="77"/>
        <v>-15.208373120606161</v>
      </c>
      <c r="AB832" s="377">
        <f t="shared" si="78"/>
        <v>-2.8833178211955488</v>
      </c>
      <c r="AC832" s="377">
        <f t="shared" si="79"/>
        <v>-18.763252027634881</v>
      </c>
      <c r="AD832" s="377">
        <f t="shared" si="80"/>
        <v>2.0243668568127204</v>
      </c>
      <c r="AE832" s="377">
        <f t="shared" si="81"/>
        <v>-7.8535886409857287</v>
      </c>
      <c r="AF832" s="377">
        <f t="shared" si="82"/>
        <v>-19.017413856770197</v>
      </c>
      <c r="AG832" s="377">
        <f t="shared" si="82"/>
        <v>-9.2229474041432944</v>
      </c>
      <c r="AH832" s="377">
        <f t="shared" si="82"/>
        <v>8.2476994950268345</v>
      </c>
      <c r="AI832" s="377">
        <f t="shared" si="82"/>
        <v>2.3497826241962043</v>
      </c>
      <c r="AJ832" s="377">
        <f t="shared" si="83"/>
        <v>2.5743975583573842</v>
      </c>
      <c r="AK832" s="377">
        <f t="shared" si="83"/>
        <v>-10.59489170195781</v>
      </c>
      <c r="AL832" s="377">
        <f t="shared" si="83"/>
        <v>10.615024441558795</v>
      </c>
      <c r="AM832" s="377">
        <f t="shared" si="83"/>
        <v>14.810669468899706</v>
      </c>
      <c r="AN832" s="377">
        <f t="shared" si="84"/>
        <v>-7.59800600600762</v>
      </c>
      <c r="AO832" s="377">
        <f t="shared" si="84"/>
        <v>18.009807316956287</v>
      </c>
      <c r="AP832" s="377">
        <f t="shared" si="84"/>
        <v>13.842018246505793</v>
      </c>
    </row>
    <row r="833" spans="1:42" s="326" customFormat="1" ht="13.8" x14ac:dyDescent="0.3">
      <c r="A833" s="328"/>
      <c r="B833" s="328" t="s">
        <v>224</v>
      </c>
      <c r="C833" s="332"/>
      <c r="D833" s="332"/>
      <c r="E833" s="332"/>
      <c r="F833" s="332"/>
      <c r="G833" s="332"/>
      <c r="H833" s="332"/>
      <c r="I833" s="332"/>
      <c r="J833" s="332"/>
      <c r="K833" s="332"/>
      <c r="L833" s="332"/>
      <c r="M833" s="332"/>
      <c r="N833" s="332"/>
      <c r="O833" s="377">
        <f t="shared" si="65"/>
        <v>32.700707974683546</v>
      </c>
      <c r="P833" s="377">
        <f t="shared" si="66"/>
        <v>-19.719541326214628</v>
      </c>
      <c r="Q833" s="377">
        <f t="shared" si="67"/>
        <v>7.2348617309280938E-2</v>
      </c>
      <c r="R833" s="377">
        <f t="shared" si="68"/>
        <v>-10.821055933070861</v>
      </c>
      <c r="S833" s="377">
        <f t="shared" si="69"/>
        <v>8.0649781796916624</v>
      </c>
      <c r="T833" s="377">
        <f t="shared" si="70"/>
        <v>11.802490447753664</v>
      </c>
      <c r="U833" s="377">
        <f t="shared" si="71"/>
        <v>-0.58862905219940831</v>
      </c>
      <c r="V833" s="377">
        <f t="shared" si="72"/>
        <v>-21.237116734374997</v>
      </c>
      <c r="W833" s="377">
        <f t="shared" si="73"/>
        <v>-12.600925390361455</v>
      </c>
      <c r="X833" s="377">
        <f t="shared" si="74"/>
        <v>34.867005915719076</v>
      </c>
      <c r="Y833" s="377">
        <f t="shared" si="75"/>
        <v>2.4064885303593564</v>
      </c>
      <c r="Z833" s="377">
        <f t="shared" si="76"/>
        <v>-8.7519924941656999</v>
      </c>
      <c r="AA833" s="377">
        <f t="shared" si="77"/>
        <v>-38.683190439317016</v>
      </c>
      <c r="AB833" s="377">
        <f t="shared" si="78"/>
        <v>2.8991277177700661</v>
      </c>
      <c r="AC833" s="377">
        <f t="shared" si="79"/>
        <v>-31.580620803368348</v>
      </c>
      <c r="AD833" s="377">
        <f t="shared" si="80"/>
        <v>38.556236272674305</v>
      </c>
      <c r="AE833" s="377">
        <f t="shared" si="81"/>
        <v>-18.086631922026182</v>
      </c>
      <c r="AF833" s="377">
        <f t="shared" si="82"/>
        <v>-20.282928259483185</v>
      </c>
      <c r="AG833" s="377">
        <f t="shared" si="82"/>
        <v>-1.4732746805597523</v>
      </c>
      <c r="AH833" s="377">
        <f t="shared" si="82"/>
        <v>52.938336843133818</v>
      </c>
      <c r="AI833" s="377">
        <f t="shared" si="82"/>
        <v>24.040792351431524</v>
      </c>
      <c r="AJ833" s="377">
        <f t="shared" si="83"/>
        <v>3.9369695896434966</v>
      </c>
      <c r="AK833" s="377">
        <f t="shared" si="83"/>
        <v>-14.194577942592357</v>
      </c>
      <c r="AL833" s="377">
        <f t="shared" si="83"/>
        <v>29.487309625761483</v>
      </c>
      <c r="AM833" s="377">
        <f t="shared" si="83"/>
        <v>41.636075103312216</v>
      </c>
      <c r="AN833" s="377">
        <f t="shared" si="84"/>
        <v>2.1778414048608377</v>
      </c>
      <c r="AO833" s="377">
        <f t="shared" si="84"/>
        <v>25.036040402623897</v>
      </c>
      <c r="AP833" s="377">
        <f t="shared" si="84"/>
        <v>85.491763989444635</v>
      </c>
    </row>
    <row r="834" spans="1:42" s="326" customFormat="1" ht="13.8" x14ac:dyDescent="0.3">
      <c r="A834" s="330"/>
      <c r="B834" s="330" t="s">
        <v>225</v>
      </c>
      <c r="C834" s="333"/>
      <c r="D834" s="333"/>
      <c r="E834" s="333"/>
      <c r="F834" s="333"/>
      <c r="G834" s="333"/>
      <c r="H834" s="333"/>
      <c r="I834" s="333"/>
      <c r="J834" s="333"/>
      <c r="K834" s="333"/>
      <c r="L834" s="333"/>
      <c r="M834" s="333"/>
      <c r="N834" s="333"/>
      <c r="O834" s="377">
        <f t="shared" si="65"/>
        <v>-6.6172014073155774</v>
      </c>
      <c r="P834" s="377">
        <f t="shared" si="66"/>
        <v>-15.558828817450586</v>
      </c>
      <c r="Q834" s="377">
        <f t="shared" si="67"/>
        <v>-7.4948203549721892</v>
      </c>
      <c r="R834" s="377">
        <f t="shared" si="68"/>
        <v>-16.070865999339592</v>
      </c>
      <c r="S834" s="377">
        <f t="shared" si="69"/>
        <v>-21.388685497034899</v>
      </c>
      <c r="T834" s="377">
        <f t="shared" si="70"/>
        <v>-13.553682186637554</v>
      </c>
      <c r="U834" s="377">
        <f t="shared" si="71"/>
        <v>-3.1098432552395803</v>
      </c>
      <c r="V834" s="377">
        <f t="shared" si="72"/>
        <v>-3.1498159508841712</v>
      </c>
      <c r="W834" s="377">
        <f t="shared" si="73"/>
        <v>-2.4584724681969106</v>
      </c>
      <c r="X834" s="377">
        <f t="shared" si="74"/>
        <v>-2.0348862309334779</v>
      </c>
      <c r="Y834" s="377">
        <f t="shared" si="75"/>
        <v>-2.0852833168368368</v>
      </c>
      <c r="Z834" s="377">
        <f t="shared" si="76"/>
        <v>-5.9706145680853924</v>
      </c>
      <c r="AA834" s="377">
        <f t="shared" si="77"/>
        <v>-2.0151950213815648</v>
      </c>
      <c r="AB834" s="377">
        <f t="shared" si="78"/>
        <v>11.766679010369341</v>
      </c>
      <c r="AC834" s="377">
        <f t="shared" si="79"/>
        <v>-11.304829192584801</v>
      </c>
      <c r="AD834" s="377">
        <f t="shared" si="80"/>
        <v>8.1746234539271363</v>
      </c>
      <c r="AE834" s="377">
        <f t="shared" si="81"/>
        <v>2.9960662600278329</v>
      </c>
      <c r="AF834" s="377">
        <f t="shared" si="82"/>
        <v>-5.1069366847188205</v>
      </c>
      <c r="AG834" s="377">
        <f t="shared" si="82"/>
        <v>22.453734290095955</v>
      </c>
      <c r="AH834" s="377">
        <f t="shared" si="82"/>
        <v>7.629674301153103</v>
      </c>
      <c r="AI834" s="377">
        <f t="shared" si="82"/>
        <v>-1.3118477633347423</v>
      </c>
      <c r="AJ834" s="377">
        <f t="shared" si="83"/>
        <v>17.62744138124798</v>
      </c>
      <c r="AK834" s="377">
        <f t="shared" si="83"/>
        <v>10.531575833577326</v>
      </c>
      <c r="AL834" s="377">
        <f t="shared" si="83"/>
        <v>24.971774248734636</v>
      </c>
      <c r="AM834" s="377">
        <f t="shared" si="83"/>
        <v>31.587555161289167</v>
      </c>
      <c r="AN834" s="377">
        <f t="shared" si="84"/>
        <v>9.0945053271570178</v>
      </c>
      <c r="AO834" s="377">
        <f t="shared" si="84"/>
        <v>25.801344057884499</v>
      </c>
      <c r="AP834" s="377">
        <f t="shared" si="84"/>
        <v>14.80182830795632</v>
      </c>
    </row>
    <row r="835" spans="1:42" s="326" customFormat="1" ht="13.8" x14ac:dyDescent="0.3">
      <c r="A835" s="328"/>
      <c r="B835" s="328" t="s">
        <v>226</v>
      </c>
      <c r="C835" s="332"/>
      <c r="D835" s="332"/>
      <c r="E835" s="332"/>
      <c r="F835" s="332"/>
      <c r="G835" s="332"/>
      <c r="H835" s="332"/>
      <c r="I835" s="332"/>
      <c r="J835" s="332"/>
      <c r="K835" s="332"/>
      <c r="L835" s="332"/>
      <c r="M835" s="332"/>
      <c r="N835" s="332"/>
      <c r="O835" s="377">
        <f t="shared" si="65"/>
        <v>-9.1049784954328832</v>
      </c>
      <c r="P835" s="377">
        <f t="shared" si="66"/>
        <v>-2.963280546458023</v>
      </c>
      <c r="Q835" s="377">
        <f t="shared" si="67"/>
        <v>-12.296569022886136</v>
      </c>
      <c r="R835" s="377">
        <f t="shared" si="68"/>
        <v>-16.944912526638305</v>
      </c>
      <c r="S835" s="377">
        <f t="shared" si="69"/>
        <v>-5.2146337302685044</v>
      </c>
      <c r="T835" s="377">
        <f t="shared" si="70"/>
        <v>-3.4320068735725084</v>
      </c>
      <c r="U835" s="377">
        <f t="shared" si="71"/>
        <v>-9.5832353032351936</v>
      </c>
      <c r="V835" s="377">
        <f t="shared" si="72"/>
        <v>-2.1120440029569356</v>
      </c>
      <c r="W835" s="377">
        <f t="shared" si="73"/>
        <v>17.090847732566157</v>
      </c>
      <c r="X835" s="377">
        <f t="shared" si="74"/>
        <v>-0.13992637681818304</v>
      </c>
      <c r="Y835" s="377">
        <f t="shared" si="75"/>
        <v>-13.473735459998192</v>
      </c>
      <c r="Z835" s="377">
        <f t="shared" si="76"/>
        <v>-6.9447901952877791</v>
      </c>
      <c r="AA835" s="377">
        <f t="shared" si="77"/>
        <v>2.3918819233163073E-2</v>
      </c>
      <c r="AB835" s="377">
        <f t="shared" si="78"/>
        <v>24.052189607579404</v>
      </c>
      <c r="AC835" s="377">
        <f t="shared" si="79"/>
        <v>29.720225178991022</v>
      </c>
      <c r="AD835" s="377">
        <f t="shared" si="80"/>
        <v>51.115248315272048</v>
      </c>
      <c r="AE835" s="377">
        <f t="shared" si="81"/>
        <v>4.4437144183227906</v>
      </c>
      <c r="AF835" s="377">
        <f t="shared" si="82"/>
        <v>4.8902945650652416</v>
      </c>
      <c r="AG835" s="377">
        <f t="shared" si="82"/>
        <v>29.365517248288427</v>
      </c>
      <c r="AH835" s="377">
        <f t="shared" si="82"/>
        <v>-6.6060521574572393</v>
      </c>
      <c r="AI835" s="377">
        <f t="shared" si="82"/>
        <v>6.17082509003128</v>
      </c>
      <c r="AJ835" s="377">
        <f t="shared" si="83"/>
        <v>27.597433813093097</v>
      </c>
      <c r="AK835" s="377">
        <f t="shared" si="83"/>
        <v>16.625705915457267</v>
      </c>
      <c r="AL835" s="377">
        <f t="shared" si="83"/>
        <v>38.339532536182503</v>
      </c>
      <c r="AM835" s="377">
        <f t="shared" si="83"/>
        <v>41.523089883299399</v>
      </c>
      <c r="AN835" s="377">
        <f t="shared" si="84"/>
        <v>-10.655475834958843</v>
      </c>
      <c r="AO835" s="377">
        <f t="shared" si="84"/>
        <v>11.800890915384079</v>
      </c>
      <c r="AP835" s="377">
        <f t="shared" si="84"/>
        <v>16.690217297312305</v>
      </c>
    </row>
    <row r="836" spans="1:42" s="326" customFormat="1" ht="13.8" x14ac:dyDescent="0.3">
      <c r="A836" s="330"/>
      <c r="B836" s="330" t="s">
        <v>227</v>
      </c>
      <c r="C836" s="333"/>
      <c r="D836" s="333"/>
      <c r="E836" s="333"/>
      <c r="F836" s="333"/>
      <c r="G836" s="333"/>
      <c r="H836" s="333"/>
      <c r="I836" s="333"/>
      <c r="J836" s="333"/>
      <c r="K836" s="333"/>
      <c r="L836" s="333"/>
      <c r="M836" s="333"/>
      <c r="N836" s="333"/>
      <c r="O836" s="377">
        <f t="shared" si="65"/>
        <v>18.558825724518567</v>
      </c>
      <c r="P836" s="377">
        <f t="shared" si="66"/>
        <v>-21.42831664032752</v>
      </c>
      <c r="Q836" s="377">
        <f t="shared" si="67"/>
        <v>224.44189371444281</v>
      </c>
      <c r="R836" s="377">
        <f t="shared" si="68"/>
        <v>237.94299605774586</v>
      </c>
      <c r="S836" s="377">
        <f t="shared" si="69"/>
        <v>233.22230053419452</v>
      </c>
      <c r="T836" s="377">
        <f t="shared" si="70"/>
        <v>59.58511655914257</v>
      </c>
      <c r="U836" s="377">
        <f t="shared" si="71"/>
        <v>117.85269617534638</v>
      </c>
      <c r="V836" s="377">
        <f t="shared" si="72"/>
        <v>83.287476405773205</v>
      </c>
      <c r="W836" s="377">
        <f t="shared" si="73"/>
        <v>-2.1072614123533748</v>
      </c>
      <c r="X836" s="377">
        <f t="shared" si="74"/>
        <v>150.01133413461784</v>
      </c>
      <c r="Y836" s="377">
        <f t="shared" si="75"/>
        <v>41.413789838791587</v>
      </c>
      <c r="Z836" s="377">
        <f t="shared" si="76"/>
        <v>10.149903488791004</v>
      </c>
      <c r="AA836" s="377">
        <f t="shared" si="77"/>
        <v>31.096620396079715</v>
      </c>
      <c r="AB836" s="377">
        <f t="shared" si="78"/>
        <v>80.033381079315674</v>
      </c>
      <c r="AC836" s="377">
        <f t="shared" si="79"/>
        <v>-59.294100934823781</v>
      </c>
      <c r="AD836" s="377">
        <f t="shared" si="80"/>
        <v>-5.0645369818010417</v>
      </c>
      <c r="AE836" s="377">
        <f t="shared" si="81"/>
        <v>-46.832163314717889</v>
      </c>
      <c r="AF836" s="377">
        <f t="shared" si="82"/>
        <v>-37.699722012953494</v>
      </c>
      <c r="AG836" s="377">
        <f t="shared" si="82"/>
        <v>40.799968226828874</v>
      </c>
      <c r="AH836" s="377">
        <f t="shared" si="82"/>
        <v>-23.006408442788484</v>
      </c>
      <c r="AI836" s="377">
        <f t="shared" si="82"/>
        <v>58.110749230330555</v>
      </c>
      <c r="AJ836" s="377">
        <f t="shared" si="83"/>
        <v>-5.1155440217322843</v>
      </c>
      <c r="AK836" s="377">
        <f t="shared" si="83"/>
        <v>-22.120620686586861</v>
      </c>
      <c r="AL836" s="377">
        <f t="shared" si="83"/>
        <v>31.785052476102106</v>
      </c>
      <c r="AM836" s="377">
        <f t="shared" si="83"/>
        <v>-38.816905601927047</v>
      </c>
      <c r="AN836" s="377">
        <f t="shared" si="84"/>
        <v>-59.78965721288381</v>
      </c>
      <c r="AO836" s="377">
        <f t="shared" si="84"/>
        <v>15.128143513841454</v>
      </c>
      <c r="AP836" s="377">
        <f t="shared" si="84"/>
        <v>-24.71212105238202</v>
      </c>
    </row>
    <row r="837" spans="1:42" s="326" customFormat="1" ht="27.6" x14ac:dyDescent="0.3">
      <c r="A837" s="328"/>
      <c r="B837" s="328" t="s">
        <v>228</v>
      </c>
      <c r="C837" s="332"/>
      <c r="D837" s="332"/>
      <c r="E837" s="332"/>
      <c r="F837" s="332"/>
      <c r="G837" s="332"/>
      <c r="H837" s="332"/>
      <c r="I837" s="332"/>
      <c r="J837" s="332"/>
      <c r="K837" s="332"/>
      <c r="L837" s="332"/>
      <c r="M837" s="332"/>
      <c r="N837" s="332"/>
      <c r="O837" s="377">
        <f t="shared" si="65"/>
        <v>-31.486336289615885</v>
      </c>
      <c r="P837" s="377">
        <f t="shared" si="66"/>
        <v>-10.834435190522624</v>
      </c>
      <c r="Q837" s="377">
        <f t="shared" si="67"/>
        <v>-40.83299926184403</v>
      </c>
      <c r="R837" s="377">
        <f t="shared" si="68"/>
        <v>-12.177050786092854</v>
      </c>
      <c r="S837" s="377">
        <f t="shared" si="69"/>
        <v>-17.285609221201298</v>
      </c>
      <c r="T837" s="377">
        <f t="shared" si="70"/>
        <v>34.498022326728822</v>
      </c>
      <c r="U837" s="377">
        <f t="shared" si="71"/>
        <v>-5.2412792092004326</v>
      </c>
      <c r="V837" s="377">
        <f t="shared" si="72"/>
        <v>6.5963460577461834</v>
      </c>
      <c r="W837" s="377">
        <f t="shared" si="73"/>
        <v>22.908962871959613</v>
      </c>
      <c r="X837" s="377">
        <f t="shared" si="74"/>
        <v>-6.309489444523817</v>
      </c>
      <c r="Y837" s="377">
        <f t="shared" si="75"/>
        <v>62.918181386560875</v>
      </c>
      <c r="Z837" s="377">
        <f t="shared" si="76"/>
        <v>7.1878666371754889</v>
      </c>
      <c r="AA837" s="377">
        <f t="shared" si="77"/>
        <v>-20.904727616918471</v>
      </c>
      <c r="AB837" s="377">
        <f t="shared" si="78"/>
        <v>12.098591356577218</v>
      </c>
      <c r="AC837" s="377">
        <f t="shared" si="79"/>
        <v>53.013662730098872</v>
      </c>
      <c r="AD837" s="377">
        <f t="shared" si="80"/>
        <v>60.877906689261259</v>
      </c>
      <c r="AE837" s="377">
        <f t="shared" si="81"/>
        <v>-6.8014587183202213</v>
      </c>
      <c r="AF837" s="377">
        <f t="shared" si="82"/>
        <v>-14.602665843372693</v>
      </c>
      <c r="AG837" s="377">
        <f t="shared" si="82"/>
        <v>44.014617031503278</v>
      </c>
      <c r="AH837" s="377">
        <f t="shared" si="82"/>
        <v>26.819705171485314</v>
      </c>
      <c r="AI837" s="377">
        <f t="shared" si="82"/>
        <v>23.470463694403534</v>
      </c>
      <c r="AJ837" s="377">
        <f t="shared" si="83"/>
        <v>69.77289930766996</v>
      </c>
      <c r="AK837" s="377">
        <f t="shared" si="83"/>
        <v>-4.3686633837952575</v>
      </c>
      <c r="AL837" s="377">
        <f t="shared" si="83"/>
        <v>36.064941839582048</v>
      </c>
      <c r="AM837" s="377">
        <f t="shared" si="83"/>
        <v>81.59222634939772</v>
      </c>
      <c r="AN837" s="377">
        <f t="shared" si="84"/>
        <v>13.379978153951987</v>
      </c>
      <c r="AO837" s="377">
        <f t="shared" si="84"/>
        <v>0.53301274102381857</v>
      </c>
      <c r="AP837" s="377">
        <f t="shared" si="84"/>
        <v>-11.786021192176982</v>
      </c>
    </row>
    <row r="838" spans="1:42" s="326" customFormat="1" ht="27.6" x14ac:dyDescent="0.3">
      <c r="A838" s="330"/>
      <c r="B838" s="330" t="s">
        <v>229</v>
      </c>
      <c r="C838" s="333"/>
      <c r="D838" s="333"/>
      <c r="E838" s="333"/>
      <c r="F838" s="333"/>
      <c r="G838" s="333"/>
      <c r="H838" s="333"/>
      <c r="I838" s="333"/>
      <c r="J838" s="333"/>
      <c r="K838" s="333"/>
      <c r="L838" s="333"/>
      <c r="M838" s="333"/>
      <c r="N838" s="333"/>
      <c r="O838" s="377">
        <f t="shared" si="65"/>
        <v>-32.390918740683304</v>
      </c>
      <c r="P838" s="377">
        <f t="shared" si="66"/>
        <v>-23.407034579404183</v>
      </c>
      <c r="Q838" s="377">
        <f t="shared" si="67"/>
        <v>-26.059973310062386</v>
      </c>
      <c r="R838" s="377">
        <f t="shared" si="68"/>
        <v>-13.032586466896305</v>
      </c>
      <c r="S838" s="377">
        <f t="shared" si="69"/>
        <v>9.1232901252003185</v>
      </c>
      <c r="T838" s="377">
        <f t="shared" si="70"/>
        <v>-22.359623569000412</v>
      </c>
      <c r="U838" s="377">
        <f t="shared" si="71"/>
        <v>-16.429956489025177</v>
      </c>
      <c r="V838" s="377">
        <f t="shared" si="72"/>
        <v>-8.0255891875400742</v>
      </c>
      <c r="W838" s="377">
        <f t="shared" si="73"/>
        <v>-13.453365829302978</v>
      </c>
      <c r="X838" s="377">
        <f t="shared" si="74"/>
        <v>13.466677925634027</v>
      </c>
      <c r="Y838" s="377">
        <f t="shared" si="75"/>
        <v>9.9229190684361122</v>
      </c>
      <c r="Z838" s="377">
        <f t="shared" si="76"/>
        <v>-13.844411795493698</v>
      </c>
      <c r="AA838" s="377">
        <f t="shared" si="77"/>
        <v>26.920352076127838</v>
      </c>
      <c r="AB838" s="377">
        <f t="shared" si="78"/>
        <v>19.728243560615176</v>
      </c>
      <c r="AC838" s="377">
        <f t="shared" si="79"/>
        <v>-12.801459100979265</v>
      </c>
      <c r="AD838" s="377">
        <f t="shared" si="80"/>
        <v>-2.6858192744616018</v>
      </c>
      <c r="AE838" s="377">
        <f t="shared" si="81"/>
        <v>-3.4235139692073804</v>
      </c>
      <c r="AF838" s="377">
        <f t="shared" si="82"/>
        <v>-16.746319643474273</v>
      </c>
      <c r="AG838" s="377">
        <f t="shared" si="82"/>
        <v>13.194511127981361</v>
      </c>
      <c r="AH838" s="377">
        <f t="shared" si="82"/>
        <v>0.44261320290765249</v>
      </c>
      <c r="AI838" s="377">
        <f t="shared" si="82"/>
        <v>4.0950118780557609</v>
      </c>
      <c r="AJ838" s="377">
        <f t="shared" si="83"/>
        <v>9.1190993647232794</v>
      </c>
      <c r="AK838" s="377">
        <f t="shared" si="83"/>
        <v>20.167796770570646</v>
      </c>
      <c r="AL838" s="377">
        <f t="shared" si="83"/>
        <v>72.768152101165782</v>
      </c>
      <c r="AM838" s="377">
        <f t="shared" si="83"/>
        <v>-2.8495026536507106</v>
      </c>
      <c r="AN838" s="377">
        <f t="shared" si="84"/>
        <v>2.9863367888262813</v>
      </c>
      <c r="AO838" s="377">
        <f t="shared" si="84"/>
        <v>42.23361108517603</v>
      </c>
      <c r="AP838" s="377">
        <f t="shared" si="84"/>
        <v>29.069643928366279</v>
      </c>
    </row>
    <row r="839" spans="1:42" s="326" customFormat="1" ht="13.8" x14ac:dyDescent="0.3">
      <c r="A839" s="328"/>
      <c r="B839" s="328" t="s">
        <v>230</v>
      </c>
      <c r="C839" s="332"/>
      <c r="D839" s="332"/>
      <c r="E839" s="332"/>
      <c r="F839" s="332"/>
      <c r="G839" s="332"/>
      <c r="H839" s="332"/>
      <c r="I839" s="332"/>
      <c r="J839" s="332"/>
      <c r="K839" s="332"/>
      <c r="L839" s="332"/>
      <c r="M839" s="332"/>
      <c r="N839" s="332"/>
      <c r="O839" s="377">
        <f t="shared" si="65"/>
        <v>-5.385355908004545</v>
      </c>
      <c r="P839" s="377">
        <f t="shared" si="66"/>
        <v>-4.0480395359342882</v>
      </c>
      <c r="Q839" s="377">
        <f t="shared" si="67"/>
        <v>-9.2541610445309903</v>
      </c>
      <c r="R839" s="377">
        <f t="shared" si="68"/>
        <v>0.68578337481031515</v>
      </c>
      <c r="S839" s="377">
        <f t="shared" si="69"/>
        <v>-7.7081053379261641</v>
      </c>
      <c r="T839" s="377">
        <f t="shared" si="70"/>
        <v>-16.364000449608611</v>
      </c>
      <c r="U839" s="377">
        <f t="shared" si="71"/>
        <v>14.206022946666669</v>
      </c>
      <c r="V839" s="377">
        <f t="shared" si="72"/>
        <v>-10.219150581745239</v>
      </c>
      <c r="W839" s="377">
        <f t="shared" si="73"/>
        <v>-8.8619310323434828</v>
      </c>
      <c r="X839" s="377">
        <f t="shared" si="74"/>
        <v>5.1193097532786931</v>
      </c>
      <c r="Y839" s="377">
        <f t="shared" si="75"/>
        <v>-7.5216922545763385</v>
      </c>
      <c r="Z839" s="377">
        <f t="shared" si="76"/>
        <v>-9.8739496855244653</v>
      </c>
      <c r="AA839" s="377">
        <f t="shared" si="77"/>
        <v>-3.3753439209722051</v>
      </c>
      <c r="AB839" s="377">
        <f t="shared" si="78"/>
        <v>-2.4222529481533503</v>
      </c>
      <c r="AC839" s="377">
        <f t="shared" si="79"/>
        <v>-16.815344579984931</v>
      </c>
      <c r="AD839" s="377">
        <f t="shared" si="80"/>
        <v>-7.0081443702069883</v>
      </c>
      <c r="AE839" s="377">
        <f t="shared" si="81"/>
        <v>-17.098735548216538</v>
      </c>
      <c r="AF839" s="377">
        <f t="shared" si="82"/>
        <v>-6.9117996204045884</v>
      </c>
      <c r="AG839" s="377">
        <f t="shared" si="82"/>
        <v>-19.198751208345225</v>
      </c>
      <c r="AH839" s="377">
        <f t="shared" si="82"/>
        <v>-7.115815303594303</v>
      </c>
      <c r="AI839" s="377">
        <f t="shared" si="82"/>
        <v>-3.2342197867426075</v>
      </c>
      <c r="AJ839" s="377">
        <f t="shared" si="83"/>
        <v>0.86479032035826675</v>
      </c>
      <c r="AK839" s="377">
        <f t="shared" si="83"/>
        <v>-3.5874023122272862</v>
      </c>
      <c r="AL839" s="377">
        <f t="shared" si="83"/>
        <v>5.4054503229583677</v>
      </c>
      <c r="AM839" s="377">
        <f t="shared" si="83"/>
        <v>2.1724122980492804</v>
      </c>
      <c r="AN839" s="377">
        <f t="shared" si="84"/>
        <v>-6.5779103638862306</v>
      </c>
      <c r="AO839" s="377">
        <f t="shared" si="84"/>
        <v>2.469238205067195</v>
      </c>
      <c r="AP839" s="377">
        <f t="shared" si="84"/>
        <v>12.349535642835841</v>
      </c>
    </row>
    <row r="840" spans="1:42" s="326" customFormat="1" ht="27.6" x14ac:dyDescent="0.3">
      <c r="A840" s="330"/>
      <c r="B840" s="330" t="s">
        <v>231</v>
      </c>
      <c r="C840" s="333"/>
      <c r="D840" s="333"/>
      <c r="E840" s="333"/>
      <c r="F840" s="333"/>
      <c r="G840" s="333"/>
      <c r="H840" s="333"/>
      <c r="I840" s="333"/>
      <c r="J840" s="333"/>
      <c r="K840" s="333"/>
      <c r="L840" s="333"/>
      <c r="M840" s="333"/>
      <c r="N840" s="333"/>
      <c r="O840" s="377">
        <f t="shared" si="65"/>
        <v>8.9260330860453081</v>
      </c>
      <c r="P840" s="377">
        <f t="shared" si="66"/>
        <v>-11.404771790055978</v>
      </c>
      <c r="Q840" s="377">
        <f t="shared" si="67"/>
        <v>-9.598806854316054E-2</v>
      </c>
      <c r="R840" s="377">
        <f t="shared" si="68"/>
        <v>11.599095254467343</v>
      </c>
      <c r="S840" s="377">
        <f t="shared" si="69"/>
        <v>8.1237807108901645</v>
      </c>
      <c r="T840" s="377">
        <f t="shared" si="70"/>
        <v>16.516121333576322</v>
      </c>
      <c r="U840" s="377">
        <f t="shared" si="71"/>
        <v>-1.2178673078250735</v>
      </c>
      <c r="V840" s="377">
        <f t="shared" si="72"/>
        <v>-1.6180379510006824</v>
      </c>
      <c r="W840" s="377">
        <f t="shared" si="73"/>
        <v>12.032488993147638</v>
      </c>
      <c r="X840" s="377">
        <f t="shared" si="74"/>
        <v>12.535519231972426</v>
      </c>
      <c r="Y840" s="377">
        <f t="shared" si="75"/>
        <v>25.117476238463745</v>
      </c>
      <c r="Z840" s="377">
        <f t="shared" si="76"/>
        <v>-23.433214152321032</v>
      </c>
      <c r="AA840" s="377">
        <f t="shared" si="77"/>
        <v>0.69656729178755905</v>
      </c>
      <c r="AB840" s="377">
        <f t="shared" si="78"/>
        <v>16.783476900796064</v>
      </c>
      <c r="AC840" s="377">
        <f t="shared" si="79"/>
        <v>-33.207909445861212</v>
      </c>
      <c r="AD840" s="377">
        <f t="shared" si="80"/>
        <v>17.17875448964152</v>
      </c>
      <c r="AE840" s="377">
        <f t="shared" si="81"/>
        <v>13.32368259608325</v>
      </c>
      <c r="AF840" s="377">
        <f t="shared" si="82"/>
        <v>-9.0537588234488311</v>
      </c>
      <c r="AG840" s="377">
        <f t="shared" si="82"/>
        <v>30.687971859274835</v>
      </c>
      <c r="AH840" s="377">
        <f t="shared" si="82"/>
        <v>8.7931891907750099</v>
      </c>
      <c r="AI840" s="377">
        <f t="shared" si="82"/>
        <v>23.193847427289736</v>
      </c>
      <c r="AJ840" s="377">
        <f t="shared" si="83"/>
        <v>39.281350820195698</v>
      </c>
      <c r="AK840" s="377">
        <f t="shared" si="83"/>
        <v>20.538000955244062</v>
      </c>
      <c r="AL840" s="377">
        <f t="shared" si="83"/>
        <v>65.320941682850929</v>
      </c>
      <c r="AM840" s="377">
        <f t="shared" si="83"/>
        <v>31.833413353150732</v>
      </c>
      <c r="AN840" s="377">
        <f t="shared" si="84"/>
        <v>14.420033537161322</v>
      </c>
      <c r="AO840" s="377">
        <f t="shared" si="84"/>
        <v>78.002232955271765</v>
      </c>
      <c r="AP840" s="377">
        <f t="shared" si="84"/>
        <v>44.926009572786725</v>
      </c>
    </row>
    <row r="841" spans="1:42" s="326" customFormat="1" ht="27.6" x14ac:dyDescent="0.3">
      <c r="A841" s="328"/>
      <c r="B841" s="328" t="s">
        <v>232</v>
      </c>
      <c r="C841" s="332"/>
      <c r="D841" s="332"/>
      <c r="E841" s="332"/>
      <c r="F841" s="332"/>
      <c r="G841" s="332"/>
      <c r="H841" s="332"/>
      <c r="I841" s="332"/>
      <c r="J841" s="332"/>
      <c r="K841" s="332"/>
      <c r="L841" s="332"/>
      <c r="M841" s="332"/>
      <c r="N841" s="332"/>
      <c r="O841" s="377">
        <f t="shared" si="65"/>
        <v>-34.715868457994581</v>
      </c>
      <c r="P841" s="377">
        <f t="shared" si="66"/>
        <v>-45.711755121848732</v>
      </c>
      <c r="Q841" s="377">
        <f t="shared" si="67"/>
        <v>-19.622189718325789</v>
      </c>
      <c r="R841" s="377">
        <f t="shared" si="68"/>
        <v>14.143374286052</v>
      </c>
      <c r="S841" s="377">
        <f t="shared" si="69"/>
        <v>113.22538300409836</v>
      </c>
      <c r="T841" s="377">
        <f t="shared" si="70"/>
        <v>81.235827402247196</v>
      </c>
      <c r="U841" s="377">
        <f t="shared" si="71"/>
        <v>66.116367502304143</v>
      </c>
      <c r="V841" s="377">
        <f t="shared" si="72"/>
        <v>100.75698192023346</v>
      </c>
      <c r="W841" s="377">
        <f t="shared" si="73"/>
        <v>-4.3314110865533237</v>
      </c>
      <c r="X841" s="377">
        <f t="shared" si="74"/>
        <v>45.628629467441861</v>
      </c>
      <c r="Y841" s="377">
        <f t="shared" si="75"/>
        <v>15.924645852589629</v>
      </c>
      <c r="Z841" s="377">
        <f t="shared" si="76"/>
        <v>-27.646071859859866</v>
      </c>
      <c r="AA841" s="377">
        <f t="shared" si="77"/>
        <v>-4.330323468787185</v>
      </c>
      <c r="AB841" s="377">
        <f t="shared" si="78"/>
        <v>185.12513205755982</v>
      </c>
      <c r="AC841" s="377">
        <f t="shared" si="79"/>
        <v>18.068935824598913</v>
      </c>
      <c r="AD841" s="377">
        <f t="shared" si="80"/>
        <v>91.262157543316192</v>
      </c>
      <c r="AE841" s="377">
        <f t="shared" si="81"/>
        <v>53.561358714056453</v>
      </c>
      <c r="AF841" s="377">
        <f t="shared" si="82"/>
        <v>84.415520513429115</v>
      </c>
      <c r="AG841" s="377">
        <f t="shared" si="82"/>
        <v>63.214651548568114</v>
      </c>
      <c r="AH841" s="377">
        <f t="shared" si="82"/>
        <v>49.874777220034481</v>
      </c>
      <c r="AI841" s="377">
        <f t="shared" si="82"/>
        <v>169.58001663007491</v>
      </c>
      <c r="AJ841" s="377">
        <f t="shared" si="83"/>
        <v>277.24847592045251</v>
      </c>
      <c r="AK841" s="377">
        <f t="shared" si="83"/>
        <v>55.58855550944795</v>
      </c>
      <c r="AL841" s="377">
        <f t="shared" si="83"/>
        <v>191.73359435217168</v>
      </c>
      <c r="AM841" s="377">
        <f t="shared" si="83"/>
        <v>193.76604634143018</v>
      </c>
      <c r="AN841" s="377">
        <f t="shared" si="84"/>
        <v>41.895429400567025</v>
      </c>
      <c r="AO841" s="377">
        <f t="shared" si="84"/>
        <v>135.69991055283464</v>
      </c>
      <c r="AP841" s="377">
        <f t="shared" si="84"/>
        <v>222.85346780152716</v>
      </c>
    </row>
    <row r="842" spans="1:42" s="326" customFormat="1" ht="13.8" x14ac:dyDescent="0.3">
      <c r="A842" s="330"/>
      <c r="B842" s="330" t="s">
        <v>233</v>
      </c>
      <c r="C842" s="333"/>
      <c r="D842" s="333"/>
      <c r="E842" s="333"/>
      <c r="F842" s="333"/>
      <c r="G842" s="333"/>
      <c r="H842" s="333"/>
      <c r="I842" s="333"/>
      <c r="J842" s="333"/>
      <c r="K842" s="333"/>
      <c r="L842" s="333"/>
      <c r="M842" s="333"/>
      <c r="N842" s="333"/>
      <c r="O842" s="377">
        <f t="shared" si="65"/>
        <v>14.893134093074053</v>
      </c>
      <c r="P842" s="377">
        <f t="shared" si="66"/>
        <v>-21.179556200922104</v>
      </c>
      <c r="Q842" s="377">
        <f t="shared" si="67"/>
        <v>-4.5073132054246337</v>
      </c>
      <c r="R842" s="377">
        <f t="shared" si="68"/>
        <v>-31.130620075883993</v>
      </c>
      <c r="S842" s="377">
        <f t="shared" si="69"/>
        <v>5.7369331010180051</v>
      </c>
      <c r="T842" s="377">
        <f t="shared" si="70"/>
        <v>6.1858056805391426</v>
      </c>
      <c r="U842" s="377">
        <f t="shared" si="71"/>
        <v>20.48314800569025</v>
      </c>
      <c r="V842" s="377">
        <f t="shared" si="72"/>
        <v>-12.490964791515882</v>
      </c>
      <c r="W842" s="377">
        <f t="shared" si="73"/>
        <v>4.8327927257425847</v>
      </c>
      <c r="X842" s="377">
        <f t="shared" si="74"/>
        <v>1.8273693271413927</v>
      </c>
      <c r="Y842" s="377">
        <f t="shared" si="75"/>
        <v>3.0371787496328868</v>
      </c>
      <c r="Z842" s="377">
        <f t="shared" si="76"/>
        <v>-13.890580592618059</v>
      </c>
      <c r="AA842" s="377">
        <f t="shared" si="77"/>
        <v>-30.788002459908107</v>
      </c>
      <c r="AB842" s="377">
        <f t="shared" si="78"/>
        <v>-0.51433884425138843</v>
      </c>
      <c r="AC842" s="377">
        <f t="shared" si="79"/>
        <v>-29.953404825183814</v>
      </c>
      <c r="AD842" s="377">
        <f t="shared" si="80"/>
        <v>-1.7088798591634162</v>
      </c>
      <c r="AE842" s="377">
        <f t="shared" si="81"/>
        <v>12.500608220908079</v>
      </c>
      <c r="AF842" s="377">
        <f t="shared" si="82"/>
        <v>-9.9276803741086965</v>
      </c>
      <c r="AG842" s="377">
        <f t="shared" si="82"/>
        <v>-10.116387903077012</v>
      </c>
      <c r="AH842" s="377">
        <f t="shared" si="82"/>
        <v>4.6890888066274314</v>
      </c>
      <c r="AI842" s="377">
        <f t="shared" si="82"/>
        <v>5.4729447195228618</v>
      </c>
      <c r="AJ842" s="377">
        <f t="shared" si="83"/>
        <v>22.22438369672372</v>
      </c>
      <c r="AK842" s="377">
        <f t="shared" si="83"/>
        <v>20.537147175481994</v>
      </c>
      <c r="AL842" s="377">
        <f t="shared" si="83"/>
        <v>36.466082362888784</v>
      </c>
      <c r="AM842" s="377">
        <f t="shared" si="83"/>
        <v>48.954936273409729</v>
      </c>
      <c r="AN842" s="377">
        <f t="shared" si="84"/>
        <v>44.812249283938733</v>
      </c>
      <c r="AO842" s="377">
        <f t="shared" si="84"/>
        <v>60.022086025894296</v>
      </c>
      <c r="AP842" s="377">
        <f t="shared" si="84"/>
        <v>66.028437625562418</v>
      </c>
    </row>
    <row r="843" spans="1:42" s="326" customFormat="1" ht="27.6" x14ac:dyDescent="0.3">
      <c r="A843" s="328"/>
      <c r="B843" s="328" t="s">
        <v>234</v>
      </c>
      <c r="C843" s="332"/>
      <c r="D843" s="332"/>
      <c r="E843" s="332"/>
      <c r="F843" s="332"/>
      <c r="G843" s="332"/>
      <c r="H843" s="332"/>
      <c r="I843" s="332"/>
      <c r="J843" s="332"/>
      <c r="K843" s="332"/>
      <c r="L843" s="332"/>
      <c r="M843" s="332"/>
      <c r="N843" s="332"/>
      <c r="O843" s="377">
        <f t="shared" si="65"/>
        <v>-12.583531155933915</v>
      </c>
      <c r="P843" s="377">
        <f t="shared" si="66"/>
        <v>-12.590845468258925</v>
      </c>
      <c r="Q843" s="377">
        <f t="shared" si="67"/>
        <v>18.098585273086883</v>
      </c>
      <c r="R843" s="377">
        <f t="shared" si="68"/>
        <v>16.486354278753016</v>
      </c>
      <c r="S843" s="377">
        <f t="shared" si="69"/>
        <v>33.664130034769173</v>
      </c>
      <c r="T843" s="377">
        <f t="shared" si="70"/>
        <v>42.755679101430424</v>
      </c>
      <c r="U843" s="377">
        <f t="shared" si="71"/>
        <v>22.055602124622581</v>
      </c>
      <c r="V843" s="377">
        <f t="shared" si="72"/>
        <v>33.957538986679978</v>
      </c>
      <c r="W843" s="377">
        <f t="shared" si="73"/>
        <v>20.842444123883809</v>
      </c>
      <c r="X843" s="377">
        <f t="shared" si="74"/>
        <v>11.161903945379496</v>
      </c>
      <c r="Y843" s="377">
        <f t="shared" si="75"/>
        <v>7.6645584700009852</v>
      </c>
      <c r="Z843" s="377">
        <f t="shared" si="76"/>
        <v>-8.4613602973403665</v>
      </c>
      <c r="AA843" s="377">
        <f t="shared" si="77"/>
        <v>-5.6005649602578087</v>
      </c>
      <c r="AB843" s="377">
        <f t="shared" si="78"/>
        <v>24.221626476695395</v>
      </c>
      <c r="AC843" s="377">
        <f t="shared" si="79"/>
        <v>-32.719411613565512</v>
      </c>
      <c r="AD843" s="377">
        <f t="shared" si="80"/>
        <v>-12.50915870262217</v>
      </c>
      <c r="AE843" s="377">
        <f t="shared" si="81"/>
        <v>-12.961363147007855</v>
      </c>
      <c r="AF843" s="377">
        <f t="shared" si="82"/>
        <v>-34.273776084165831</v>
      </c>
      <c r="AG843" s="377">
        <f t="shared" si="82"/>
        <v>-13.130680968805137</v>
      </c>
      <c r="AH843" s="377">
        <f t="shared" si="82"/>
        <v>-31.057812375396644</v>
      </c>
      <c r="AI843" s="377">
        <f t="shared" si="82"/>
        <v>-13.233318488823162</v>
      </c>
      <c r="AJ843" s="377">
        <f t="shared" si="83"/>
        <v>7.4217545815680257</v>
      </c>
      <c r="AK843" s="377">
        <f t="shared" si="83"/>
        <v>12.254730331229149</v>
      </c>
      <c r="AL843" s="377">
        <f t="shared" si="83"/>
        <v>-4.3980095295198902</v>
      </c>
      <c r="AM843" s="377">
        <f t="shared" si="83"/>
        <v>39.041230355262798</v>
      </c>
      <c r="AN843" s="377">
        <f t="shared" si="84"/>
        <v>12.146386564048639</v>
      </c>
      <c r="AO843" s="377">
        <f t="shared" si="84"/>
        <v>45.556377037162285</v>
      </c>
      <c r="AP843" s="377">
        <f t="shared" si="84"/>
        <v>20.823377781580046</v>
      </c>
    </row>
    <row r="844" spans="1:42" s="326" customFormat="1" ht="13.8" x14ac:dyDescent="0.3">
      <c r="A844" s="330"/>
      <c r="B844" s="330" t="s">
        <v>235</v>
      </c>
      <c r="C844" s="333"/>
      <c r="D844" s="333"/>
      <c r="E844" s="333"/>
      <c r="F844" s="333"/>
      <c r="G844" s="333"/>
      <c r="H844" s="333"/>
      <c r="I844" s="333"/>
      <c r="J844" s="333"/>
      <c r="K844" s="333"/>
      <c r="L844" s="333"/>
      <c r="M844" s="333"/>
      <c r="N844" s="333"/>
      <c r="O844" s="377">
        <f t="shared" si="65"/>
        <v>12.623676897134954</v>
      </c>
      <c r="P844" s="377">
        <f t="shared" si="66"/>
        <v>-14.413219151658174</v>
      </c>
      <c r="Q844" s="377">
        <f t="shared" si="67"/>
        <v>5.3714573056648121</v>
      </c>
      <c r="R844" s="377">
        <f t="shared" si="68"/>
        <v>-11.086720049405642</v>
      </c>
      <c r="S844" s="377">
        <f t="shared" si="69"/>
        <v>21.43895724493775</v>
      </c>
      <c r="T844" s="377">
        <f t="shared" si="70"/>
        <v>-1.1305821508627638</v>
      </c>
      <c r="U844" s="377">
        <f t="shared" si="71"/>
        <v>16.404739456235664</v>
      </c>
      <c r="V844" s="377">
        <f t="shared" si="72"/>
        <v>10.872985326071058</v>
      </c>
      <c r="W844" s="377">
        <f t="shared" si="73"/>
        <v>4.4608538842491789</v>
      </c>
      <c r="X844" s="377">
        <f t="shared" si="74"/>
        <v>-2.2595863767899722</v>
      </c>
      <c r="Y844" s="377">
        <f t="shared" si="75"/>
        <v>11.645147309131861</v>
      </c>
      <c r="Z844" s="377">
        <f t="shared" si="76"/>
        <v>-6.5516337628944576</v>
      </c>
      <c r="AA844" s="377">
        <f t="shared" si="77"/>
        <v>-2.29766359805528</v>
      </c>
      <c r="AB844" s="377">
        <f t="shared" si="78"/>
        <v>56.992790958683386</v>
      </c>
      <c r="AC844" s="377">
        <f t="shared" si="79"/>
        <v>-7.3726460047681197</v>
      </c>
      <c r="AD844" s="377">
        <f t="shared" si="80"/>
        <v>38.404605345426106</v>
      </c>
      <c r="AE844" s="377">
        <f t="shared" si="81"/>
        <v>11.977381851078038</v>
      </c>
      <c r="AF844" s="377">
        <f t="shared" si="82"/>
        <v>19.413424599092</v>
      </c>
      <c r="AG844" s="377">
        <f t="shared" si="82"/>
        <v>42.407398916883693</v>
      </c>
      <c r="AH844" s="377">
        <f t="shared" si="82"/>
        <v>30.868732240163045</v>
      </c>
      <c r="AI844" s="377">
        <f t="shared" si="82"/>
        <v>37.704627558263908</v>
      </c>
      <c r="AJ844" s="377">
        <f t="shared" si="83"/>
        <v>69.264412582283853</v>
      </c>
      <c r="AK844" s="377">
        <f t="shared" si="83"/>
        <v>47.298157658461555</v>
      </c>
      <c r="AL844" s="377">
        <f t="shared" si="83"/>
        <v>47.366275415711073</v>
      </c>
      <c r="AM844" s="377">
        <f t="shared" si="83"/>
        <v>64.705267144923823</v>
      </c>
      <c r="AN844" s="377">
        <f t="shared" si="84"/>
        <v>8.8237947411745399</v>
      </c>
      <c r="AO844" s="377">
        <f t="shared" si="84"/>
        <v>51.328696850473158</v>
      </c>
      <c r="AP844" s="377">
        <f t="shared" si="84"/>
        <v>17.080384959871019</v>
      </c>
    </row>
    <row r="845" spans="1:42" s="326" customFormat="1" ht="13.8" x14ac:dyDescent="0.3">
      <c r="A845" s="328"/>
      <c r="B845" s="328" t="s">
        <v>236</v>
      </c>
      <c r="C845" s="332"/>
      <c r="D845" s="332"/>
      <c r="E845" s="332"/>
      <c r="F845" s="332"/>
      <c r="G845" s="332"/>
      <c r="H845" s="332"/>
      <c r="I845" s="332"/>
      <c r="J845" s="332"/>
      <c r="K845" s="332"/>
      <c r="L845" s="332"/>
      <c r="M845" s="332"/>
      <c r="N845" s="332"/>
      <c r="O845" s="377">
        <f t="shared" si="65"/>
        <v>-3.1303780258370852</v>
      </c>
      <c r="P845" s="377">
        <f t="shared" si="66"/>
        <v>0.17385656050372242</v>
      </c>
      <c r="Q845" s="377">
        <f t="shared" si="67"/>
        <v>-0.39486982152586159</v>
      </c>
      <c r="R845" s="377">
        <f t="shared" si="68"/>
        <v>0.53491906833732206</v>
      </c>
      <c r="S845" s="377">
        <f t="shared" si="69"/>
        <v>2.4666730603007707</v>
      </c>
      <c r="T845" s="377">
        <f t="shared" si="70"/>
        <v>0.38314102791974503</v>
      </c>
      <c r="U845" s="377">
        <f t="shared" si="71"/>
        <v>10.853654876720256</v>
      </c>
      <c r="V845" s="377">
        <f t="shared" si="72"/>
        <v>8.7164969796499042E-2</v>
      </c>
      <c r="W845" s="377">
        <f t="shared" si="73"/>
        <v>6.8585918682606248</v>
      </c>
      <c r="X845" s="377">
        <f t="shared" si="74"/>
        <v>26.652565537897058</v>
      </c>
      <c r="Y845" s="377">
        <f t="shared" si="75"/>
        <v>37.852882769486428</v>
      </c>
      <c r="Z845" s="377">
        <f t="shared" si="76"/>
        <v>1.8472098422922782</v>
      </c>
      <c r="AA845" s="377">
        <f t="shared" si="77"/>
        <v>3.6190933017565645</v>
      </c>
      <c r="AB845" s="377">
        <f t="shared" si="78"/>
        <v>3.4983679120781379</v>
      </c>
      <c r="AC845" s="377">
        <f t="shared" si="79"/>
        <v>-10.908504678468244</v>
      </c>
      <c r="AD845" s="377">
        <f t="shared" si="80"/>
        <v>-0.32454819029474707</v>
      </c>
      <c r="AE845" s="377">
        <f t="shared" si="81"/>
        <v>-3.2604926230475502</v>
      </c>
      <c r="AF845" s="377">
        <f t="shared" si="82"/>
        <v>2.0859405212185727</v>
      </c>
      <c r="AG845" s="377">
        <f t="shared" si="82"/>
        <v>7.6314606519832484</v>
      </c>
      <c r="AH845" s="377">
        <f t="shared" si="82"/>
        <v>3.7212672903544171</v>
      </c>
      <c r="AI845" s="377">
        <f t="shared" si="82"/>
        <v>1.7933744770311344</v>
      </c>
      <c r="AJ845" s="377">
        <f t="shared" si="83"/>
        <v>-4.3606910290502796</v>
      </c>
      <c r="AK845" s="377">
        <f t="shared" si="83"/>
        <v>-10.892204918763444</v>
      </c>
      <c r="AL845" s="377">
        <f t="shared" si="83"/>
        <v>23.080713066588022</v>
      </c>
      <c r="AM845" s="377">
        <f t="shared" si="83"/>
        <v>25.077148777265062</v>
      </c>
      <c r="AN845" s="377">
        <f t="shared" si="84"/>
        <v>18.822808932109705</v>
      </c>
      <c r="AO845" s="377">
        <f t="shared" si="84"/>
        <v>47.92630287743409</v>
      </c>
      <c r="AP845" s="377">
        <f t="shared" si="84"/>
        <v>55.8311161642484</v>
      </c>
    </row>
    <row r="846" spans="1:42" s="326" customFormat="1" ht="27.6" x14ac:dyDescent="0.3">
      <c r="A846" s="330"/>
      <c r="B846" s="330" t="s">
        <v>237</v>
      </c>
      <c r="C846" s="333"/>
      <c r="D846" s="333"/>
      <c r="E846" s="333"/>
      <c r="F846" s="333"/>
      <c r="G846" s="333"/>
      <c r="H846" s="333"/>
      <c r="I846" s="333"/>
      <c r="J846" s="333"/>
      <c r="K846" s="333"/>
      <c r="L846" s="333"/>
      <c r="M846" s="333"/>
      <c r="N846" s="333"/>
      <c r="O846" s="377">
        <f t="shared" si="65"/>
        <v>-9.3756756868999052</v>
      </c>
      <c r="P846" s="377">
        <f t="shared" si="66"/>
        <v>-8.3920046120513696</v>
      </c>
      <c r="Q846" s="377">
        <f t="shared" si="67"/>
        <v>19.269715502815234</v>
      </c>
      <c r="R846" s="377">
        <f t="shared" si="68"/>
        <v>-11.032998628700568</v>
      </c>
      <c r="S846" s="377">
        <f t="shared" si="69"/>
        <v>3.3753475595085574</v>
      </c>
      <c r="T846" s="377">
        <f t="shared" si="70"/>
        <v>-7.6597526599667383</v>
      </c>
      <c r="U846" s="377">
        <f t="shared" si="71"/>
        <v>-20.778114638000783</v>
      </c>
      <c r="V846" s="377">
        <f t="shared" si="72"/>
        <v>6.1688877616506339</v>
      </c>
      <c r="W846" s="377">
        <f t="shared" si="73"/>
        <v>0.88383157086923037</v>
      </c>
      <c r="X846" s="377">
        <f t="shared" si="74"/>
        <v>1.2173620597072343</v>
      </c>
      <c r="Y846" s="377">
        <f t="shared" si="75"/>
        <v>-14.976875720021562</v>
      </c>
      <c r="Z846" s="377">
        <f t="shared" si="76"/>
        <v>-10.723484395705521</v>
      </c>
      <c r="AA846" s="377">
        <f t="shared" si="77"/>
        <v>0.91123928548964317</v>
      </c>
      <c r="AB846" s="377">
        <f t="shared" si="78"/>
        <v>7.4615520686834751</v>
      </c>
      <c r="AC846" s="377">
        <f t="shared" si="79"/>
        <v>-26.539224306123948</v>
      </c>
      <c r="AD846" s="377">
        <f t="shared" si="80"/>
        <v>10.361481905554815</v>
      </c>
      <c r="AE846" s="377">
        <f t="shared" si="81"/>
        <v>-6.0373871348822918</v>
      </c>
      <c r="AF846" s="377">
        <f t="shared" si="82"/>
        <v>-3.0455641318449418</v>
      </c>
      <c r="AG846" s="377">
        <f t="shared" si="82"/>
        <v>25.266865295104552</v>
      </c>
      <c r="AH846" s="377">
        <f t="shared" si="82"/>
        <v>2.3521930753422411</v>
      </c>
      <c r="AI846" s="377">
        <f t="shared" si="82"/>
        <v>2.9315628306402575</v>
      </c>
      <c r="AJ846" s="377">
        <f t="shared" si="83"/>
        <v>6.3565235914779175</v>
      </c>
      <c r="AK846" s="377">
        <f t="shared" si="83"/>
        <v>9.0164912084679507</v>
      </c>
      <c r="AL846" s="377">
        <f t="shared" si="83"/>
        <v>16.479183145149737</v>
      </c>
      <c r="AM846" s="377">
        <f t="shared" si="83"/>
        <v>11.473440584580624</v>
      </c>
      <c r="AN846" s="377">
        <f t="shared" si="84"/>
        <v>-4.5380995216903317</v>
      </c>
      <c r="AO846" s="377">
        <f t="shared" si="84"/>
        <v>5.5955492555973247</v>
      </c>
      <c r="AP846" s="377">
        <f t="shared" si="84"/>
        <v>8.5275906293946875</v>
      </c>
    </row>
    <row r="847" spans="1:42" s="326" customFormat="1" ht="27.6" x14ac:dyDescent="0.3">
      <c r="A847" s="328"/>
      <c r="B847" s="328" t="s">
        <v>238</v>
      </c>
      <c r="C847" s="332"/>
      <c r="D847" s="332"/>
      <c r="E847" s="332"/>
      <c r="F847" s="332"/>
      <c r="G847" s="332"/>
      <c r="H847" s="332"/>
      <c r="I847" s="332"/>
      <c r="J847" s="332"/>
      <c r="K847" s="332"/>
      <c r="L847" s="332"/>
      <c r="M847" s="332"/>
      <c r="N847" s="332"/>
      <c r="O847" s="377">
        <f t="shared" si="65"/>
        <v>-21.07186714283463</v>
      </c>
      <c r="P847" s="377">
        <f t="shared" si="66"/>
        <v>-15.591368667865355</v>
      </c>
      <c r="Q847" s="377">
        <f t="shared" si="67"/>
        <v>-3.2369213268723045</v>
      </c>
      <c r="R847" s="377">
        <f t="shared" si="68"/>
        <v>5.2837011087731911</v>
      </c>
      <c r="S847" s="377">
        <f t="shared" si="69"/>
        <v>0.55467762551370725</v>
      </c>
      <c r="T847" s="377">
        <f t="shared" si="70"/>
        <v>24.076284742941976</v>
      </c>
      <c r="U847" s="377">
        <f t="shared" si="71"/>
        <v>82.956555207527501</v>
      </c>
      <c r="V847" s="377">
        <f t="shared" si="72"/>
        <v>27.133134492170434</v>
      </c>
      <c r="W847" s="377">
        <f t="shared" si="73"/>
        <v>-0.7191554859007383</v>
      </c>
      <c r="X847" s="377">
        <f t="shared" si="74"/>
        <v>9.1437301896671919</v>
      </c>
      <c r="Y847" s="377">
        <f t="shared" si="75"/>
        <v>17.760032573976147</v>
      </c>
      <c r="Z847" s="377">
        <f t="shared" si="76"/>
        <v>35.635132629398484</v>
      </c>
      <c r="AA847" s="377">
        <f t="shared" si="77"/>
        <v>45.350543175668044</v>
      </c>
      <c r="AB847" s="377">
        <f t="shared" si="78"/>
        <v>7.6870497866686334</v>
      </c>
      <c r="AC847" s="377">
        <f t="shared" si="79"/>
        <v>-4.1587305786419062</v>
      </c>
      <c r="AD847" s="377">
        <f t="shared" si="80"/>
        <v>-21.432164768663515</v>
      </c>
      <c r="AE847" s="377">
        <f t="shared" si="81"/>
        <v>-1.0807204102902195</v>
      </c>
      <c r="AF847" s="377">
        <f t="shared" si="82"/>
        <v>-7.5295713725781672</v>
      </c>
      <c r="AG847" s="377">
        <f t="shared" si="82"/>
        <v>-21.413759402528495</v>
      </c>
      <c r="AH847" s="377">
        <f t="shared" si="82"/>
        <v>-11.656730843779091</v>
      </c>
      <c r="AI847" s="377">
        <f t="shared" si="82"/>
        <v>18.184169303160925</v>
      </c>
      <c r="AJ847" s="377">
        <f t="shared" si="83"/>
        <v>20.535411554229412</v>
      </c>
      <c r="AK847" s="377">
        <f t="shared" si="83"/>
        <v>9.670556374375483</v>
      </c>
      <c r="AL847" s="377">
        <f t="shared" si="83"/>
        <v>13.738639352773124</v>
      </c>
      <c r="AM847" s="377">
        <f t="shared" si="83"/>
        <v>9.5859683287444835</v>
      </c>
      <c r="AN847" s="377">
        <f t="shared" si="84"/>
        <v>37.164196484255179</v>
      </c>
      <c r="AO847" s="377">
        <f t="shared" si="84"/>
        <v>74.114094013548396</v>
      </c>
      <c r="AP847" s="377">
        <f t="shared" si="84"/>
        <v>88.414358948049468</v>
      </c>
    </row>
    <row r="848" spans="1:42" s="326" customFormat="1" ht="27.6" x14ac:dyDescent="0.3">
      <c r="A848" s="330"/>
      <c r="B848" s="330" t="s">
        <v>239</v>
      </c>
      <c r="C848" s="333"/>
      <c r="D848" s="333"/>
      <c r="E848" s="333"/>
      <c r="F848" s="333"/>
      <c r="G848" s="333"/>
      <c r="H848" s="333"/>
      <c r="I848" s="333"/>
      <c r="J848" s="333"/>
      <c r="K848" s="333"/>
      <c r="L848" s="333"/>
      <c r="M848" s="333"/>
      <c r="N848" s="333"/>
      <c r="O848" s="377">
        <f t="shared" si="65"/>
        <v>-23.940052603373235</v>
      </c>
      <c r="P848" s="377">
        <f t="shared" si="66"/>
        <v>-17.913861491598531</v>
      </c>
      <c r="Q848" s="377">
        <f t="shared" si="67"/>
        <v>-18.023429793026335</v>
      </c>
      <c r="R848" s="377">
        <f t="shared" si="68"/>
        <v>14.456559151928699</v>
      </c>
      <c r="S848" s="377">
        <f t="shared" si="69"/>
        <v>-6.9659615326630799</v>
      </c>
      <c r="T848" s="377">
        <f t="shared" si="70"/>
        <v>36.288060063993136</v>
      </c>
      <c r="U848" s="377">
        <f t="shared" si="71"/>
        <v>142.63056918517063</v>
      </c>
      <c r="V848" s="377">
        <f t="shared" si="72"/>
        <v>47.733836499167822</v>
      </c>
      <c r="W848" s="377">
        <f t="shared" si="73"/>
        <v>-9.0653692643984769</v>
      </c>
      <c r="X848" s="377">
        <f t="shared" si="74"/>
        <v>9.7665251412583487</v>
      </c>
      <c r="Y848" s="377">
        <f t="shared" si="75"/>
        <v>32.091075671699322</v>
      </c>
      <c r="Z848" s="377">
        <f t="shared" si="76"/>
        <v>58.979455836522753</v>
      </c>
      <c r="AA848" s="377">
        <f t="shared" si="77"/>
        <v>69.02774115494951</v>
      </c>
      <c r="AB848" s="377">
        <f t="shared" si="78"/>
        <v>8.7695239321458089</v>
      </c>
      <c r="AC848" s="377">
        <f t="shared" si="79"/>
        <v>8.1388299752721753</v>
      </c>
      <c r="AD848" s="377">
        <f t="shared" si="80"/>
        <v>-37.057857042857705</v>
      </c>
      <c r="AE848" s="377">
        <f t="shared" si="81"/>
        <v>1.3667696934378042</v>
      </c>
      <c r="AF848" s="377">
        <f t="shared" si="82"/>
        <v>-9.8837909724189572</v>
      </c>
      <c r="AG848" s="377">
        <f t="shared" si="82"/>
        <v>-33.822855324402887</v>
      </c>
      <c r="AH848" s="377">
        <f t="shared" si="82"/>
        <v>-23.370292729667668</v>
      </c>
      <c r="AI848" s="377">
        <f t="shared" si="82"/>
        <v>23.383868393783494</v>
      </c>
      <c r="AJ848" s="377">
        <f t="shared" si="83"/>
        <v>14.835020191746761</v>
      </c>
      <c r="AK848" s="377">
        <f t="shared" si="83"/>
        <v>-3.3646439329759179</v>
      </c>
      <c r="AL848" s="377">
        <f t="shared" si="83"/>
        <v>7.6547176966922397</v>
      </c>
      <c r="AM848" s="377">
        <f t="shared" si="83"/>
        <v>5.902777138493299</v>
      </c>
      <c r="AN848" s="377">
        <f t="shared" si="84"/>
        <v>44.430122615818426</v>
      </c>
      <c r="AO848" s="377">
        <f t="shared" si="84"/>
        <v>89.155808096016969</v>
      </c>
      <c r="AP848" s="377">
        <f t="shared" si="84"/>
        <v>116.56668438445662</v>
      </c>
    </row>
    <row r="849" spans="1:42" s="326" customFormat="1" ht="13.8" x14ac:dyDescent="0.3">
      <c r="A849" s="328"/>
      <c r="B849" s="328" t="s">
        <v>240</v>
      </c>
      <c r="C849" s="332"/>
      <c r="D849" s="332"/>
      <c r="E849" s="332"/>
      <c r="F849" s="332"/>
      <c r="G849" s="332"/>
      <c r="H849" s="332"/>
      <c r="I849" s="332"/>
      <c r="J849" s="332"/>
      <c r="K849" s="332"/>
      <c r="L849" s="332"/>
      <c r="M849" s="332"/>
      <c r="N849" s="332"/>
      <c r="O849" s="377">
        <f t="shared" si="65"/>
        <v>23.49193099999999</v>
      </c>
      <c r="P849" s="377">
        <f t="shared" si="66"/>
        <v>26.199933999999992</v>
      </c>
      <c r="Q849" s="377" t="str">
        <f t="shared" si="67"/>
        <v>n.a.</v>
      </c>
      <c r="R849" s="377">
        <f t="shared" si="68"/>
        <v>-70.900165749999999</v>
      </c>
      <c r="S849" s="377">
        <f t="shared" si="69"/>
        <v>-83.493473428571434</v>
      </c>
      <c r="T849" s="377">
        <f t="shared" si="70"/>
        <v>-100</v>
      </c>
      <c r="U849" s="377">
        <f t="shared" si="71"/>
        <v>-42.362695000000002</v>
      </c>
      <c r="V849" s="377">
        <f t="shared" si="72"/>
        <v>-96.452706500000005</v>
      </c>
      <c r="W849" s="377">
        <f t="shared" si="73"/>
        <v>-32.114777000000004</v>
      </c>
      <c r="X849" s="377" t="str">
        <f t="shared" si="74"/>
        <v>n.a.</v>
      </c>
      <c r="Y849" s="377">
        <f t="shared" si="75"/>
        <v>-47.626674000000001</v>
      </c>
      <c r="Z849" s="377" t="str">
        <f t="shared" si="76"/>
        <v>n.a.</v>
      </c>
      <c r="AA849" s="377">
        <f t="shared" si="77"/>
        <v>-83.343174057258864</v>
      </c>
      <c r="AB849" s="377">
        <f t="shared" si="78"/>
        <v>-91.934325417317581</v>
      </c>
      <c r="AC849" s="377">
        <f t="shared" si="79"/>
        <v>-99.999999999999986</v>
      </c>
      <c r="AD849" s="377">
        <f t="shared" si="80"/>
        <v>-79.983625679929787</v>
      </c>
      <c r="AE849" s="377">
        <f t="shared" si="81"/>
        <v>-73.342741675357743</v>
      </c>
      <c r="AF849" s="377" t="str">
        <f t="shared" si="82"/>
        <v>n.a.</v>
      </c>
      <c r="AG849" s="377">
        <f t="shared" si="82"/>
        <v>1.6750861269450503</v>
      </c>
      <c r="AH849" s="377">
        <f t="shared" si="82"/>
        <v>104.87349956617162</v>
      </c>
      <c r="AI849" s="377">
        <f t="shared" ref="AI849" si="85">IFERROR(((AI69-W69)*100/W69),"n.a.")</f>
        <v>-97.67475758310465</v>
      </c>
      <c r="AJ849" s="377">
        <f t="shared" si="83"/>
        <v>-29.999356409965568</v>
      </c>
      <c r="AK849" s="377">
        <f t="shared" si="83"/>
        <v>-83.704406132236088</v>
      </c>
      <c r="AL849" s="377">
        <f t="shared" si="83"/>
        <v>-88.037703776830227</v>
      </c>
      <c r="AM849" s="377">
        <f t="shared" ref="AM849:AP864" si="86">IFERROR(((AM69-AA69)*100/AA69),"n.a.")</f>
        <v>-79.775113423364175</v>
      </c>
      <c r="AN849" s="377">
        <f t="shared" si="86"/>
        <v>774.45996001916114</v>
      </c>
      <c r="AO849" s="377" t="str">
        <f t="shared" si="86"/>
        <v>n.a.</v>
      </c>
      <c r="AP849" s="377">
        <f t="shared" si="86"/>
        <v>398.70773877269124</v>
      </c>
    </row>
    <row r="850" spans="1:42" s="326" customFormat="1" ht="27.6" x14ac:dyDescent="0.3">
      <c r="A850" s="330"/>
      <c r="B850" s="330" t="s">
        <v>241</v>
      </c>
      <c r="C850" s="333"/>
      <c r="D850" s="333"/>
      <c r="E850" s="333"/>
      <c r="F850" s="333"/>
      <c r="G850" s="333"/>
      <c r="H850" s="333"/>
      <c r="I850" s="333"/>
      <c r="J850" s="333"/>
      <c r="K850" s="333"/>
      <c r="L850" s="333"/>
      <c r="M850" s="333"/>
      <c r="N850" s="333"/>
      <c r="O850" s="377">
        <f t="shared" ref="O850:O913" si="87">IFERROR(((O70-C70)*100/C70),"n.a.")</f>
        <v>-17.124559323946301</v>
      </c>
      <c r="P850" s="377">
        <f t="shared" ref="P850:P913" si="88">IFERROR(((P70-D70)*100/D70),"n.a.")</f>
        <v>-12.074434798008209</v>
      </c>
      <c r="Q850" s="377">
        <f t="shared" ref="Q850:Q913" si="89">IFERROR(((Q70-E70)*100/E70),"n.a.")</f>
        <v>20.424845267353486</v>
      </c>
      <c r="R850" s="377">
        <f t="shared" ref="R850:R913" si="90">IFERROR(((R70-F70)*100/F70),"n.a.")</f>
        <v>-12.136470246942306</v>
      </c>
      <c r="S850" s="377">
        <f t="shared" ref="S850:S913" si="91">IFERROR(((S70-G70)*100/G70),"n.a.")</f>
        <v>13.258207533174986</v>
      </c>
      <c r="T850" s="377">
        <f t="shared" ref="T850:T913" si="92">IFERROR(((T70-H70)*100/H70),"n.a.")</f>
        <v>2.6141615508486868</v>
      </c>
      <c r="U850" s="377">
        <f t="shared" ref="U850:U913" si="93">IFERROR(((U70-I70)*100/I70),"n.a.")</f>
        <v>5.8123568668744028</v>
      </c>
      <c r="V850" s="377">
        <f t="shared" ref="V850:V913" si="94">IFERROR(((V70-J70)*100/J70),"n.a.")</f>
        <v>-0.82034479433203111</v>
      </c>
      <c r="W850" s="377">
        <f t="shared" ref="W850:W913" si="95">IFERROR(((W70-K70)*100/K70),"n.a.")</f>
        <v>13.160280722845917</v>
      </c>
      <c r="X850" s="377">
        <f t="shared" ref="X850:X913" si="96">IFERROR(((X70-L70)*100/L70),"n.a.")</f>
        <v>7.9373575387767996</v>
      </c>
      <c r="Y850" s="377">
        <f t="shared" ref="Y850:Y913" si="97">IFERROR(((Y70-M70)*100/M70),"n.a.")</f>
        <v>-4.9143243091014863</v>
      </c>
      <c r="Z850" s="377">
        <f t="shared" ref="Z850:Z913" si="98">IFERROR(((Z70-N70)*100/N70),"n.a.")</f>
        <v>4.8119412577788054</v>
      </c>
      <c r="AA850" s="377">
        <f t="shared" ref="AA850:AA913" si="99">IFERROR(((AA70-O70)*100/O70),"n.a.")</f>
        <v>15.435716979399849</v>
      </c>
      <c r="AB850" s="377">
        <f t="shared" ref="AB850:AB913" si="100">IFERROR(((AB70-P70)*100/P70),"n.a.")</f>
        <v>6.1662184327910818</v>
      </c>
      <c r="AC850" s="377">
        <f t="shared" ref="AC850:AC913" si="101">IFERROR(((AC70-Q70)*100/Q70),"n.a.")</f>
        <v>-17.54651760441299</v>
      </c>
      <c r="AD850" s="377">
        <f t="shared" ref="AD850:AD913" si="102">IFERROR(((AD70-R70)*100/R70),"n.a.")</f>
        <v>17.298117757323798</v>
      </c>
      <c r="AE850" s="377">
        <f t="shared" ref="AE850:AE913" si="103">IFERROR(((AE70-S70)*100/S70),"n.a.")</f>
        <v>-4.4610434158491108</v>
      </c>
      <c r="AF850" s="377">
        <f t="shared" ref="AF850:AI913" si="104">IFERROR(((AF70-T70)*100/T70),"n.a.")</f>
        <v>-2.0250724071030506</v>
      </c>
      <c r="AG850" s="377">
        <f t="shared" si="104"/>
        <v>15.377784670731621</v>
      </c>
      <c r="AH850" s="377">
        <f t="shared" si="104"/>
        <v>12.056719338620827</v>
      </c>
      <c r="AI850" s="377">
        <f t="shared" si="104"/>
        <v>11.247780746083128</v>
      </c>
      <c r="AJ850" s="377">
        <f t="shared" ref="AJ850:AM913" si="105">IFERROR(((AJ70-X70)*100/X70),"n.a.")</f>
        <v>31.762176361313166</v>
      </c>
      <c r="AK850" s="377">
        <f t="shared" si="105"/>
        <v>38.370922997174645</v>
      </c>
      <c r="AL850" s="377">
        <f t="shared" si="105"/>
        <v>25.927049034835026</v>
      </c>
      <c r="AM850" s="377">
        <f t="shared" si="105"/>
        <v>16.403834240641665</v>
      </c>
      <c r="AN850" s="377">
        <f t="shared" si="86"/>
        <v>26.624686688437656</v>
      </c>
      <c r="AO850" s="377">
        <f t="shared" si="86"/>
        <v>52.606779807830073</v>
      </c>
      <c r="AP850" s="377">
        <f t="shared" si="86"/>
        <v>50.97124680829301</v>
      </c>
    </row>
    <row r="851" spans="1:42" s="326" customFormat="1" ht="27.6" x14ac:dyDescent="0.3">
      <c r="A851" s="328"/>
      <c r="B851" s="328" t="s">
        <v>242</v>
      </c>
      <c r="C851" s="332"/>
      <c r="D851" s="332"/>
      <c r="E851" s="332"/>
      <c r="F851" s="332"/>
      <c r="G851" s="332"/>
      <c r="H851" s="332"/>
      <c r="I851" s="332"/>
      <c r="J851" s="332"/>
      <c r="K851" s="332"/>
      <c r="L851" s="332"/>
      <c r="M851" s="332"/>
      <c r="N851" s="332"/>
      <c r="O851" s="377">
        <f t="shared" si="87"/>
        <v>8.0921801683275589</v>
      </c>
      <c r="P851" s="377">
        <f t="shared" si="88"/>
        <v>1.5210689526514107</v>
      </c>
      <c r="Q851" s="377">
        <f t="shared" si="89"/>
        <v>-7.7232187520366873</v>
      </c>
      <c r="R851" s="377">
        <f t="shared" si="90"/>
        <v>0.71656511124919886</v>
      </c>
      <c r="S851" s="377">
        <f t="shared" si="91"/>
        <v>5.6772079870706422</v>
      </c>
      <c r="T851" s="377">
        <f t="shared" si="92"/>
        <v>0.17283344727116273</v>
      </c>
      <c r="U851" s="377">
        <f t="shared" si="93"/>
        <v>-3.8510100959339026</v>
      </c>
      <c r="V851" s="377">
        <f t="shared" si="94"/>
        <v>0.10010156583380339</v>
      </c>
      <c r="W851" s="377">
        <f t="shared" si="95"/>
        <v>48.43799872273614</v>
      </c>
      <c r="X851" s="377">
        <f t="shared" si="96"/>
        <v>119.24550791629098</v>
      </c>
      <c r="Y851" s="377">
        <f t="shared" si="97"/>
        <v>138.99098589360952</v>
      </c>
      <c r="Z851" s="377">
        <f t="shared" si="98"/>
        <v>-7.7183961744269638</v>
      </c>
      <c r="AA851" s="377">
        <f t="shared" si="99"/>
        <v>-4.1643292651920509</v>
      </c>
      <c r="AB851" s="377">
        <f t="shared" si="100"/>
        <v>0.69192486937425191</v>
      </c>
      <c r="AC851" s="377">
        <f t="shared" si="101"/>
        <v>-8.7610316011452429</v>
      </c>
      <c r="AD851" s="377">
        <f t="shared" si="102"/>
        <v>0.83048154433372512</v>
      </c>
      <c r="AE851" s="377">
        <f t="shared" si="103"/>
        <v>-6.0889767533836228</v>
      </c>
      <c r="AF851" s="377">
        <f t="shared" si="104"/>
        <v>-3.5841927080696401</v>
      </c>
      <c r="AG851" s="377">
        <f t="shared" si="104"/>
        <v>16.456882212762192</v>
      </c>
      <c r="AH851" s="377">
        <f t="shared" si="104"/>
        <v>8.0032362396350489</v>
      </c>
      <c r="AI851" s="377">
        <f t="shared" si="104"/>
        <v>-30.236697291400059</v>
      </c>
      <c r="AJ851" s="377">
        <f t="shared" si="105"/>
        <v>-48.155274451784429</v>
      </c>
      <c r="AK851" s="377">
        <f t="shared" si="105"/>
        <v>-52.617459095013842</v>
      </c>
      <c r="AL851" s="377">
        <f t="shared" si="105"/>
        <v>22.379821224845784</v>
      </c>
      <c r="AM851" s="377">
        <f t="shared" si="105"/>
        <v>22.34993949165861</v>
      </c>
      <c r="AN851" s="377">
        <f t="shared" si="86"/>
        <v>8.199602026079333</v>
      </c>
      <c r="AO851" s="377">
        <f t="shared" si="86"/>
        <v>26.578275529910751</v>
      </c>
      <c r="AP851" s="377">
        <f t="shared" si="86"/>
        <v>31.011919455459203</v>
      </c>
    </row>
    <row r="852" spans="1:42" s="326" customFormat="1" ht="27.6" x14ac:dyDescent="0.3">
      <c r="A852" s="330"/>
      <c r="B852" s="330" t="s">
        <v>243</v>
      </c>
      <c r="C852" s="333"/>
      <c r="D852" s="333"/>
      <c r="E852" s="333"/>
      <c r="F852" s="333"/>
      <c r="G852" s="333"/>
      <c r="H852" s="333"/>
      <c r="I852" s="333"/>
      <c r="J852" s="333"/>
      <c r="K852" s="333"/>
      <c r="L852" s="333"/>
      <c r="M852" s="333"/>
      <c r="N852" s="333"/>
      <c r="O852" s="377">
        <f t="shared" si="87"/>
        <v>1.8973737982897094</v>
      </c>
      <c r="P852" s="377">
        <f t="shared" si="88"/>
        <v>19.157172236306724</v>
      </c>
      <c r="Q852" s="377">
        <f t="shared" si="89"/>
        <v>14.312601995615568</v>
      </c>
      <c r="R852" s="377">
        <f t="shared" si="90"/>
        <v>11.367469037097742</v>
      </c>
      <c r="S852" s="377">
        <f t="shared" si="91"/>
        <v>9.3871209596438394</v>
      </c>
      <c r="T852" s="377">
        <f t="shared" si="92"/>
        <v>-0.55191874053061185</v>
      </c>
      <c r="U852" s="377">
        <f t="shared" si="93"/>
        <v>1.4366847331167898</v>
      </c>
      <c r="V852" s="377">
        <f t="shared" si="94"/>
        <v>8.9538650884011073</v>
      </c>
      <c r="W852" s="377">
        <f t="shared" si="95"/>
        <v>1.0344857378384897</v>
      </c>
      <c r="X852" s="377">
        <f t="shared" si="96"/>
        <v>-5.158838176440498</v>
      </c>
      <c r="Y852" s="377">
        <f t="shared" si="97"/>
        <v>1.1413444478681649</v>
      </c>
      <c r="Z852" s="377">
        <f t="shared" si="98"/>
        <v>0.91797457754322487</v>
      </c>
      <c r="AA852" s="377">
        <f t="shared" si="99"/>
        <v>3.234782135622194</v>
      </c>
      <c r="AB852" s="377">
        <f t="shared" si="100"/>
        <v>-3.6628762338263336</v>
      </c>
      <c r="AC852" s="377">
        <f t="shared" si="101"/>
        <v>-6.5893118327558575</v>
      </c>
      <c r="AD852" s="377">
        <f t="shared" si="102"/>
        <v>16.057425940999178</v>
      </c>
      <c r="AE852" s="377">
        <f t="shared" si="103"/>
        <v>-1.1298247929857796</v>
      </c>
      <c r="AF852" s="377">
        <f t="shared" si="104"/>
        <v>19.777018438632016</v>
      </c>
      <c r="AG852" s="377">
        <f t="shared" si="104"/>
        <v>16.720313237526899</v>
      </c>
      <c r="AH852" s="377">
        <f t="shared" si="104"/>
        <v>2.0319712436015562</v>
      </c>
      <c r="AI852" s="377">
        <f t="shared" si="104"/>
        <v>12.17746979927578</v>
      </c>
      <c r="AJ852" s="377">
        <f t="shared" si="105"/>
        <v>52.625390371873422</v>
      </c>
      <c r="AK852" s="377">
        <f t="shared" si="105"/>
        <v>29.430281951862323</v>
      </c>
      <c r="AL852" s="377">
        <f t="shared" si="105"/>
        <v>19.967899359358309</v>
      </c>
      <c r="AM852" s="377">
        <f t="shared" si="105"/>
        <v>31.362771673351002</v>
      </c>
      <c r="AN852" s="377">
        <f t="shared" si="86"/>
        <v>15.483022233908278</v>
      </c>
      <c r="AO852" s="377">
        <f t="shared" si="86"/>
        <v>26.132795961651787</v>
      </c>
      <c r="AP852" s="377">
        <f t="shared" si="86"/>
        <v>9.1562868004870452</v>
      </c>
    </row>
    <row r="853" spans="1:42" s="326" customFormat="1" ht="13.8" x14ac:dyDescent="0.3">
      <c r="A853" s="328"/>
      <c r="B853" s="328" t="s">
        <v>244</v>
      </c>
      <c r="C853" s="332"/>
      <c r="D853" s="332"/>
      <c r="E853" s="332"/>
      <c r="F853" s="332"/>
      <c r="G853" s="332"/>
      <c r="H853" s="332"/>
      <c r="I853" s="332"/>
      <c r="J853" s="332"/>
      <c r="K853" s="332"/>
      <c r="L853" s="332"/>
      <c r="M853" s="332"/>
      <c r="N853" s="332"/>
      <c r="O853" s="377">
        <f t="shared" si="87"/>
        <v>-30.577015069377985</v>
      </c>
      <c r="P853" s="377">
        <f t="shared" si="88"/>
        <v>-26.537340260000001</v>
      </c>
      <c r="Q853" s="377">
        <f t="shared" si="89"/>
        <v>10.078824401445788</v>
      </c>
      <c r="R853" s="377">
        <f t="shared" si="90"/>
        <v>-44.895523647157198</v>
      </c>
      <c r="S853" s="377">
        <f t="shared" si="91"/>
        <v>11.961632787598013</v>
      </c>
      <c r="T853" s="377">
        <f t="shared" si="92"/>
        <v>-40.533322242459398</v>
      </c>
      <c r="U853" s="377">
        <f t="shared" si="93"/>
        <v>-23.714182023048327</v>
      </c>
      <c r="V853" s="377">
        <f t="shared" si="94"/>
        <v>-18.808372718309862</v>
      </c>
      <c r="W853" s="377">
        <f t="shared" si="95"/>
        <v>-34.76674366895822</v>
      </c>
      <c r="X853" s="377">
        <f t="shared" si="96"/>
        <v>23.139296696774192</v>
      </c>
      <c r="Y853" s="377">
        <f t="shared" si="97"/>
        <v>-5.1573804158262258</v>
      </c>
      <c r="Z853" s="377">
        <f t="shared" si="98"/>
        <v>-35.454369484218084</v>
      </c>
      <c r="AA853" s="377">
        <f t="shared" si="99"/>
        <v>-4.1276823305139585</v>
      </c>
      <c r="AB853" s="377">
        <f t="shared" si="100"/>
        <v>-6.6971032138518352</v>
      </c>
      <c r="AC853" s="377">
        <f t="shared" si="101"/>
        <v>-59.929909996430887</v>
      </c>
      <c r="AD853" s="377">
        <f t="shared" si="102"/>
        <v>-35.955427971915903</v>
      </c>
      <c r="AE853" s="377">
        <f t="shared" si="103"/>
        <v>-43.735419588155224</v>
      </c>
      <c r="AF853" s="377">
        <f t="shared" si="104"/>
        <v>-9.3998184152625459</v>
      </c>
      <c r="AG853" s="377">
        <f t="shared" si="104"/>
        <v>3.1740630994408212</v>
      </c>
      <c r="AH853" s="377">
        <f t="shared" si="104"/>
        <v>-37.544857702897488</v>
      </c>
      <c r="AI853" s="377">
        <f t="shared" si="104"/>
        <v>-14.715815836272284</v>
      </c>
      <c r="AJ853" s="377">
        <f t="shared" si="105"/>
        <v>0.84176834160476854</v>
      </c>
      <c r="AK853" s="377">
        <f t="shared" si="105"/>
        <v>24.732436352460219</v>
      </c>
      <c r="AL853" s="377">
        <f t="shared" si="105"/>
        <v>11.447964425935716</v>
      </c>
      <c r="AM853" s="377">
        <f t="shared" si="105"/>
        <v>-6.9065839242383955</v>
      </c>
      <c r="AN853" s="377">
        <f t="shared" si="86"/>
        <v>-30.358524798617452</v>
      </c>
      <c r="AO853" s="377">
        <f t="shared" si="86"/>
        <v>112.70994560387642</v>
      </c>
      <c r="AP853" s="377">
        <f t="shared" si="86"/>
        <v>337.52090952941916</v>
      </c>
    </row>
    <row r="854" spans="1:42" s="326" customFormat="1" ht="13.8" x14ac:dyDescent="0.3">
      <c r="A854" s="330"/>
      <c r="B854" s="330" t="s">
        <v>245</v>
      </c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77">
        <f t="shared" si="87"/>
        <v>2.0411196258360587</v>
      </c>
      <c r="P854" s="377">
        <f t="shared" si="88"/>
        <v>-12.571766524770164</v>
      </c>
      <c r="Q854" s="377">
        <f t="shared" si="89"/>
        <v>-18.79571364627931</v>
      </c>
      <c r="R854" s="377">
        <f t="shared" si="90"/>
        <v>0.16433823095474351</v>
      </c>
      <c r="S854" s="377">
        <f t="shared" si="91"/>
        <v>0.6775741366716751</v>
      </c>
      <c r="T854" s="377">
        <f t="shared" si="92"/>
        <v>-7.1636404629964971</v>
      </c>
      <c r="U854" s="377">
        <f t="shared" si="93"/>
        <v>9.5171850132841271</v>
      </c>
      <c r="V854" s="377">
        <f t="shared" si="94"/>
        <v>4.7579390394504637</v>
      </c>
      <c r="W854" s="377">
        <f t="shared" si="95"/>
        <v>2.6301895299703264</v>
      </c>
      <c r="X854" s="377">
        <f t="shared" si="96"/>
        <v>11.99274654604775</v>
      </c>
      <c r="Y854" s="377">
        <f t="shared" si="97"/>
        <v>-6.0508360817232347</v>
      </c>
      <c r="Z854" s="377">
        <f t="shared" si="98"/>
        <v>-1.3789856771560318</v>
      </c>
      <c r="AA854" s="377">
        <f t="shared" si="99"/>
        <v>-12.847093916844839</v>
      </c>
      <c r="AB854" s="377">
        <f t="shared" si="100"/>
        <v>9.1104339493750111</v>
      </c>
      <c r="AC854" s="377">
        <f t="shared" si="101"/>
        <v>-18.100722197590706</v>
      </c>
      <c r="AD854" s="377">
        <f t="shared" si="102"/>
        <v>-1.3487192383368818</v>
      </c>
      <c r="AE854" s="377">
        <f t="shared" si="103"/>
        <v>-8.6306697260125791</v>
      </c>
      <c r="AF854" s="377">
        <f t="shared" si="104"/>
        <v>-9.9920244205046682</v>
      </c>
      <c r="AG854" s="377">
        <f t="shared" si="104"/>
        <v>11.524279882435177</v>
      </c>
      <c r="AH854" s="377">
        <f t="shared" si="104"/>
        <v>-16.226144303657843</v>
      </c>
      <c r="AI854" s="377">
        <f t="shared" si="104"/>
        <v>24.306007898974642</v>
      </c>
      <c r="AJ854" s="377">
        <f t="shared" si="105"/>
        <v>18.054078251108841</v>
      </c>
      <c r="AK854" s="377">
        <f t="shared" si="105"/>
        <v>12.53022044803069</v>
      </c>
      <c r="AL854" s="377">
        <f t="shared" si="105"/>
        <v>0.83946444161682121</v>
      </c>
      <c r="AM854" s="377">
        <f t="shared" si="105"/>
        <v>33.783391090601455</v>
      </c>
      <c r="AN854" s="377">
        <f t="shared" si="86"/>
        <v>-10.722774013492328</v>
      </c>
      <c r="AO854" s="377">
        <f t="shared" si="86"/>
        <v>42.964656129355717</v>
      </c>
      <c r="AP854" s="377">
        <f t="shared" si="86"/>
        <v>15.861276649519413</v>
      </c>
    </row>
    <row r="855" spans="1:42" s="326" customFormat="1" ht="27.6" x14ac:dyDescent="0.3">
      <c r="A855" s="328"/>
      <c r="B855" s="328" t="s">
        <v>246</v>
      </c>
      <c r="C855" s="332"/>
      <c r="D855" s="332"/>
      <c r="E855" s="332"/>
      <c r="F855" s="332"/>
      <c r="G855" s="332"/>
      <c r="H855" s="332"/>
      <c r="I855" s="332"/>
      <c r="J855" s="332"/>
      <c r="K855" s="332"/>
      <c r="L855" s="332"/>
      <c r="M855" s="332"/>
      <c r="N855" s="332"/>
      <c r="O855" s="377">
        <f t="shared" si="87"/>
        <v>-27.610572941519685</v>
      </c>
      <c r="P855" s="377">
        <f t="shared" si="88"/>
        <v>24.734477987741759</v>
      </c>
      <c r="Q855" s="377">
        <f t="shared" si="89"/>
        <v>4.1188972279475973</v>
      </c>
      <c r="R855" s="377">
        <f t="shared" si="90"/>
        <v>-4.7508528090946305</v>
      </c>
      <c r="S855" s="377">
        <f t="shared" si="91"/>
        <v>18.372446105724929</v>
      </c>
      <c r="T855" s="377">
        <f t="shared" si="92"/>
        <v>3.9648503639860766</v>
      </c>
      <c r="U855" s="377">
        <f t="shared" si="93"/>
        <v>4.8105251947829002</v>
      </c>
      <c r="V855" s="377">
        <f t="shared" si="94"/>
        <v>7.7324873131029648</v>
      </c>
      <c r="W855" s="377">
        <f t="shared" si="95"/>
        <v>-21.0731310359517</v>
      </c>
      <c r="X855" s="377">
        <f t="shared" si="96"/>
        <v>8.4443882685200808</v>
      </c>
      <c r="Y855" s="377">
        <f t="shared" si="97"/>
        <v>42.003924509241251</v>
      </c>
      <c r="Z855" s="377">
        <f t="shared" si="98"/>
        <v>-9.2994715330160638</v>
      </c>
      <c r="AA855" s="377">
        <f t="shared" si="99"/>
        <v>-1.649314849327103</v>
      </c>
      <c r="AB855" s="377">
        <f t="shared" si="100"/>
        <v>41.640573029197448</v>
      </c>
      <c r="AC855" s="377">
        <f t="shared" si="101"/>
        <v>-15.860067532465147</v>
      </c>
      <c r="AD855" s="377">
        <f t="shared" si="102"/>
        <v>11.922199099053978</v>
      </c>
      <c r="AE855" s="377">
        <f t="shared" si="103"/>
        <v>-9.3333120153496907</v>
      </c>
      <c r="AF855" s="377">
        <f t="shared" si="104"/>
        <v>17.311258775002155</v>
      </c>
      <c r="AG855" s="377">
        <f t="shared" si="104"/>
        <v>-8.5970976486075479</v>
      </c>
      <c r="AH855" s="377">
        <f t="shared" si="104"/>
        <v>-4.2088051148738197</v>
      </c>
      <c r="AI855" s="377">
        <f t="shared" si="104"/>
        <v>-10.74359352131674</v>
      </c>
      <c r="AJ855" s="377">
        <f t="shared" si="105"/>
        <v>0.72343928411583813</v>
      </c>
      <c r="AK855" s="377">
        <f t="shared" si="105"/>
        <v>12.943637511454423</v>
      </c>
      <c r="AL855" s="377">
        <f t="shared" si="105"/>
        <v>10.403656000824979</v>
      </c>
      <c r="AM855" s="377">
        <f t="shared" si="105"/>
        <v>2.1326089787937104</v>
      </c>
      <c r="AN855" s="377">
        <f t="shared" si="86"/>
        <v>-22.724236730918971</v>
      </c>
      <c r="AO855" s="377">
        <f t="shared" si="86"/>
        <v>17.255144771888091</v>
      </c>
      <c r="AP855" s="377">
        <f t="shared" si="86"/>
        <v>-3.8704939761865265</v>
      </c>
    </row>
    <row r="856" spans="1:42" s="326" customFormat="1" ht="12.75" customHeight="1" x14ac:dyDescent="0.3">
      <c r="A856" s="330"/>
      <c r="B856" s="330" t="s">
        <v>247</v>
      </c>
      <c r="C856" s="333"/>
      <c r="D856" s="333"/>
      <c r="E856" s="333"/>
      <c r="F856" s="333"/>
      <c r="G856" s="333"/>
      <c r="H856" s="333"/>
      <c r="I856" s="333"/>
      <c r="J856" s="333"/>
      <c r="K856" s="333"/>
      <c r="L856" s="333"/>
      <c r="M856" s="333"/>
      <c r="N856" s="333"/>
      <c r="O856" s="377">
        <f t="shared" si="87"/>
        <v>6.1336719489668381</v>
      </c>
      <c r="P856" s="377">
        <f t="shared" si="88"/>
        <v>8.8255652437924592</v>
      </c>
      <c r="Q856" s="377">
        <f t="shared" si="89"/>
        <v>-2.0399638181563664</v>
      </c>
      <c r="R856" s="377">
        <f t="shared" si="90"/>
        <v>-3.5552365673466078</v>
      </c>
      <c r="S856" s="377">
        <f t="shared" si="91"/>
        <v>-6.4679229945617127</v>
      </c>
      <c r="T856" s="377">
        <f t="shared" si="92"/>
        <v>-17.621262864151252</v>
      </c>
      <c r="U856" s="377">
        <f t="shared" si="93"/>
        <v>-12.431635124919046</v>
      </c>
      <c r="V856" s="377">
        <f t="shared" si="94"/>
        <v>-30.846730835269607</v>
      </c>
      <c r="W856" s="377">
        <f t="shared" si="95"/>
        <v>-19.614283985258449</v>
      </c>
      <c r="X856" s="377">
        <f t="shared" si="96"/>
        <v>-21.398958131824369</v>
      </c>
      <c r="Y856" s="377">
        <f t="shared" si="97"/>
        <v>-5.8482572170650942</v>
      </c>
      <c r="Z856" s="377">
        <f t="shared" si="98"/>
        <v>-8.1972952722947703</v>
      </c>
      <c r="AA856" s="377">
        <f t="shared" si="99"/>
        <v>-13.31097183747347</v>
      </c>
      <c r="AB856" s="377">
        <f t="shared" si="100"/>
        <v>0.76322784595800708</v>
      </c>
      <c r="AC856" s="377">
        <f t="shared" si="101"/>
        <v>-10.073091386293992</v>
      </c>
      <c r="AD856" s="377">
        <f t="shared" si="102"/>
        <v>6.9777291945516406</v>
      </c>
      <c r="AE856" s="377">
        <f t="shared" si="103"/>
        <v>1.9776659670517986</v>
      </c>
      <c r="AF856" s="377">
        <f t="shared" si="104"/>
        <v>13.763844777580097</v>
      </c>
      <c r="AG856" s="377">
        <f t="shared" si="104"/>
        <v>37.686899088385928</v>
      </c>
      <c r="AH856" s="377">
        <f t="shared" si="104"/>
        <v>32.459646362098304</v>
      </c>
      <c r="AI856" s="377">
        <f t="shared" si="104"/>
        <v>39.075626149158118</v>
      </c>
      <c r="AJ856" s="377">
        <f t="shared" si="105"/>
        <v>38.252051401638063</v>
      </c>
      <c r="AK856" s="377">
        <f t="shared" si="105"/>
        <v>43.219779167267369</v>
      </c>
      <c r="AL856" s="377">
        <f t="shared" si="105"/>
        <v>50.545089860892745</v>
      </c>
      <c r="AM856" s="377">
        <f t="shared" si="105"/>
        <v>51.429128399765489</v>
      </c>
      <c r="AN856" s="377">
        <f t="shared" si="86"/>
        <v>43.468370260505779</v>
      </c>
      <c r="AO856" s="377">
        <f t="shared" si="86"/>
        <v>82.118451466312095</v>
      </c>
      <c r="AP856" s="377">
        <f t="shared" si="86"/>
        <v>116.96810681723339</v>
      </c>
    </row>
    <row r="857" spans="1:42" s="326" customFormat="1" ht="27.6" x14ac:dyDescent="0.3">
      <c r="A857" s="328"/>
      <c r="B857" s="328" t="s">
        <v>248</v>
      </c>
      <c r="C857" s="332"/>
      <c r="D857" s="332"/>
      <c r="E857" s="332"/>
      <c r="F857" s="332"/>
      <c r="G857" s="332"/>
      <c r="H857" s="332"/>
      <c r="I857" s="332"/>
      <c r="J857" s="332"/>
      <c r="K857" s="332"/>
      <c r="L857" s="332"/>
      <c r="M857" s="332"/>
      <c r="N857" s="332"/>
      <c r="O857" s="377">
        <f t="shared" si="87"/>
        <v>-28.641724873728108</v>
      </c>
      <c r="P857" s="377">
        <f t="shared" si="88"/>
        <v>6.8416329381318306</v>
      </c>
      <c r="Q857" s="377">
        <f t="shared" si="89"/>
        <v>-8.2704192397363379</v>
      </c>
      <c r="R857" s="377">
        <f t="shared" si="90"/>
        <v>-11.298207337163875</v>
      </c>
      <c r="S857" s="377">
        <f t="shared" si="91"/>
        <v>30.278517349385794</v>
      </c>
      <c r="T857" s="377">
        <f t="shared" si="92"/>
        <v>-2.28096658498789</v>
      </c>
      <c r="U857" s="377">
        <f t="shared" si="93"/>
        <v>16.221986713036554</v>
      </c>
      <c r="V857" s="377">
        <f t="shared" si="94"/>
        <v>-5.2969830593638703</v>
      </c>
      <c r="W857" s="377">
        <f t="shared" si="95"/>
        <v>16.363544349709009</v>
      </c>
      <c r="X857" s="377">
        <f t="shared" si="96"/>
        <v>-0.80459393381973676</v>
      </c>
      <c r="Y857" s="377">
        <f t="shared" si="97"/>
        <v>72.931357612396909</v>
      </c>
      <c r="Z857" s="377">
        <f t="shared" si="98"/>
        <v>88.23158333944798</v>
      </c>
      <c r="AA857" s="377">
        <f t="shared" si="99"/>
        <v>57.061874918841909</v>
      </c>
      <c r="AB857" s="377">
        <f t="shared" si="100"/>
        <v>84.750450526835351</v>
      </c>
      <c r="AC857" s="377">
        <f t="shared" si="101"/>
        <v>177.09067019812593</v>
      </c>
      <c r="AD857" s="377">
        <f t="shared" si="102"/>
        <v>53.347371138088448</v>
      </c>
      <c r="AE857" s="377">
        <f t="shared" si="103"/>
        <v>-14.120791416965446</v>
      </c>
      <c r="AF857" s="377">
        <f t="shared" si="104"/>
        <v>6.657590708867331</v>
      </c>
      <c r="AG857" s="377">
        <f t="shared" si="104"/>
        <v>4.0658799274263382</v>
      </c>
      <c r="AH857" s="377">
        <f t="shared" si="104"/>
        <v>25.025469041388899</v>
      </c>
      <c r="AI857" s="377">
        <f t="shared" si="104"/>
        <v>47.307075247096357</v>
      </c>
      <c r="AJ857" s="377">
        <f t="shared" si="105"/>
        <v>187.65661648437504</v>
      </c>
      <c r="AK857" s="377">
        <f t="shared" si="105"/>
        <v>2.5315318846628339</v>
      </c>
      <c r="AL857" s="377">
        <f t="shared" si="105"/>
        <v>59.920063186086779</v>
      </c>
      <c r="AM857" s="377">
        <f t="shared" si="105"/>
        <v>8.1105200285071124</v>
      </c>
      <c r="AN857" s="377">
        <f t="shared" si="86"/>
        <v>-34.087016068528889</v>
      </c>
      <c r="AO857" s="377">
        <f t="shared" si="86"/>
        <v>-35.864355100641824</v>
      </c>
      <c r="AP857" s="377">
        <f t="shared" si="86"/>
        <v>40.545658260549494</v>
      </c>
    </row>
    <row r="858" spans="1:42" s="326" customFormat="1" ht="13.8" x14ac:dyDescent="0.3">
      <c r="A858" s="330"/>
      <c r="B858" s="330" t="s">
        <v>249</v>
      </c>
      <c r="C858" s="333"/>
      <c r="D858" s="333"/>
      <c r="E858" s="333"/>
      <c r="F858" s="333"/>
      <c r="G858" s="333"/>
      <c r="H858" s="333"/>
      <c r="I858" s="333"/>
      <c r="J858" s="333"/>
      <c r="K858" s="333"/>
      <c r="L858" s="333"/>
      <c r="M858" s="333"/>
      <c r="N858" s="333"/>
      <c r="O858" s="377">
        <f t="shared" si="87"/>
        <v>-19.688375419768469</v>
      </c>
      <c r="P858" s="377">
        <f t="shared" si="88"/>
        <v>12.328664535221382</v>
      </c>
      <c r="Q858" s="377">
        <f t="shared" si="89"/>
        <v>6.9639025047653247</v>
      </c>
      <c r="R858" s="377">
        <f t="shared" si="90"/>
        <v>22.854675478674878</v>
      </c>
      <c r="S858" s="377">
        <f t="shared" si="91"/>
        <v>182.57379323201013</v>
      </c>
      <c r="T858" s="377">
        <f t="shared" si="92"/>
        <v>58.964873166521116</v>
      </c>
      <c r="U858" s="377">
        <f t="shared" si="93"/>
        <v>-2.8015022794196827</v>
      </c>
      <c r="V858" s="377">
        <f t="shared" si="94"/>
        <v>-6.8618363621409921</v>
      </c>
      <c r="W858" s="377">
        <f t="shared" si="95"/>
        <v>64.785609039921582</v>
      </c>
      <c r="X858" s="377">
        <f t="shared" si="96"/>
        <v>-11.852254986202684</v>
      </c>
      <c r="Y858" s="377">
        <f t="shared" si="97"/>
        <v>165.07416028384185</v>
      </c>
      <c r="Z858" s="377">
        <f t="shared" si="98"/>
        <v>136.82202754830823</v>
      </c>
      <c r="AA858" s="377">
        <f t="shared" si="99"/>
        <v>121.15219679094309</v>
      </c>
      <c r="AB858" s="377">
        <f t="shared" si="100"/>
        <v>277.46956311890557</v>
      </c>
      <c r="AC858" s="377">
        <f t="shared" si="101"/>
        <v>390.93299499156876</v>
      </c>
      <c r="AD858" s="377">
        <f t="shared" si="102"/>
        <v>66.133553424517658</v>
      </c>
      <c r="AE858" s="377">
        <f t="shared" si="103"/>
        <v>-39.854034801769593</v>
      </c>
      <c r="AF858" s="377">
        <f t="shared" si="104"/>
        <v>-18.417250072704455</v>
      </c>
      <c r="AG858" s="377">
        <f t="shared" si="104"/>
        <v>63.294353409339273</v>
      </c>
      <c r="AH858" s="377">
        <f t="shared" si="104"/>
        <v>43.293483005555657</v>
      </c>
      <c r="AI858" s="377">
        <f t="shared" si="104"/>
        <v>29.725720926558278</v>
      </c>
      <c r="AJ858" s="377">
        <f t="shared" si="105"/>
        <v>57.173776039413255</v>
      </c>
      <c r="AK858" s="377">
        <f t="shared" si="105"/>
        <v>-40.884826694980433</v>
      </c>
      <c r="AL858" s="377">
        <f t="shared" si="105"/>
        <v>19.69858975883238</v>
      </c>
      <c r="AM858" s="377">
        <f t="shared" si="105"/>
        <v>-3.6766368310235937</v>
      </c>
      <c r="AN858" s="377">
        <f t="shared" si="86"/>
        <v>-60.669138385201045</v>
      </c>
      <c r="AO858" s="377">
        <f t="shared" si="86"/>
        <v>-49.478485296936896</v>
      </c>
      <c r="AP858" s="377">
        <f t="shared" si="86"/>
        <v>57.374389537550428</v>
      </c>
    </row>
    <row r="859" spans="1:42" s="326" customFormat="1" ht="13.8" x14ac:dyDescent="0.3">
      <c r="A859" s="328"/>
      <c r="B859" s="328" t="s">
        <v>250</v>
      </c>
      <c r="C859" s="332"/>
      <c r="D859" s="332"/>
      <c r="E859" s="332"/>
      <c r="F859" s="332"/>
      <c r="G859" s="332"/>
      <c r="H859" s="332"/>
      <c r="I859" s="332"/>
      <c r="J859" s="332"/>
      <c r="K859" s="332"/>
      <c r="L859" s="332"/>
      <c r="M859" s="332"/>
      <c r="N859" s="332"/>
      <c r="O859" s="377">
        <f t="shared" si="87"/>
        <v>-49.902073723942848</v>
      </c>
      <c r="P859" s="377">
        <f t="shared" si="88"/>
        <v>6.7128215221614553</v>
      </c>
      <c r="Q859" s="377">
        <f t="shared" si="89"/>
        <v>-29.15684526369084</v>
      </c>
      <c r="R859" s="377">
        <f t="shared" si="90"/>
        <v>-34.217861609410924</v>
      </c>
      <c r="S859" s="377">
        <f t="shared" si="91"/>
        <v>-36.729712186387246</v>
      </c>
      <c r="T859" s="377">
        <f t="shared" si="92"/>
        <v>-47.199218961420385</v>
      </c>
      <c r="U859" s="377">
        <f t="shared" si="93"/>
        <v>136.26497401378407</v>
      </c>
      <c r="V859" s="377">
        <f t="shared" si="94"/>
        <v>55.152658330308249</v>
      </c>
      <c r="W859" s="377">
        <f t="shared" si="95"/>
        <v>-27.393461951751664</v>
      </c>
      <c r="X859" s="377">
        <f t="shared" si="96"/>
        <v>22.452065594768307</v>
      </c>
      <c r="Y859" s="377">
        <f t="shared" si="97"/>
        <v>-39.255707514612105</v>
      </c>
      <c r="Z859" s="377">
        <f t="shared" si="98"/>
        <v>49.840790561763257</v>
      </c>
      <c r="AA859" s="377">
        <f t="shared" si="99"/>
        <v>24.36483405035775</v>
      </c>
      <c r="AB859" s="377">
        <f t="shared" si="100"/>
        <v>-37.857741868889427</v>
      </c>
      <c r="AC859" s="377">
        <f t="shared" si="101"/>
        <v>-15.389301875443453</v>
      </c>
      <c r="AD859" s="377">
        <f t="shared" si="102"/>
        <v>78.54427884257322</v>
      </c>
      <c r="AE859" s="377">
        <f t="shared" si="103"/>
        <v>44.852264873241822</v>
      </c>
      <c r="AF859" s="377">
        <f t="shared" si="104"/>
        <v>53.140048873165604</v>
      </c>
      <c r="AG859" s="377">
        <f t="shared" si="104"/>
        <v>-50.406560088262921</v>
      </c>
      <c r="AH859" s="377">
        <f t="shared" si="104"/>
        <v>-18.951949563489833</v>
      </c>
      <c r="AI859" s="377">
        <f t="shared" si="104"/>
        <v>94.610526969112655</v>
      </c>
      <c r="AJ859" s="377">
        <f t="shared" si="105"/>
        <v>541.09146822189382</v>
      </c>
      <c r="AK859" s="377">
        <f t="shared" si="105"/>
        <v>221.57671184974049</v>
      </c>
      <c r="AL859" s="377">
        <f t="shared" si="105"/>
        <v>292.8445413097154</v>
      </c>
      <c r="AM859" s="377">
        <f t="shared" si="105"/>
        <v>38.743822585928577</v>
      </c>
      <c r="AN859" s="377">
        <f t="shared" si="86"/>
        <v>67.481592727508058</v>
      </c>
      <c r="AO859" s="377">
        <f t="shared" si="86"/>
        <v>69.110677772629188</v>
      </c>
      <c r="AP859" s="377">
        <f t="shared" si="86"/>
        <v>7.8361709500141954</v>
      </c>
    </row>
    <row r="860" spans="1:42" s="326" customFormat="1" ht="27.6" x14ac:dyDescent="0.3">
      <c r="A860" s="330"/>
      <c r="B860" s="330" t="s">
        <v>251</v>
      </c>
      <c r="C860" s="333"/>
      <c r="D860" s="333"/>
      <c r="E860" s="333"/>
      <c r="F860" s="333"/>
      <c r="G860" s="333"/>
      <c r="H860" s="333"/>
      <c r="I860" s="333"/>
      <c r="J860" s="333"/>
      <c r="K860" s="333"/>
      <c r="L860" s="333"/>
      <c r="M860" s="333"/>
      <c r="N860" s="333"/>
      <c r="O860" s="377">
        <f t="shared" si="87"/>
        <v>-18.933436720369112</v>
      </c>
      <c r="P860" s="377">
        <f t="shared" si="88"/>
        <v>0.25189633465398725</v>
      </c>
      <c r="Q860" s="377">
        <f t="shared" si="89"/>
        <v>-6.3927249565870303</v>
      </c>
      <c r="R860" s="377">
        <f t="shared" si="90"/>
        <v>-31.357479283523283</v>
      </c>
      <c r="S860" s="377">
        <f t="shared" si="91"/>
        <v>-56.886528275390617</v>
      </c>
      <c r="T860" s="377">
        <f t="shared" si="92"/>
        <v>-52.083306288687787</v>
      </c>
      <c r="U860" s="377">
        <f t="shared" si="93"/>
        <v>-51.982688622492248</v>
      </c>
      <c r="V860" s="377">
        <f t="shared" si="94"/>
        <v>-47.197774762390502</v>
      </c>
      <c r="W860" s="377">
        <f t="shared" si="95"/>
        <v>-31.796096957385071</v>
      </c>
      <c r="X860" s="377">
        <f t="shared" si="96"/>
        <v>1.2375245988504278</v>
      </c>
      <c r="Y860" s="377">
        <f t="shared" si="97"/>
        <v>57.727828667068444</v>
      </c>
      <c r="Z860" s="377">
        <f t="shared" si="98"/>
        <v>20.902235835005239</v>
      </c>
      <c r="AA860" s="377">
        <f t="shared" si="99"/>
        <v>-12.115074290602308</v>
      </c>
      <c r="AB860" s="377">
        <f t="shared" si="100"/>
        <v>-30.181738685544264</v>
      </c>
      <c r="AC860" s="377">
        <f t="shared" si="101"/>
        <v>-13.347473405403361</v>
      </c>
      <c r="AD860" s="377">
        <f t="shared" si="102"/>
        <v>6.3838077528414443</v>
      </c>
      <c r="AE860" s="377">
        <f t="shared" si="103"/>
        <v>73.603118303981006</v>
      </c>
      <c r="AF860" s="377">
        <f t="shared" si="104"/>
        <v>82.545913926266962</v>
      </c>
      <c r="AG860" s="377">
        <f t="shared" si="104"/>
        <v>48.724750171216357</v>
      </c>
      <c r="AH860" s="377">
        <f t="shared" si="104"/>
        <v>76.856877443228342</v>
      </c>
      <c r="AI860" s="377">
        <f t="shared" si="104"/>
        <v>79.658609322461942</v>
      </c>
      <c r="AJ860" s="377">
        <f t="shared" si="105"/>
        <v>49.493854703718455</v>
      </c>
      <c r="AK860" s="377">
        <f t="shared" si="105"/>
        <v>24.413786511913212</v>
      </c>
      <c r="AL860" s="377">
        <f t="shared" si="105"/>
        <v>31.041840222625364</v>
      </c>
      <c r="AM860" s="377">
        <f t="shared" si="105"/>
        <v>21.691759108694839</v>
      </c>
      <c r="AN860" s="377">
        <f t="shared" si="86"/>
        <v>52.882569816115478</v>
      </c>
      <c r="AO860" s="377">
        <f t="shared" si="86"/>
        <v>3.6754349782074569</v>
      </c>
      <c r="AP860" s="377">
        <f t="shared" si="86"/>
        <v>30.776583238426042</v>
      </c>
    </row>
    <row r="861" spans="1:42" s="326" customFormat="1" ht="27.6" x14ac:dyDescent="0.3">
      <c r="A861" s="328"/>
      <c r="B861" s="328" t="s">
        <v>252</v>
      </c>
      <c r="C861" s="332"/>
      <c r="D861" s="332"/>
      <c r="E861" s="332"/>
      <c r="F861" s="332"/>
      <c r="G861" s="332"/>
      <c r="H861" s="332"/>
      <c r="I861" s="332"/>
      <c r="J861" s="332"/>
      <c r="K861" s="332"/>
      <c r="L861" s="332"/>
      <c r="M861" s="332"/>
      <c r="N861" s="332"/>
      <c r="O861" s="377">
        <f t="shared" si="87"/>
        <v>2.173410905324785</v>
      </c>
      <c r="P861" s="377">
        <f t="shared" si="88"/>
        <v>2.5215749435937074</v>
      </c>
      <c r="Q861" s="377">
        <f t="shared" si="89"/>
        <v>-14.891917084800587</v>
      </c>
      <c r="R861" s="377">
        <f t="shared" si="90"/>
        <v>-20.018752128287211</v>
      </c>
      <c r="S861" s="377">
        <f t="shared" si="91"/>
        <v>6.4203155851740457</v>
      </c>
      <c r="T861" s="377">
        <f t="shared" si="92"/>
        <v>0.26246784079612601</v>
      </c>
      <c r="U861" s="377">
        <f t="shared" si="93"/>
        <v>3.8859683777570333</v>
      </c>
      <c r="V861" s="377">
        <f t="shared" si="94"/>
        <v>3.6418425871947369</v>
      </c>
      <c r="W861" s="377">
        <f t="shared" si="95"/>
        <v>-7.1112193663918113</v>
      </c>
      <c r="X861" s="377">
        <f t="shared" si="96"/>
        <v>18.502604443129314</v>
      </c>
      <c r="Y861" s="377">
        <f t="shared" si="97"/>
        <v>-0.81172974557287447</v>
      </c>
      <c r="Z861" s="377">
        <f t="shared" si="98"/>
        <v>-4.8967279612335144</v>
      </c>
      <c r="AA861" s="377">
        <f t="shared" si="99"/>
        <v>-8.6891461390665192</v>
      </c>
      <c r="AB861" s="377">
        <f t="shared" si="100"/>
        <v>2.2143733713030898</v>
      </c>
      <c r="AC861" s="377">
        <f t="shared" si="101"/>
        <v>-12.182319571879921</v>
      </c>
      <c r="AD861" s="377">
        <f t="shared" si="102"/>
        <v>3.4189823429799509</v>
      </c>
      <c r="AE861" s="377">
        <f t="shared" si="103"/>
        <v>-13.721401571210805</v>
      </c>
      <c r="AF861" s="377">
        <f t="shared" si="104"/>
        <v>-8.3632696764319867</v>
      </c>
      <c r="AG861" s="377">
        <f t="shared" si="104"/>
        <v>18.226215679306517</v>
      </c>
      <c r="AH861" s="377">
        <f t="shared" si="104"/>
        <v>-3.1550688102943671</v>
      </c>
      <c r="AI861" s="377">
        <f t="shared" si="104"/>
        <v>10.388224939124202</v>
      </c>
      <c r="AJ861" s="377">
        <f t="shared" si="105"/>
        <v>8.2294725982635413</v>
      </c>
      <c r="AK861" s="377">
        <f t="shared" si="105"/>
        <v>14.116362728514664</v>
      </c>
      <c r="AL861" s="377">
        <f t="shared" si="105"/>
        <v>17.396776098278522</v>
      </c>
      <c r="AM861" s="377">
        <f t="shared" si="105"/>
        <v>22.114909030810502</v>
      </c>
      <c r="AN861" s="377">
        <f t="shared" si="86"/>
        <v>1.0477046126821825</v>
      </c>
      <c r="AO861" s="377">
        <f t="shared" si="86"/>
        <v>41.554332119570468</v>
      </c>
      <c r="AP861" s="377">
        <f t="shared" si="86"/>
        <v>32.182647353492072</v>
      </c>
    </row>
    <row r="862" spans="1:42" s="326" customFormat="1" ht="27.6" x14ac:dyDescent="0.3">
      <c r="A862" s="330"/>
      <c r="B862" s="330" t="s">
        <v>253</v>
      </c>
      <c r="C862" s="333"/>
      <c r="D862" s="333"/>
      <c r="E862" s="333"/>
      <c r="F862" s="333"/>
      <c r="G862" s="333"/>
      <c r="H862" s="333"/>
      <c r="I862" s="333"/>
      <c r="J862" s="333"/>
      <c r="K862" s="333"/>
      <c r="L862" s="333"/>
      <c r="M862" s="333"/>
      <c r="N862" s="333"/>
      <c r="O862" s="377">
        <f t="shared" si="87"/>
        <v>29.587436936005325</v>
      </c>
      <c r="P862" s="377">
        <f t="shared" si="88"/>
        <v>39.487957029760523</v>
      </c>
      <c r="Q862" s="377">
        <f t="shared" si="89"/>
        <v>6.3672216154036816</v>
      </c>
      <c r="R862" s="377">
        <f t="shared" si="90"/>
        <v>23.052363583001473</v>
      </c>
      <c r="S862" s="377">
        <f t="shared" si="91"/>
        <v>19.098294983339564</v>
      </c>
      <c r="T862" s="377">
        <f t="shared" si="92"/>
        <v>2.7223172151133084</v>
      </c>
      <c r="U862" s="377">
        <f t="shared" si="93"/>
        <v>3.6614091566624838</v>
      </c>
      <c r="V862" s="377">
        <f t="shared" si="94"/>
        <v>4.6808014396611961</v>
      </c>
      <c r="W862" s="377">
        <f t="shared" si="95"/>
        <v>-14.162977249809943</v>
      </c>
      <c r="X862" s="377">
        <f t="shared" si="96"/>
        <v>25.030831696663068</v>
      </c>
      <c r="Y862" s="377">
        <f t="shared" si="97"/>
        <v>-3.4688155369670808</v>
      </c>
      <c r="Z862" s="377">
        <f t="shared" si="98"/>
        <v>-12.52220601460556</v>
      </c>
      <c r="AA862" s="377">
        <f t="shared" si="99"/>
        <v>-15.806590996555206</v>
      </c>
      <c r="AB862" s="377">
        <f t="shared" si="100"/>
        <v>-5.1870232106255871</v>
      </c>
      <c r="AC862" s="377">
        <f t="shared" si="101"/>
        <v>-4.499806048708602</v>
      </c>
      <c r="AD862" s="377">
        <f t="shared" si="102"/>
        <v>0.66587818918933894</v>
      </c>
      <c r="AE862" s="377">
        <f t="shared" si="103"/>
        <v>-16.428042639199234</v>
      </c>
      <c r="AF862" s="377">
        <f t="shared" si="104"/>
        <v>-6.6734382107831045E-2</v>
      </c>
      <c r="AG862" s="377">
        <f t="shared" si="104"/>
        <v>34.995237234979392</v>
      </c>
      <c r="AH862" s="377">
        <f t="shared" si="104"/>
        <v>12.965558805360473</v>
      </c>
      <c r="AI862" s="377">
        <f t="shared" si="104"/>
        <v>23.078335004924249</v>
      </c>
      <c r="AJ862" s="377">
        <f t="shared" si="105"/>
        <v>21.704862685272662</v>
      </c>
      <c r="AK862" s="377">
        <f t="shared" si="105"/>
        <v>36.994538720064782</v>
      </c>
      <c r="AL862" s="377">
        <f t="shared" si="105"/>
        <v>40.642581243621684</v>
      </c>
      <c r="AM862" s="377">
        <f t="shared" si="105"/>
        <v>32.853221249104159</v>
      </c>
      <c r="AN862" s="377">
        <f t="shared" si="86"/>
        <v>7.9080207389296469</v>
      </c>
      <c r="AO862" s="377">
        <f t="shared" si="86"/>
        <v>14.133205235465537</v>
      </c>
      <c r="AP862" s="377">
        <f t="shared" si="86"/>
        <v>20.968063673070741</v>
      </c>
    </row>
    <row r="863" spans="1:42" s="326" customFormat="1" ht="27.6" x14ac:dyDescent="0.3">
      <c r="A863" s="328"/>
      <c r="B863" s="328" t="s">
        <v>254</v>
      </c>
      <c r="C863" s="332"/>
      <c r="D863" s="332"/>
      <c r="E863" s="332"/>
      <c r="F863" s="332"/>
      <c r="G863" s="332"/>
      <c r="H863" s="332"/>
      <c r="I863" s="332"/>
      <c r="J863" s="332"/>
      <c r="K863" s="332"/>
      <c r="L863" s="332"/>
      <c r="M863" s="332"/>
      <c r="N863" s="332"/>
      <c r="O863" s="377">
        <f t="shared" si="87"/>
        <v>-4.8243982999180295</v>
      </c>
      <c r="P863" s="377">
        <f t="shared" si="88"/>
        <v>-6.4745157771239494</v>
      </c>
      <c r="Q863" s="377">
        <f t="shared" si="89"/>
        <v>-20.336506236359792</v>
      </c>
      <c r="R863" s="377">
        <f t="shared" si="90"/>
        <v>-28.744567216836085</v>
      </c>
      <c r="S863" s="377">
        <f t="shared" si="91"/>
        <v>2.6426624200133872</v>
      </c>
      <c r="T863" s="377">
        <f t="shared" si="92"/>
        <v>-0.50499367017190122</v>
      </c>
      <c r="U863" s="377">
        <f t="shared" si="93"/>
        <v>3.9577573309924232</v>
      </c>
      <c r="V863" s="377">
        <f t="shared" si="94"/>
        <v>3.3187426067888706</v>
      </c>
      <c r="W863" s="377">
        <f t="shared" si="95"/>
        <v>-4.4695714994873841</v>
      </c>
      <c r="X863" s="377">
        <f t="shared" si="96"/>
        <v>16.530785631628572</v>
      </c>
      <c r="Y863" s="377">
        <f t="shared" si="97"/>
        <v>2.9165185648002846E-2</v>
      </c>
      <c r="Z863" s="377">
        <f t="shared" si="98"/>
        <v>-2.3491088617052469</v>
      </c>
      <c r="AA863" s="377">
        <f t="shared" si="99"/>
        <v>-6.2154254763267209</v>
      </c>
      <c r="AB863" s="377">
        <f t="shared" si="100"/>
        <v>4.9007524816903869</v>
      </c>
      <c r="AC863" s="377">
        <f t="shared" si="101"/>
        <v>-14.80938716844194</v>
      </c>
      <c r="AD863" s="377">
        <f t="shared" si="102"/>
        <v>4.3821779721074785</v>
      </c>
      <c r="AE863" s="377">
        <f t="shared" si="103"/>
        <v>-12.785607384750085</v>
      </c>
      <c r="AF863" s="377">
        <f t="shared" si="104"/>
        <v>-11.026464425500226</v>
      </c>
      <c r="AG863" s="377">
        <f t="shared" si="104"/>
        <v>12.880637851408618</v>
      </c>
      <c r="AH863" s="377">
        <f t="shared" si="104"/>
        <v>-8.2344225182000397</v>
      </c>
      <c r="AI863" s="377">
        <f t="shared" si="104"/>
        <v>6.1167698781889674</v>
      </c>
      <c r="AJ863" s="377">
        <f t="shared" si="105"/>
        <v>3.8624088350768919</v>
      </c>
      <c r="AK863" s="377">
        <f t="shared" si="105"/>
        <v>7.1292372132635267</v>
      </c>
      <c r="AL863" s="377">
        <f t="shared" si="105"/>
        <v>10.439589923205027</v>
      </c>
      <c r="AM863" s="377">
        <f t="shared" si="105"/>
        <v>18.764411867171724</v>
      </c>
      <c r="AN863" s="377">
        <f t="shared" si="86"/>
        <v>-1.2028364102170301</v>
      </c>
      <c r="AO863" s="377">
        <f t="shared" si="86"/>
        <v>52.065857029156689</v>
      </c>
      <c r="AP863" s="377">
        <f t="shared" si="86"/>
        <v>35.966471545968652</v>
      </c>
    </row>
    <row r="864" spans="1:42" s="326" customFormat="1" ht="13.8" x14ac:dyDescent="0.3">
      <c r="A864" s="330"/>
      <c r="B864" s="330" t="s">
        <v>255</v>
      </c>
      <c r="C864" s="333"/>
      <c r="D864" s="333"/>
      <c r="E864" s="333"/>
      <c r="F864" s="333"/>
      <c r="G864" s="333"/>
      <c r="H864" s="333"/>
      <c r="I864" s="333"/>
      <c r="J864" s="333"/>
      <c r="K864" s="333"/>
      <c r="L864" s="333"/>
      <c r="M864" s="333"/>
      <c r="N864" s="333"/>
      <c r="O864" s="377">
        <f t="shared" si="87"/>
        <v>-21.521708603128051</v>
      </c>
      <c r="P864" s="377">
        <f t="shared" si="88"/>
        <v>-13.468871485900221</v>
      </c>
      <c r="Q864" s="377">
        <f t="shared" si="89"/>
        <v>-20.706724687263559</v>
      </c>
      <c r="R864" s="377">
        <f t="shared" si="90"/>
        <v>15.595761140864704</v>
      </c>
      <c r="S864" s="377">
        <f t="shared" si="91"/>
        <v>4.5391024765258283</v>
      </c>
      <c r="T864" s="377">
        <f t="shared" si="92"/>
        <v>-2.1252762493796613</v>
      </c>
      <c r="U864" s="377">
        <f t="shared" si="93"/>
        <v>16.07144744461538</v>
      </c>
      <c r="V864" s="377">
        <f t="shared" si="94"/>
        <v>1.6051080769230655</v>
      </c>
      <c r="W864" s="377">
        <f t="shared" si="95"/>
        <v>1.3521001674757254</v>
      </c>
      <c r="X864" s="377">
        <f t="shared" si="96"/>
        <v>53.233889427852354</v>
      </c>
      <c r="Y864" s="377">
        <f t="shared" si="97"/>
        <v>-8.0541936097178706</v>
      </c>
      <c r="Z864" s="377">
        <f t="shared" si="98"/>
        <v>40.912841176265246</v>
      </c>
      <c r="AA864" s="377">
        <f t="shared" si="99"/>
        <v>-14.341479064911717</v>
      </c>
      <c r="AB864" s="377">
        <f t="shared" si="100"/>
        <v>30.137104110752446</v>
      </c>
      <c r="AC864" s="377">
        <f t="shared" si="101"/>
        <v>18.915196920652971</v>
      </c>
      <c r="AD864" s="377">
        <f t="shared" si="102"/>
        <v>30.617154251343603</v>
      </c>
      <c r="AE864" s="377">
        <f t="shared" si="103"/>
        <v>-25.38771372674486</v>
      </c>
      <c r="AF864" s="377">
        <f t="shared" si="104"/>
        <v>-5.0770132376592683</v>
      </c>
      <c r="AG864" s="377">
        <f t="shared" si="104"/>
        <v>14.484059960256223</v>
      </c>
      <c r="AH864" s="377">
        <f t="shared" si="104"/>
        <v>-13.642885550597965</v>
      </c>
      <c r="AI864" s="377">
        <f t="shared" si="104"/>
        <v>-13.044582382430555</v>
      </c>
      <c r="AJ864" s="377">
        <f t="shared" si="105"/>
        <v>-19.236623766458059</v>
      </c>
      <c r="AK864" s="377">
        <f t="shared" si="105"/>
        <v>-18.859668732282014</v>
      </c>
      <c r="AL864" s="377">
        <f t="shared" si="105"/>
        <v>-11.342456972190156</v>
      </c>
      <c r="AM864" s="377">
        <f t="shared" si="105"/>
        <v>68.053853961223837</v>
      </c>
      <c r="AN864" s="377">
        <f t="shared" si="86"/>
        <v>-45.844990388490778</v>
      </c>
      <c r="AO864" s="377">
        <f t="shared" si="86"/>
        <v>0.44695227440263918</v>
      </c>
      <c r="AP864" s="377">
        <f t="shared" si="86"/>
        <v>-48.411963448942622</v>
      </c>
    </row>
    <row r="865" spans="1:42" s="326" customFormat="1" ht="13.8" x14ac:dyDescent="0.3">
      <c r="A865" s="328"/>
      <c r="B865" s="328" t="s">
        <v>256</v>
      </c>
      <c r="C865" s="332"/>
      <c r="D865" s="332"/>
      <c r="E865" s="332"/>
      <c r="F865" s="332"/>
      <c r="G865" s="332"/>
      <c r="H865" s="332"/>
      <c r="I865" s="332"/>
      <c r="J865" s="332"/>
      <c r="K865" s="332"/>
      <c r="L865" s="332"/>
      <c r="M865" s="332"/>
      <c r="N865" s="332"/>
      <c r="O865" s="377">
        <f t="shared" si="87"/>
        <v>120.84845155555554</v>
      </c>
      <c r="P865" s="377">
        <f t="shared" si="88"/>
        <v>-23.221087428571423</v>
      </c>
      <c r="Q865" s="377">
        <f t="shared" si="89"/>
        <v>-11.4038904084507</v>
      </c>
      <c r="R865" s="377">
        <f t="shared" si="90"/>
        <v>-9.6451464029850751</v>
      </c>
      <c r="S865" s="377">
        <f t="shared" si="91"/>
        <v>85.254612170212766</v>
      </c>
      <c r="T865" s="377">
        <f t="shared" si="92"/>
        <v>-39.032589611111113</v>
      </c>
      <c r="U865" s="377">
        <f t="shared" si="93"/>
        <v>-5.6859638524590208</v>
      </c>
      <c r="V865" s="377">
        <f t="shared" si="94"/>
        <v>0.95355904545454362</v>
      </c>
      <c r="W865" s="377">
        <f t="shared" si="95"/>
        <v>-8.0104830727272862</v>
      </c>
      <c r="X865" s="377">
        <f t="shared" si="96"/>
        <v>7.7302286981131996</v>
      </c>
      <c r="Y865" s="377">
        <f t="shared" si="97"/>
        <v>-40.140218895348831</v>
      </c>
      <c r="Z865" s="377">
        <f t="shared" si="98"/>
        <v>-9.7809453823529413</v>
      </c>
      <c r="AA865" s="377">
        <f t="shared" si="99"/>
        <v>-40.125979732676051</v>
      </c>
      <c r="AB865" s="377">
        <f t="shared" si="100"/>
        <v>-10.001788443692494</v>
      </c>
      <c r="AC865" s="377">
        <f t="shared" si="101"/>
        <v>15.15405822001199</v>
      </c>
      <c r="AD865" s="377">
        <f t="shared" si="102"/>
        <v>-7.0563038520998926</v>
      </c>
      <c r="AE865" s="377">
        <f t="shared" si="103"/>
        <v>-42.916027829766016</v>
      </c>
      <c r="AF865" s="377">
        <f t="shared" si="104"/>
        <v>-1.1868766641899953</v>
      </c>
      <c r="AG865" s="377">
        <f t="shared" si="104"/>
        <v>-15.458602970436807</v>
      </c>
      <c r="AH865" s="377">
        <f t="shared" si="104"/>
        <v>19.049771934159121</v>
      </c>
      <c r="AI865" s="377">
        <f t="shared" si="104"/>
        <v>-9.1980760722377237</v>
      </c>
      <c r="AJ865" s="377">
        <f t="shared" si="105"/>
        <v>66.729997979871854</v>
      </c>
      <c r="AK865" s="377">
        <f t="shared" si="105"/>
        <v>31.236178432050551</v>
      </c>
      <c r="AL865" s="377">
        <f t="shared" si="105"/>
        <v>-11.540212955606902</v>
      </c>
      <c r="AM865" s="377">
        <f t="shared" si="105"/>
        <v>43.351160228246478</v>
      </c>
      <c r="AN865" s="377">
        <f t="shared" ref="AN865:AP912" si="106">IFERROR(((AN85-AB85)*100/AB85),"n.a.")</f>
        <v>25.998765878906823</v>
      </c>
      <c r="AO865" s="377">
        <f t="shared" si="106"/>
        <v>31.58531125596631</v>
      </c>
      <c r="AP865" s="377">
        <f t="shared" si="106"/>
        <v>31.038941815092553</v>
      </c>
    </row>
    <row r="866" spans="1:42" s="326" customFormat="1" ht="27.6" x14ac:dyDescent="0.3">
      <c r="A866" s="330"/>
      <c r="B866" s="330" t="s">
        <v>257</v>
      </c>
      <c r="C866" s="333"/>
      <c r="D866" s="333"/>
      <c r="E866" s="333"/>
      <c r="F866" s="333"/>
      <c r="G866" s="333"/>
      <c r="H866" s="333"/>
      <c r="I866" s="333"/>
      <c r="J866" s="333"/>
      <c r="K866" s="333"/>
      <c r="L866" s="333"/>
      <c r="M866" s="333"/>
      <c r="N866" s="333"/>
      <c r="O866" s="377">
        <f t="shared" si="87"/>
        <v>11.652488358454523</v>
      </c>
      <c r="P866" s="377">
        <f t="shared" si="88"/>
        <v>5.273037899531559</v>
      </c>
      <c r="Q866" s="377">
        <f t="shared" si="89"/>
        <v>0.78102201707800778</v>
      </c>
      <c r="R866" s="377">
        <f t="shared" si="90"/>
        <v>-8.2992407941563737</v>
      </c>
      <c r="S866" s="377">
        <f t="shared" si="91"/>
        <v>9.7609923443481748</v>
      </c>
      <c r="T866" s="377">
        <f t="shared" si="92"/>
        <v>-1.4399834694484688</v>
      </c>
      <c r="U866" s="377">
        <f t="shared" si="93"/>
        <v>2.6123295162291527</v>
      </c>
      <c r="V866" s="377">
        <f t="shared" si="94"/>
        <v>-0.35700599651487597</v>
      </c>
      <c r="W866" s="377">
        <f t="shared" si="95"/>
        <v>-5.5013257336549453</v>
      </c>
      <c r="X866" s="377">
        <f t="shared" si="96"/>
        <v>15.268258111328661</v>
      </c>
      <c r="Y866" s="377">
        <f t="shared" si="97"/>
        <v>-0.89346392217549564</v>
      </c>
      <c r="Z866" s="377">
        <f t="shared" si="98"/>
        <v>-2.8568201978459982</v>
      </c>
      <c r="AA866" s="377">
        <f t="shared" si="99"/>
        <v>-5.8986494797259121</v>
      </c>
      <c r="AB866" s="377">
        <f t="shared" si="100"/>
        <v>3.0860639497936049</v>
      </c>
      <c r="AC866" s="377">
        <f t="shared" si="101"/>
        <v>-15.77161844921042</v>
      </c>
      <c r="AD866" s="377">
        <f t="shared" si="102"/>
        <v>3.8760376922188366</v>
      </c>
      <c r="AE866" s="377">
        <f t="shared" si="103"/>
        <v>-16.099766386015609</v>
      </c>
      <c r="AF866" s="377">
        <f t="shared" si="104"/>
        <v>-12.334165454780653</v>
      </c>
      <c r="AG866" s="377">
        <f t="shared" si="104"/>
        <v>13.906890781248002</v>
      </c>
      <c r="AH866" s="377">
        <f t="shared" si="104"/>
        <v>-10.008923594333851</v>
      </c>
      <c r="AI866" s="377">
        <f t="shared" si="104"/>
        <v>9.9424717181203661</v>
      </c>
      <c r="AJ866" s="377">
        <f t="shared" si="105"/>
        <v>1.9549601435840969</v>
      </c>
      <c r="AK866" s="377">
        <f t="shared" si="105"/>
        <v>11.858356681688742</v>
      </c>
      <c r="AL866" s="377">
        <f t="shared" si="105"/>
        <v>17.476743454697328</v>
      </c>
      <c r="AM866" s="377">
        <f t="shared" si="105"/>
        <v>24.307790541381348</v>
      </c>
      <c r="AN866" s="377">
        <f t="shared" si="106"/>
        <v>3.635283526006817</v>
      </c>
      <c r="AO866" s="377">
        <f t="shared" si="106"/>
        <v>40.026761094669318</v>
      </c>
      <c r="AP866" s="377">
        <f t="shared" si="106"/>
        <v>35.229264146060153</v>
      </c>
    </row>
    <row r="867" spans="1:42" s="326" customFormat="1" ht="13.8" x14ac:dyDescent="0.3">
      <c r="A867" s="328"/>
      <c r="B867" s="328" t="s">
        <v>258</v>
      </c>
      <c r="C867" s="332"/>
      <c r="D867" s="332"/>
      <c r="E867" s="332"/>
      <c r="F867" s="332"/>
      <c r="G867" s="332"/>
      <c r="H867" s="332"/>
      <c r="I867" s="332"/>
      <c r="J867" s="332"/>
      <c r="K867" s="332"/>
      <c r="L867" s="332"/>
      <c r="M867" s="332"/>
      <c r="N867" s="332"/>
      <c r="O867" s="377">
        <f t="shared" si="87"/>
        <v>13.331887132818542</v>
      </c>
      <c r="P867" s="377">
        <f t="shared" si="88"/>
        <v>64.979575141625631</v>
      </c>
      <c r="Q867" s="377">
        <f t="shared" si="89"/>
        <v>14.538375719531246</v>
      </c>
      <c r="R867" s="377">
        <f t="shared" si="90"/>
        <v>-10.311759478850757</v>
      </c>
      <c r="S867" s="377">
        <f t="shared" si="91"/>
        <v>21.110952180590715</v>
      </c>
      <c r="T867" s="377">
        <f t="shared" si="92"/>
        <v>17.1555788481276</v>
      </c>
      <c r="U867" s="377">
        <f t="shared" si="93"/>
        <v>35.209233210884364</v>
      </c>
      <c r="V867" s="377">
        <f t="shared" si="94"/>
        <v>2.8868695773722739</v>
      </c>
      <c r="W867" s="377">
        <f t="shared" si="95"/>
        <v>-19.016029876184458</v>
      </c>
      <c r="X867" s="377">
        <f t="shared" si="96"/>
        <v>31.480331979935794</v>
      </c>
      <c r="Y867" s="377">
        <f t="shared" si="97"/>
        <v>-5.24829543415008</v>
      </c>
      <c r="Z867" s="377">
        <f t="shared" si="98"/>
        <v>16.324421432862191</v>
      </c>
      <c r="AA867" s="377">
        <f t="shared" si="99"/>
        <v>0.36010778483222305</v>
      </c>
      <c r="AB867" s="377">
        <f t="shared" si="100"/>
        <v>-23.446176933070181</v>
      </c>
      <c r="AC867" s="377">
        <f t="shared" si="101"/>
        <v>-20.433459532263633</v>
      </c>
      <c r="AD867" s="377">
        <f t="shared" si="102"/>
        <v>2.4146696361856863</v>
      </c>
      <c r="AE867" s="377">
        <f t="shared" si="103"/>
        <v>-8.1868992901677409</v>
      </c>
      <c r="AF867" s="377">
        <f t="shared" si="104"/>
        <v>-19.303881160967144</v>
      </c>
      <c r="AG867" s="377">
        <f t="shared" si="104"/>
        <v>34.943131132940792</v>
      </c>
      <c r="AH867" s="377">
        <f t="shared" si="104"/>
        <v>25.017121345686</v>
      </c>
      <c r="AI867" s="377">
        <f t="shared" si="104"/>
        <v>49.630319482839987</v>
      </c>
      <c r="AJ867" s="377">
        <f t="shared" si="105"/>
        <v>3.3974832127319723</v>
      </c>
      <c r="AK867" s="377">
        <f t="shared" si="105"/>
        <v>25.251267075551713</v>
      </c>
      <c r="AL867" s="377">
        <f t="shared" si="105"/>
        <v>23.508154916460008</v>
      </c>
      <c r="AM867" s="377">
        <f t="shared" si="105"/>
        <v>42.236239898090901</v>
      </c>
      <c r="AN867" s="377">
        <f t="shared" si="106"/>
        <v>39.129823553286712</v>
      </c>
      <c r="AO867" s="377">
        <f t="shared" si="106"/>
        <v>98.529735291921341</v>
      </c>
      <c r="AP867" s="377">
        <f t="shared" si="106"/>
        <v>88.420554944491982</v>
      </c>
    </row>
    <row r="868" spans="1:42" s="326" customFormat="1" ht="27.6" x14ac:dyDescent="0.3">
      <c r="A868" s="330"/>
      <c r="B868" s="330" t="s">
        <v>259</v>
      </c>
      <c r="C868" s="333"/>
      <c r="D868" s="333"/>
      <c r="E868" s="333"/>
      <c r="F868" s="333"/>
      <c r="G868" s="333"/>
      <c r="H868" s="333"/>
      <c r="I868" s="333"/>
      <c r="J868" s="333"/>
      <c r="K868" s="333"/>
      <c r="L868" s="333"/>
      <c r="M868" s="333"/>
      <c r="N868" s="333"/>
      <c r="O868" s="377">
        <f t="shared" si="87"/>
        <v>-32.490151287403755</v>
      </c>
      <c r="P868" s="377">
        <f t="shared" si="88"/>
        <v>-34.680978752294401</v>
      </c>
      <c r="Q868" s="377">
        <f t="shared" si="89"/>
        <v>-51.907954889499258</v>
      </c>
      <c r="R868" s="377">
        <f t="shared" si="90"/>
        <v>-58.950485274719099</v>
      </c>
      <c r="S868" s="377">
        <f t="shared" si="91"/>
        <v>-18.3407018893318</v>
      </c>
      <c r="T868" s="377">
        <f t="shared" si="92"/>
        <v>-7.8727534254010786E-2</v>
      </c>
      <c r="U868" s="377">
        <f t="shared" si="93"/>
        <v>2.8568941930747589</v>
      </c>
      <c r="V868" s="377">
        <f t="shared" si="94"/>
        <v>15.015284881870082</v>
      </c>
      <c r="W868" s="377">
        <f t="shared" si="95"/>
        <v>0.27559207449285522</v>
      </c>
      <c r="X868" s="377">
        <f t="shared" si="96"/>
        <v>14.746999299130437</v>
      </c>
      <c r="Y868" s="377">
        <f t="shared" si="97"/>
        <v>4.4542781927990704</v>
      </c>
      <c r="Z868" s="377">
        <f t="shared" si="98"/>
        <v>-6.1213322326604276</v>
      </c>
      <c r="AA868" s="377">
        <f t="shared" si="99"/>
        <v>-7.0359800425605972</v>
      </c>
      <c r="AB868" s="377">
        <f t="shared" si="100"/>
        <v>13.389256456666587</v>
      </c>
      <c r="AC868" s="377">
        <f t="shared" si="101"/>
        <v>-13.652097126244731</v>
      </c>
      <c r="AD868" s="377">
        <f t="shared" si="102"/>
        <v>3.2994067836057321</v>
      </c>
      <c r="AE868" s="377">
        <f t="shared" si="103"/>
        <v>-0.52744869371964476</v>
      </c>
      <c r="AF868" s="377">
        <f t="shared" si="104"/>
        <v>-6.3966685969205272</v>
      </c>
      <c r="AG868" s="377">
        <f t="shared" si="104"/>
        <v>6.4542259906066537</v>
      </c>
      <c r="AH868" s="377">
        <f t="shared" si="104"/>
        <v>-7.9999088814111508</v>
      </c>
      <c r="AI868" s="377">
        <f t="shared" si="104"/>
        <v>-7.6395472923724252</v>
      </c>
      <c r="AJ868" s="377">
        <f t="shared" si="105"/>
        <v>12.268467289953847</v>
      </c>
      <c r="AK868" s="377">
        <f t="shared" si="105"/>
        <v>-6.5702847198454801</v>
      </c>
      <c r="AL868" s="377">
        <f t="shared" si="105"/>
        <v>-8.7208311219871533</v>
      </c>
      <c r="AM868" s="377">
        <f t="shared" si="105"/>
        <v>-5.1214416256810154</v>
      </c>
      <c r="AN868" s="377">
        <f t="shared" si="106"/>
        <v>-15.085968215835024</v>
      </c>
      <c r="AO868" s="377">
        <f t="shared" si="106"/>
        <v>84.293350078102634</v>
      </c>
      <c r="AP868" s="377">
        <f t="shared" si="106"/>
        <v>42.297816863337346</v>
      </c>
    </row>
    <row r="869" spans="1:42" s="326" customFormat="1" ht="25.5" customHeight="1" x14ac:dyDescent="0.3">
      <c r="A869" s="328"/>
      <c r="B869" s="328" t="s">
        <v>260</v>
      </c>
      <c r="C869" s="332"/>
      <c r="D869" s="332"/>
      <c r="E869" s="332"/>
      <c r="F869" s="332"/>
      <c r="G869" s="332"/>
      <c r="H869" s="332"/>
      <c r="I869" s="332"/>
      <c r="J869" s="332"/>
      <c r="K869" s="332"/>
      <c r="L869" s="332"/>
      <c r="M869" s="332"/>
      <c r="N869" s="332"/>
      <c r="O869" s="377">
        <f t="shared" si="87"/>
        <v>-8.3311809180672292</v>
      </c>
      <c r="P869" s="377">
        <f t="shared" si="88"/>
        <v>17.050348879588189</v>
      </c>
      <c r="Q869" s="377">
        <f t="shared" si="89"/>
        <v>15.200716926847949</v>
      </c>
      <c r="R869" s="377">
        <f t="shared" si="90"/>
        <v>6.1440899627244931</v>
      </c>
      <c r="S869" s="377">
        <f t="shared" si="91"/>
        <v>37.927558834971343</v>
      </c>
      <c r="T869" s="377">
        <f t="shared" si="92"/>
        <v>27.781376439238638</v>
      </c>
      <c r="U869" s="377">
        <f t="shared" si="93"/>
        <v>24.093104213691362</v>
      </c>
      <c r="V869" s="377">
        <f t="shared" si="94"/>
        <v>12.046438762088966</v>
      </c>
      <c r="W869" s="377">
        <f t="shared" si="95"/>
        <v>18.573941743329961</v>
      </c>
      <c r="X869" s="377">
        <f t="shared" si="96"/>
        <v>15.174512091328728</v>
      </c>
      <c r="Y869" s="377">
        <f t="shared" si="97"/>
        <v>19.123288874227537</v>
      </c>
      <c r="Z869" s="377">
        <f t="shared" si="98"/>
        <v>9.0959819215436859</v>
      </c>
      <c r="AA869" s="377">
        <f t="shared" si="99"/>
        <v>31.776408426081129</v>
      </c>
      <c r="AB869" s="377">
        <f t="shared" si="100"/>
        <v>-4.2647336422023301</v>
      </c>
      <c r="AC869" s="377">
        <f t="shared" si="101"/>
        <v>0.39890392308363343</v>
      </c>
      <c r="AD869" s="377">
        <f t="shared" si="102"/>
        <v>18.104558188228985</v>
      </c>
      <c r="AE869" s="377">
        <f t="shared" si="103"/>
        <v>7.0304318588682175</v>
      </c>
      <c r="AF869" s="377">
        <f t="shared" si="104"/>
        <v>-1.1535454137490524</v>
      </c>
      <c r="AG869" s="377">
        <f t="shared" si="104"/>
        <v>19.101119652971693</v>
      </c>
      <c r="AH869" s="377">
        <f t="shared" si="104"/>
        <v>26.147151862240111</v>
      </c>
      <c r="AI869" s="377">
        <f t="shared" si="104"/>
        <v>19.327396464839648</v>
      </c>
      <c r="AJ869" s="377">
        <f t="shared" si="105"/>
        <v>8.4028095971576082</v>
      </c>
      <c r="AK869" s="377">
        <f t="shared" si="105"/>
        <v>24.620202516155793</v>
      </c>
      <c r="AL869" s="377">
        <f t="shared" si="105"/>
        <v>24.561330043597945</v>
      </c>
      <c r="AM869" s="377">
        <f t="shared" si="105"/>
        <v>1.5809592827618015</v>
      </c>
      <c r="AN869" s="377">
        <f t="shared" si="106"/>
        <v>-9.0284497905766177</v>
      </c>
      <c r="AO869" s="377">
        <f t="shared" si="106"/>
        <v>25.005710458302421</v>
      </c>
      <c r="AP869" s="377">
        <f t="shared" si="106"/>
        <v>41.112444737220535</v>
      </c>
    </row>
    <row r="870" spans="1:42" s="326" customFormat="1" ht="13.8" x14ac:dyDescent="0.3">
      <c r="A870" s="330"/>
      <c r="B870" s="330" t="s">
        <v>261</v>
      </c>
      <c r="C870" s="333"/>
      <c r="D870" s="333"/>
      <c r="E870" s="333"/>
      <c r="F870" s="333"/>
      <c r="G870" s="333"/>
      <c r="H870" s="333"/>
      <c r="I870" s="333"/>
      <c r="J870" s="333"/>
      <c r="K870" s="333"/>
      <c r="L870" s="333"/>
      <c r="M870" s="333"/>
      <c r="N870" s="333"/>
      <c r="O870" s="377">
        <f t="shared" si="87"/>
        <v>20.892809021052635</v>
      </c>
      <c r="P870" s="377">
        <f t="shared" si="88"/>
        <v>16.660846324022344</v>
      </c>
      <c r="Q870" s="377">
        <f t="shared" si="89"/>
        <v>41.421526189189201</v>
      </c>
      <c r="R870" s="377">
        <f t="shared" si="90"/>
        <v>54.033135204918047</v>
      </c>
      <c r="S870" s="377">
        <f t="shared" si="91"/>
        <v>106.67356843181818</v>
      </c>
      <c r="T870" s="377">
        <f t="shared" si="92"/>
        <v>46.982176684210536</v>
      </c>
      <c r="U870" s="377">
        <f t="shared" si="93"/>
        <v>-40.19020701621622</v>
      </c>
      <c r="V870" s="377">
        <f t="shared" si="94"/>
        <v>-1.1730053854748581</v>
      </c>
      <c r="W870" s="377">
        <f t="shared" si="95"/>
        <v>-25.279408186274509</v>
      </c>
      <c r="X870" s="377">
        <f t="shared" si="96"/>
        <v>-11.617459760233912</v>
      </c>
      <c r="Y870" s="377">
        <f t="shared" si="97"/>
        <v>-55.527813718592959</v>
      </c>
      <c r="Z870" s="377">
        <f t="shared" si="98"/>
        <v>-40.259801768292675</v>
      </c>
      <c r="AA870" s="377">
        <f t="shared" si="99"/>
        <v>-29.017704683455708</v>
      </c>
      <c r="AB870" s="377">
        <f t="shared" si="100"/>
        <v>-26.0278809635534</v>
      </c>
      <c r="AC870" s="377">
        <f t="shared" si="101"/>
        <v>-30.496946596284534</v>
      </c>
      <c r="AD870" s="377">
        <f t="shared" si="102"/>
        <v>0.61892891648657189</v>
      </c>
      <c r="AE870" s="377">
        <f t="shared" si="103"/>
        <v>9.0968574473119226</v>
      </c>
      <c r="AF870" s="377">
        <f t="shared" si="104"/>
        <v>-2.0763595696266046</v>
      </c>
      <c r="AG870" s="377">
        <f t="shared" si="104"/>
        <v>119.23617184208638</v>
      </c>
      <c r="AH870" s="377">
        <f t="shared" si="104"/>
        <v>-9.8947699780186031</v>
      </c>
      <c r="AI870" s="377">
        <f t="shared" si="104"/>
        <v>54.114841258030964</v>
      </c>
      <c r="AJ870" s="377">
        <f t="shared" si="105"/>
        <v>55.131039525224004</v>
      </c>
      <c r="AK870" s="377">
        <f t="shared" si="105"/>
        <v>97.788010964431976</v>
      </c>
      <c r="AL870" s="377">
        <f t="shared" si="105"/>
        <v>61.100801431502504</v>
      </c>
      <c r="AM870" s="377">
        <f t="shared" si="105"/>
        <v>72.579857935730089</v>
      </c>
      <c r="AN870" s="377">
        <f t="shared" si="106"/>
        <v>-35.965709037422904</v>
      </c>
      <c r="AO870" s="377">
        <f t="shared" si="106"/>
        <v>65.481047789536802</v>
      </c>
      <c r="AP870" s="377">
        <f t="shared" si="106"/>
        <v>24.749346752690105</v>
      </c>
    </row>
    <row r="871" spans="1:42" s="326" customFormat="1" ht="13.8" x14ac:dyDescent="0.3">
      <c r="A871" s="328"/>
      <c r="B871" s="328" t="s">
        <v>262</v>
      </c>
      <c r="C871" s="332"/>
      <c r="D871" s="332"/>
      <c r="E871" s="332"/>
      <c r="F871" s="332"/>
      <c r="G871" s="332"/>
      <c r="H871" s="332"/>
      <c r="I871" s="332"/>
      <c r="J871" s="332"/>
      <c r="K871" s="332"/>
      <c r="L871" s="332"/>
      <c r="M871" s="332"/>
      <c r="N871" s="332"/>
      <c r="O871" s="377">
        <f t="shared" si="87"/>
        <v>-10.35769030951486</v>
      </c>
      <c r="P871" s="377">
        <f t="shared" si="88"/>
        <v>16.932277216388623</v>
      </c>
      <c r="Q871" s="377">
        <f t="shared" si="89"/>
        <v>14.323861053256858</v>
      </c>
      <c r="R871" s="377">
        <f t="shared" si="90"/>
        <v>3.1365590558520107</v>
      </c>
      <c r="S871" s="377">
        <f t="shared" si="91"/>
        <v>33.430288812147502</v>
      </c>
      <c r="T871" s="377">
        <f t="shared" si="92"/>
        <v>26.531841680517445</v>
      </c>
      <c r="U871" s="377">
        <f t="shared" si="93"/>
        <v>28.841850243464044</v>
      </c>
      <c r="V871" s="377">
        <f t="shared" si="94"/>
        <v>12.834982706447178</v>
      </c>
      <c r="W871" s="377">
        <f t="shared" si="95"/>
        <v>21.767219974181817</v>
      </c>
      <c r="X871" s="377">
        <f t="shared" si="96"/>
        <v>16.372164807422983</v>
      </c>
      <c r="Y871" s="377">
        <f t="shared" si="97"/>
        <v>26.369929704174961</v>
      </c>
      <c r="Z871" s="377">
        <f t="shared" si="98"/>
        <v>12.619697721004567</v>
      </c>
      <c r="AA871" s="377">
        <f t="shared" si="99"/>
        <v>29.667854460132435</v>
      </c>
      <c r="AB871" s="377">
        <f t="shared" si="100"/>
        <v>-1.9476555468961583</v>
      </c>
      <c r="AC871" s="377">
        <f t="shared" si="101"/>
        <v>2.6894280782050464</v>
      </c>
      <c r="AD871" s="377">
        <f t="shared" si="102"/>
        <v>20.913501741234573</v>
      </c>
      <c r="AE871" s="377">
        <f t="shared" si="103"/>
        <v>2.8490415898327033</v>
      </c>
      <c r="AF871" s="377">
        <f t="shared" si="104"/>
        <v>-1.8462240841013458</v>
      </c>
      <c r="AG871" s="377">
        <f t="shared" si="104"/>
        <v>7.277860900667279</v>
      </c>
      <c r="AH871" s="377">
        <f t="shared" si="104"/>
        <v>14.340515324078735</v>
      </c>
      <c r="AI871" s="377">
        <f t="shared" si="104"/>
        <v>14.174619889883173</v>
      </c>
      <c r="AJ871" s="377">
        <f t="shared" si="105"/>
        <v>5.8700159992997181</v>
      </c>
      <c r="AK871" s="377">
        <f t="shared" si="105"/>
        <v>17.345786546310446</v>
      </c>
      <c r="AL871" s="377">
        <f t="shared" si="105"/>
        <v>23.006475048753384</v>
      </c>
      <c r="AM871" s="377">
        <f t="shared" si="105"/>
        <v>1.1263220015835189</v>
      </c>
      <c r="AN871" s="377">
        <f t="shared" si="106"/>
        <v>-8.4421190165247708</v>
      </c>
      <c r="AO871" s="377">
        <f t="shared" si="106"/>
        <v>14.105840591010221</v>
      </c>
      <c r="AP871" s="377">
        <f t="shared" si="106"/>
        <v>17.281257897235104</v>
      </c>
    </row>
    <row r="872" spans="1:42" s="326" customFormat="1" ht="13.8" x14ac:dyDescent="0.3">
      <c r="A872" s="330"/>
      <c r="B872" s="330" t="s">
        <v>263</v>
      </c>
      <c r="C872" s="333"/>
      <c r="D872" s="333"/>
      <c r="E872" s="333"/>
      <c r="F872" s="333"/>
      <c r="G872" s="333"/>
      <c r="H872" s="333"/>
      <c r="I872" s="333"/>
      <c r="J872" s="333"/>
      <c r="K872" s="333"/>
      <c r="L872" s="333"/>
      <c r="M872" s="333"/>
      <c r="N872" s="333"/>
      <c r="O872" s="377">
        <f t="shared" si="87"/>
        <v>-37.621801857142863</v>
      </c>
      <c r="P872" s="377">
        <f t="shared" si="88"/>
        <v>34.197780235294111</v>
      </c>
      <c r="Q872" s="377">
        <f t="shared" si="89"/>
        <v>-61.912206099999999</v>
      </c>
      <c r="R872" s="377">
        <f t="shared" si="90"/>
        <v>150.51040122222224</v>
      </c>
      <c r="S872" s="377">
        <f t="shared" si="91"/>
        <v>524.50581266666666</v>
      </c>
      <c r="T872" s="377">
        <f t="shared" si="92"/>
        <v>46.644472750000006</v>
      </c>
      <c r="U872" s="377">
        <f t="shared" si="93"/>
        <v>20.297929636363641</v>
      </c>
      <c r="V872" s="377">
        <f t="shared" si="94"/>
        <v>78.426721999999998</v>
      </c>
      <c r="W872" s="377">
        <f t="shared" si="95"/>
        <v>90.113984399999978</v>
      </c>
      <c r="X872" s="377">
        <f t="shared" si="96"/>
        <v>251.21999579999996</v>
      </c>
      <c r="Y872" s="377">
        <f t="shared" si="97"/>
        <v>-73.248795162162153</v>
      </c>
      <c r="Z872" s="377">
        <f t="shared" si="98"/>
        <v>91.474493999999979</v>
      </c>
      <c r="AA872" s="377">
        <f t="shared" si="99"/>
        <v>4379.6852726843417</v>
      </c>
      <c r="AB872" s="377">
        <f t="shared" si="100"/>
        <v>-46.848754398437791</v>
      </c>
      <c r="AC872" s="377">
        <f t="shared" si="101"/>
        <v>11.892519193662194</v>
      </c>
      <c r="AD872" s="377">
        <f t="shared" si="102"/>
        <v>-90.563418415541676</v>
      </c>
      <c r="AE872" s="377">
        <f t="shared" si="103"/>
        <v>667.31015865783468</v>
      </c>
      <c r="AF872" s="377">
        <f t="shared" si="104"/>
        <v>203.9388519162581</v>
      </c>
      <c r="AG872" s="377">
        <f t="shared" si="104"/>
        <v>2022.2650032972003</v>
      </c>
      <c r="AH872" s="377">
        <f t="shared" si="104"/>
        <v>6381.5163290115252</v>
      </c>
      <c r="AI872" s="377">
        <f t="shared" si="104"/>
        <v>1274.1648936794363</v>
      </c>
      <c r="AJ872" s="377">
        <f t="shared" si="105"/>
        <v>88.57924409780999</v>
      </c>
      <c r="AK872" s="377">
        <f t="shared" si="105"/>
        <v>1699.6438501407472</v>
      </c>
      <c r="AL872" s="377">
        <f t="shared" si="105"/>
        <v>56.050470095510484</v>
      </c>
      <c r="AM872" s="377">
        <f t="shared" si="105"/>
        <v>-50.44942068958558</v>
      </c>
      <c r="AN872" s="377">
        <f t="shared" si="106"/>
        <v>216.58247780095553</v>
      </c>
      <c r="AO872" s="377">
        <f t="shared" si="106"/>
        <v>2993.5606742581513</v>
      </c>
      <c r="AP872" s="377">
        <f t="shared" si="106"/>
        <v>20404.495122384364</v>
      </c>
    </row>
    <row r="873" spans="1:42" s="326" customFormat="1" ht="19.8" x14ac:dyDescent="0.5">
      <c r="A873" s="328"/>
      <c r="B873" s="328" t="s">
        <v>264</v>
      </c>
      <c r="C873" s="332"/>
      <c r="D873" s="332"/>
      <c r="E873" s="332"/>
      <c r="F873" s="332"/>
      <c r="G873" s="332"/>
      <c r="H873" s="335"/>
      <c r="I873" s="332"/>
      <c r="J873" s="335"/>
      <c r="K873" s="332"/>
      <c r="L873" s="332"/>
      <c r="M873" s="332"/>
      <c r="N873" s="332"/>
      <c r="O873" s="377" t="str">
        <f t="shared" si="87"/>
        <v>n.a.</v>
      </c>
      <c r="P873" s="377" t="str">
        <f t="shared" si="88"/>
        <v>n.a.</v>
      </c>
      <c r="Q873" s="377">
        <f t="shared" si="89"/>
        <v>-83.807344499999999</v>
      </c>
      <c r="R873" s="377" t="str">
        <f t="shared" si="90"/>
        <v>n.a.</v>
      </c>
      <c r="S873" s="377">
        <f t="shared" si="91"/>
        <v>-46.072754000000003</v>
      </c>
      <c r="T873" s="377">
        <f t="shared" si="92"/>
        <v>-95.557845</v>
      </c>
      <c r="U873" s="377" t="str">
        <f t="shared" si="93"/>
        <v>n.a.</v>
      </c>
      <c r="V873" s="377">
        <f t="shared" si="94"/>
        <v>-54.165151999999999</v>
      </c>
      <c r="W873" s="377">
        <f t="shared" si="95"/>
        <v>-55.984079000000008</v>
      </c>
      <c r="X873" s="377" t="str">
        <f t="shared" si="96"/>
        <v>n.a.</v>
      </c>
      <c r="Y873" s="377">
        <f t="shared" si="97"/>
        <v>-51.965161999999999</v>
      </c>
      <c r="Z873" s="377">
        <f t="shared" si="98"/>
        <v>-52.103124000000001</v>
      </c>
      <c r="AA873" s="377">
        <f t="shared" si="99"/>
        <v>44.179092599902418</v>
      </c>
      <c r="AB873" s="377">
        <f t="shared" si="100"/>
        <v>-34.20626963353147</v>
      </c>
      <c r="AC873" s="377">
        <f t="shared" si="101"/>
        <v>-39.660505344537214</v>
      </c>
      <c r="AD873" s="377">
        <f t="shared" si="102"/>
        <v>341.07138076991629</v>
      </c>
      <c r="AE873" s="377">
        <f t="shared" si="103"/>
        <v>-61.622048157252451</v>
      </c>
      <c r="AF873" s="377">
        <f t="shared" si="104"/>
        <v>693.70582521321285</v>
      </c>
      <c r="AG873" s="377">
        <f t="shared" si="104"/>
        <v>-76.632066755839574</v>
      </c>
      <c r="AH873" s="377">
        <f t="shared" si="104"/>
        <v>-72.671790395523232</v>
      </c>
      <c r="AI873" s="377">
        <f t="shared" si="104"/>
        <v>73.448452890489349</v>
      </c>
      <c r="AJ873" s="377">
        <f t="shared" si="105"/>
        <v>-46.087579332357187</v>
      </c>
      <c r="AK873" s="377">
        <f t="shared" si="105"/>
        <v>159.84962205972258</v>
      </c>
      <c r="AL873" s="377">
        <f t="shared" si="105"/>
        <v>53.289174851403665</v>
      </c>
      <c r="AM873" s="377">
        <f t="shared" si="105"/>
        <v>12.771705047202818</v>
      </c>
      <c r="AN873" s="377">
        <f t="shared" si="106"/>
        <v>436.69315779973465</v>
      </c>
      <c r="AO873" s="377">
        <f t="shared" si="106"/>
        <v>256.66077294494647</v>
      </c>
      <c r="AP873" s="377">
        <f t="shared" si="106"/>
        <v>15.220419026298414</v>
      </c>
    </row>
    <row r="874" spans="1:42" s="326" customFormat="1" ht="27.6" x14ac:dyDescent="0.3">
      <c r="A874" s="330"/>
      <c r="B874" s="330" t="s">
        <v>567</v>
      </c>
      <c r="C874" s="333"/>
      <c r="D874" s="333"/>
      <c r="E874" s="333"/>
      <c r="F874" s="333"/>
      <c r="G874" s="333"/>
      <c r="H874" s="333"/>
      <c r="I874" s="333"/>
      <c r="J874" s="333"/>
      <c r="K874" s="333"/>
      <c r="L874" s="333"/>
      <c r="M874" s="333"/>
      <c r="N874" s="333"/>
      <c r="O874" s="377">
        <f t="shared" si="87"/>
        <v>153.89486050141045</v>
      </c>
      <c r="P874" s="377">
        <f t="shared" si="88"/>
        <v>-59.393773653781523</v>
      </c>
      <c r="Q874" s="377">
        <f t="shared" si="89"/>
        <v>-24.232346524705015</v>
      </c>
      <c r="R874" s="377">
        <f t="shared" si="90"/>
        <v>-76.53485208791858</v>
      </c>
      <c r="S874" s="377">
        <f t="shared" si="91"/>
        <v>735.46858249261311</v>
      </c>
      <c r="T874" s="377">
        <f t="shared" si="92"/>
        <v>79.72050633533506</v>
      </c>
      <c r="U874" s="377">
        <f t="shared" si="93"/>
        <v>25.25851507363701</v>
      </c>
      <c r="V874" s="377">
        <f t="shared" si="94"/>
        <v>78.693908521670991</v>
      </c>
      <c r="W874" s="377">
        <f t="shared" si="95"/>
        <v>439.531335580595</v>
      </c>
      <c r="X874" s="377">
        <f t="shared" si="96"/>
        <v>639.1785897075938</v>
      </c>
      <c r="Y874" s="377">
        <f t="shared" si="97"/>
        <v>18.293860673651231</v>
      </c>
      <c r="Z874" s="377">
        <f t="shared" si="98"/>
        <v>4.7267934980687993</v>
      </c>
      <c r="AA874" s="377">
        <f t="shared" si="99"/>
        <v>-3.2244513216817983</v>
      </c>
      <c r="AB874" s="377">
        <f t="shared" si="100"/>
        <v>606.39180752779953</v>
      </c>
      <c r="AC874" s="377">
        <f t="shared" si="101"/>
        <v>349.31738582451391</v>
      </c>
      <c r="AD874" s="377">
        <f t="shared" si="102"/>
        <v>266.81852058109831</v>
      </c>
      <c r="AE874" s="377">
        <f t="shared" si="103"/>
        <v>-37.338681908841053</v>
      </c>
      <c r="AF874" s="377">
        <f t="shared" si="104"/>
        <v>-66.323574545062698</v>
      </c>
      <c r="AG874" s="377">
        <f t="shared" si="104"/>
        <v>460.0421286743412</v>
      </c>
      <c r="AH874" s="377">
        <f t="shared" si="104"/>
        <v>7.1378906495264974E-2</v>
      </c>
      <c r="AI874" s="377">
        <f t="shared" si="104"/>
        <v>1.8060910753470178</v>
      </c>
      <c r="AJ874" s="377">
        <f t="shared" si="105"/>
        <v>-25.93641609267128</v>
      </c>
      <c r="AK874" s="377">
        <f t="shared" si="105"/>
        <v>-34.763940453389893</v>
      </c>
      <c r="AL874" s="377">
        <f t="shared" si="105"/>
        <v>99.944379490306872</v>
      </c>
      <c r="AM874" s="377">
        <f t="shared" si="105"/>
        <v>29.922909464871587</v>
      </c>
      <c r="AN874" s="377">
        <f t="shared" si="106"/>
        <v>-75.367953632623298</v>
      </c>
      <c r="AO874" s="377">
        <f t="shared" si="106"/>
        <v>-11.923407109976553</v>
      </c>
      <c r="AP874" s="377">
        <f t="shared" si="106"/>
        <v>-50.052499202320874</v>
      </c>
    </row>
    <row r="875" spans="1:42" s="326" customFormat="1" ht="13.8" x14ac:dyDescent="0.3">
      <c r="A875" s="328"/>
      <c r="B875" s="328" t="s">
        <v>266</v>
      </c>
      <c r="C875" s="329"/>
      <c r="D875" s="332"/>
      <c r="E875" s="332"/>
      <c r="F875" s="329"/>
      <c r="G875" s="332"/>
      <c r="H875" s="332"/>
      <c r="I875" s="332"/>
      <c r="J875" s="329"/>
      <c r="K875" s="332"/>
      <c r="L875" s="332"/>
      <c r="M875" s="332"/>
      <c r="N875" s="329"/>
      <c r="O875" s="377">
        <f t="shared" si="87"/>
        <v>453.24661600000007</v>
      </c>
      <c r="P875" s="377">
        <f t="shared" si="88"/>
        <v>-84.116912745112927</v>
      </c>
      <c r="Q875" s="377">
        <f t="shared" si="89"/>
        <v>-49.052416525906736</v>
      </c>
      <c r="R875" s="377">
        <f t="shared" si="90"/>
        <v>-80.438353560167982</v>
      </c>
      <c r="S875" s="377">
        <f t="shared" si="91"/>
        <v>666.56512156679821</v>
      </c>
      <c r="T875" s="377">
        <f t="shared" si="92"/>
        <v>98.131543622718326</v>
      </c>
      <c r="U875" s="377">
        <f t="shared" si="93"/>
        <v>-72.271245573314786</v>
      </c>
      <c r="V875" s="377">
        <f t="shared" si="94"/>
        <v>56.839721078576211</v>
      </c>
      <c r="W875" s="377">
        <f t="shared" si="95"/>
        <v>2257.8889378431377</v>
      </c>
      <c r="X875" s="377">
        <f t="shared" si="96"/>
        <v>5211.1707719230772</v>
      </c>
      <c r="Y875" s="377">
        <f t="shared" si="97"/>
        <v>22.294071878298563</v>
      </c>
      <c r="Z875" s="377">
        <f t="shared" si="98"/>
        <v>-9.3272182732056699</v>
      </c>
      <c r="AA875" s="377">
        <f t="shared" si="99"/>
        <v>-72.011588139289159</v>
      </c>
      <c r="AB875" s="377">
        <f t="shared" si="100"/>
        <v>2064.1436010104112</v>
      </c>
      <c r="AC875" s="377">
        <f t="shared" si="101"/>
        <v>963.28549440185225</v>
      </c>
      <c r="AD875" s="377">
        <f t="shared" si="102"/>
        <v>318.94888571867517</v>
      </c>
      <c r="AE875" s="377">
        <f t="shared" si="103"/>
        <v>7.4255911526168221</v>
      </c>
      <c r="AF875" s="377">
        <f t="shared" si="104"/>
        <v>-89.787659878505977</v>
      </c>
      <c r="AG875" s="377">
        <f t="shared" si="104"/>
        <v>6486.1153703391583</v>
      </c>
      <c r="AH875" s="377">
        <f t="shared" si="104"/>
        <v>16.537609401061797</v>
      </c>
      <c r="AI875" s="377">
        <f t="shared" si="104"/>
        <v>4.2111382498706087</v>
      </c>
      <c r="AJ875" s="377">
        <f t="shared" si="105"/>
        <v>-27.655579684429298</v>
      </c>
      <c r="AK875" s="377">
        <f t="shared" si="105"/>
        <v>-45.976599351694134</v>
      </c>
      <c r="AL875" s="377">
        <f t="shared" si="105"/>
        <v>192.37177934203774</v>
      </c>
      <c r="AM875" s="377">
        <f t="shared" si="105"/>
        <v>539.33232313142514</v>
      </c>
      <c r="AN875" s="377">
        <f t="shared" si="106"/>
        <v>-84.698466077845126</v>
      </c>
      <c r="AO875" s="377">
        <f t="shared" si="106"/>
        <v>-14.36471062503526</v>
      </c>
      <c r="AP875" s="377">
        <f t="shared" si="106"/>
        <v>-56.447776788234641</v>
      </c>
    </row>
    <row r="876" spans="1:42" s="326" customFormat="1" ht="27.6" x14ac:dyDescent="0.3">
      <c r="A876" s="330"/>
      <c r="B876" s="330" t="s">
        <v>267</v>
      </c>
      <c r="C876" s="333"/>
      <c r="D876" s="333"/>
      <c r="E876" s="333"/>
      <c r="F876" s="333"/>
      <c r="G876" s="333"/>
      <c r="H876" s="333"/>
      <c r="I876" s="333"/>
      <c r="J876" s="333"/>
      <c r="K876" s="333"/>
      <c r="L876" s="333"/>
      <c r="M876" s="333"/>
      <c r="N876" s="333"/>
      <c r="O876" s="377">
        <f t="shared" si="87"/>
        <v>84.933566718438172</v>
      </c>
      <c r="P876" s="377">
        <f t="shared" si="88"/>
        <v>10.230074487439863</v>
      </c>
      <c r="Q876" s="377">
        <f t="shared" si="89"/>
        <v>2.8591746128534807</v>
      </c>
      <c r="R876" s="377">
        <f t="shared" si="90"/>
        <v>-20.88030841859764</v>
      </c>
      <c r="S876" s="377">
        <f t="shared" si="91"/>
        <v>818.33959244677976</v>
      </c>
      <c r="T876" s="377">
        <f t="shared" si="92"/>
        <v>35.622023691215617</v>
      </c>
      <c r="U876" s="377">
        <f t="shared" si="93"/>
        <v>75.355002053233292</v>
      </c>
      <c r="V876" s="377">
        <f t="shared" si="94"/>
        <v>102.21460610227683</v>
      </c>
      <c r="W876" s="377">
        <f t="shared" si="95"/>
        <v>37.204924667841631</v>
      </c>
      <c r="X876" s="377">
        <f t="shared" si="96"/>
        <v>75.954701474338037</v>
      </c>
      <c r="Y876" s="377">
        <f t="shared" si="97"/>
        <v>6.237042482933207</v>
      </c>
      <c r="Z876" s="377">
        <f t="shared" si="98"/>
        <v>28.565993727994059</v>
      </c>
      <c r="AA876" s="377">
        <f t="shared" si="99"/>
        <v>44.181606798221182</v>
      </c>
      <c r="AB876" s="377">
        <f t="shared" si="100"/>
        <v>14.867199641883124</v>
      </c>
      <c r="AC876" s="377">
        <f t="shared" si="101"/>
        <v>17.379551536091849</v>
      </c>
      <c r="AD876" s="377">
        <f t="shared" si="102"/>
        <v>83.032292477334749</v>
      </c>
      <c r="AE876" s="377">
        <f t="shared" si="103"/>
        <v>-82.279283121018679</v>
      </c>
      <c r="AF876" s="377">
        <f t="shared" si="104"/>
        <v>15.88092719271776</v>
      </c>
      <c r="AG876" s="377">
        <f t="shared" si="104"/>
        <v>-29.854560128060822</v>
      </c>
      <c r="AH876" s="377">
        <f t="shared" si="104"/>
        <v>-13.673890745248695</v>
      </c>
      <c r="AI876" s="377">
        <f t="shared" si="104"/>
        <v>-7.3387569186894037</v>
      </c>
      <c r="AJ876" s="377">
        <f t="shared" si="105"/>
        <v>-19.541004962050085</v>
      </c>
      <c r="AK876" s="377">
        <f t="shared" si="105"/>
        <v>4.1394842379545604</v>
      </c>
      <c r="AL876" s="377">
        <f t="shared" si="105"/>
        <v>-10.627052147651003</v>
      </c>
      <c r="AM876" s="377">
        <f t="shared" si="105"/>
        <v>-38.226480568327233</v>
      </c>
      <c r="AN876" s="377">
        <f t="shared" si="106"/>
        <v>-4.0358930473482619</v>
      </c>
      <c r="AO876" s="377">
        <f t="shared" si="106"/>
        <v>3.2710066727115697E-2</v>
      </c>
      <c r="AP876" s="377">
        <f t="shared" si="106"/>
        <v>1.5552499479664341</v>
      </c>
    </row>
    <row r="877" spans="1:42" s="326" customFormat="1" ht="13.8" x14ac:dyDescent="0.3">
      <c r="A877" s="328"/>
      <c r="B877" s="328" t="s">
        <v>268</v>
      </c>
      <c r="C877" s="332"/>
      <c r="D877" s="332"/>
      <c r="E877" s="332"/>
      <c r="F877" s="332"/>
      <c r="G877" s="332"/>
      <c r="H877" s="332"/>
      <c r="I877" s="332"/>
      <c r="J877" s="332"/>
      <c r="K877" s="332"/>
      <c r="L877" s="332"/>
      <c r="M877" s="332"/>
      <c r="N877" s="332"/>
      <c r="O877" s="377">
        <f t="shared" si="87"/>
        <v>-56.447391214246572</v>
      </c>
      <c r="P877" s="377">
        <f t="shared" si="88"/>
        <v>253.59079042797109</v>
      </c>
      <c r="Q877" s="377">
        <f t="shared" si="89"/>
        <v>51.187914065924645</v>
      </c>
      <c r="R877" s="377">
        <f t="shared" si="90"/>
        <v>-74.446827966616084</v>
      </c>
      <c r="S877" s="377">
        <f t="shared" si="91"/>
        <v>69.44030493898147</v>
      </c>
      <c r="T877" s="377">
        <f t="shared" si="92"/>
        <v>-64.887132768722296</v>
      </c>
      <c r="U877" s="377">
        <f t="shared" si="93"/>
        <v>-50.619701435884984</v>
      </c>
      <c r="V877" s="377">
        <f t="shared" si="94"/>
        <v>49.241805797200726</v>
      </c>
      <c r="W877" s="377">
        <f t="shared" si="95"/>
        <v>-82.659760611803961</v>
      </c>
      <c r="X877" s="377">
        <f t="shared" si="96"/>
        <v>3569.9419466512668</v>
      </c>
      <c r="Y877" s="377">
        <f t="shared" si="97"/>
        <v>84.155817352777404</v>
      </c>
      <c r="Z877" s="377">
        <f t="shared" si="98"/>
        <v>-61.770068847976567</v>
      </c>
      <c r="AA877" s="377">
        <f t="shared" si="99"/>
        <v>693.2443758225487</v>
      </c>
      <c r="AB877" s="377">
        <f t="shared" si="100"/>
        <v>10.396495868373684</v>
      </c>
      <c r="AC877" s="377">
        <f t="shared" si="101"/>
        <v>-45.534278517725298</v>
      </c>
      <c r="AD877" s="377">
        <f t="shared" si="102"/>
        <v>398.57819622979019</v>
      </c>
      <c r="AE877" s="377">
        <f t="shared" si="103"/>
        <v>232.50988381574444</v>
      </c>
      <c r="AF877" s="377">
        <f t="shared" si="104"/>
        <v>329.07345346365088</v>
      </c>
      <c r="AG877" s="377">
        <f t="shared" si="104"/>
        <v>77.646472156345837</v>
      </c>
      <c r="AH877" s="377">
        <f t="shared" si="104"/>
        <v>112.83974037490178</v>
      </c>
      <c r="AI877" s="377">
        <f t="shared" si="104"/>
        <v>275.25733601865329</v>
      </c>
      <c r="AJ877" s="377">
        <f t="shared" si="105"/>
        <v>20.156821066047247</v>
      </c>
      <c r="AK877" s="377">
        <f t="shared" si="105"/>
        <v>-40.121702554358144</v>
      </c>
      <c r="AL877" s="377">
        <f t="shared" si="105"/>
        <v>145.34772113682624</v>
      </c>
      <c r="AM877" s="377">
        <f t="shared" si="105"/>
        <v>-33.197496555305349</v>
      </c>
      <c r="AN877" s="377">
        <f t="shared" si="106"/>
        <v>-64.857920905434682</v>
      </c>
      <c r="AO877" s="377">
        <f t="shared" si="106"/>
        <v>239.40190414426817</v>
      </c>
      <c r="AP877" s="377">
        <f t="shared" si="106"/>
        <v>11.072103544897674</v>
      </c>
    </row>
    <row r="878" spans="1:42" s="326" customFormat="1" ht="13.8" x14ac:dyDescent="0.3">
      <c r="A878" s="330"/>
      <c r="B878" s="330" t="s">
        <v>269</v>
      </c>
      <c r="C878" s="333"/>
      <c r="D878" s="333"/>
      <c r="E878" s="333"/>
      <c r="F878" s="333"/>
      <c r="G878" s="333"/>
      <c r="H878" s="333"/>
      <c r="I878" s="333"/>
      <c r="J878" s="333"/>
      <c r="K878" s="333"/>
      <c r="L878" s="333"/>
      <c r="M878" s="333"/>
      <c r="N878" s="333"/>
      <c r="O878" s="377">
        <f t="shared" si="87"/>
        <v>-11.030918749144812</v>
      </c>
      <c r="P878" s="377">
        <f t="shared" si="88"/>
        <v>61.889847071260562</v>
      </c>
      <c r="Q878" s="377">
        <f t="shared" si="89"/>
        <v>3.43748917724422</v>
      </c>
      <c r="R878" s="377">
        <f t="shared" si="90"/>
        <v>-65.283551808546491</v>
      </c>
      <c r="S878" s="377">
        <f t="shared" si="91"/>
        <v>1.9412321596935875</v>
      </c>
      <c r="T878" s="377">
        <f t="shared" si="92"/>
        <v>-47.879921927549312</v>
      </c>
      <c r="U878" s="377">
        <f t="shared" si="93"/>
        <v>4.7211330616088203</v>
      </c>
      <c r="V878" s="377">
        <f t="shared" si="94"/>
        <v>122.47322764766841</v>
      </c>
      <c r="W878" s="377">
        <f t="shared" si="95"/>
        <v>-60.268742464472851</v>
      </c>
      <c r="X878" s="377">
        <f t="shared" si="96"/>
        <v>3830.6087696235013</v>
      </c>
      <c r="Y878" s="377">
        <f t="shared" si="97"/>
        <v>349.56385443017132</v>
      </c>
      <c r="Z878" s="377">
        <f t="shared" si="98"/>
        <v>-23.330850033931434</v>
      </c>
      <c r="AA878" s="377">
        <f t="shared" si="99"/>
        <v>310.75958496138009</v>
      </c>
      <c r="AB878" s="377">
        <f t="shared" si="100"/>
        <v>19.264506457765052</v>
      </c>
      <c r="AC878" s="377">
        <f t="shared" si="101"/>
        <v>42.137229539440973</v>
      </c>
      <c r="AD878" s="377">
        <f t="shared" si="102"/>
        <v>315.72677020255924</v>
      </c>
      <c r="AE878" s="377">
        <f t="shared" si="103"/>
        <v>270.99633199890712</v>
      </c>
      <c r="AF878" s="377">
        <f t="shared" si="104"/>
        <v>145.28580738738285</v>
      </c>
      <c r="AG878" s="377">
        <f t="shared" si="104"/>
        <v>125.69875063224784</v>
      </c>
      <c r="AH878" s="377">
        <f t="shared" si="104"/>
        <v>-13.119960605736551</v>
      </c>
      <c r="AI878" s="377">
        <f t="shared" si="104"/>
        <v>8.8196039906567893</v>
      </c>
      <c r="AJ878" s="377">
        <f t="shared" si="105"/>
        <v>69.216344765716784</v>
      </c>
      <c r="AK878" s="377">
        <f t="shared" si="105"/>
        <v>-59.406721267834733</v>
      </c>
      <c r="AL878" s="377">
        <f t="shared" si="105"/>
        <v>41.571029695011369</v>
      </c>
      <c r="AM878" s="377">
        <f t="shared" si="105"/>
        <v>-49.184427282000101</v>
      </c>
      <c r="AN878" s="377">
        <f t="shared" si="106"/>
        <v>17.023467481081546</v>
      </c>
      <c r="AO878" s="377">
        <f t="shared" si="106"/>
        <v>-19.092406502575081</v>
      </c>
      <c r="AP878" s="377">
        <f t="shared" si="106"/>
        <v>23.241557343705214</v>
      </c>
    </row>
    <row r="879" spans="1:42" s="326" customFormat="1" ht="13.8" x14ac:dyDescent="0.3">
      <c r="A879" s="328"/>
      <c r="B879" s="328" t="s">
        <v>270</v>
      </c>
      <c r="C879" s="332"/>
      <c r="D879" s="332"/>
      <c r="E879" s="332"/>
      <c r="F879" s="332"/>
      <c r="G879" s="332"/>
      <c r="H879" s="332"/>
      <c r="I879" s="332"/>
      <c r="J879" s="332"/>
      <c r="K879" s="329"/>
      <c r="L879" s="332"/>
      <c r="M879" s="332"/>
      <c r="N879" s="332"/>
      <c r="O879" s="377">
        <f t="shared" si="87"/>
        <v>13.530829831649818</v>
      </c>
      <c r="P879" s="377">
        <f t="shared" si="88"/>
        <v>9070.4942311707327</v>
      </c>
      <c r="Q879" s="377">
        <f t="shared" si="89"/>
        <v>954.05898781215467</v>
      </c>
      <c r="R879" s="377">
        <f t="shared" si="90"/>
        <v>-84.948575401657891</v>
      </c>
      <c r="S879" s="377">
        <f t="shared" si="91"/>
        <v>-78.67284996582849</v>
      </c>
      <c r="T879" s="377">
        <f t="shared" si="92"/>
        <v>-75.101765135259797</v>
      </c>
      <c r="U879" s="377">
        <f t="shared" si="93"/>
        <v>-21.632960932818882</v>
      </c>
      <c r="V879" s="377">
        <f t="shared" si="94"/>
        <v>1041.3387146728971</v>
      </c>
      <c r="W879" s="377">
        <f t="shared" si="95"/>
        <v>-96.963726049263585</v>
      </c>
      <c r="X879" s="377">
        <f t="shared" si="96"/>
        <v>19025.536781571427</v>
      </c>
      <c r="Y879" s="377">
        <f t="shared" si="97"/>
        <v>231.44515110276342</v>
      </c>
      <c r="Z879" s="377" t="str">
        <f t="shared" si="98"/>
        <v>n.a.</v>
      </c>
      <c r="AA879" s="377">
        <f t="shared" si="99"/>
        <v>223.89664201236388</v>
      </c>
      <c r="AB879" s="377">
        <f t="shared" si="100"/>
        <v>36.552965144280037</v>
      </c>
      <c r="AC879" s="377">
        <f t="shared" si="101"/>
        <v>193.66110768420981</v>
      </c>
      <c r="AD879" s="377">
        <f t="shared" si="102"/>
        <v>908.93525044596106</v>
      </c>
      <c r="AE879" s="377">
        <f t="shared" si="103"/>
        <v>-9.7878669986555167</v>
      </c>
      <c r="AF879" s="377">
        <f t="shared" si="104"/>
        <v>82.329779166203465</v>
      </c>
      <c r="AG879" s="377">
        <f t="shared" si="104"/>
        <v>297.24628490233982</v>
      </c>
      <c r="AH879" s="377">
        <f t="shared" si="104"/>
        <v>29.580052662681318</v>
      </c>
      <c r="AI879" s="377">
        <f t="shared" si="104"/>
        <v>343.95344926630975</v>
      </c>
      <c r="AJ879" s="377">
        <f t="shared" si="105"/>
        <v>227.04438799673619</v>
      </c>
      <c r="AK879" s="377">
        <f t="shared" si="105"/>
        <v>-53.300374501500151</v>
      </c>
      <c r="AL879" s="377">
        <f t="shared" si="105"/>
        <v>33.276517317487802</v>
      </c>
      <c r="AM879" s="377">
        <f t="shared" si="105"/>
        <v>-39.301531023243008</v>
      </c>
      <c r="AN879" s="377">
        <f t="shared" si="106"/>
        <v>-35.697976631384748</v>
      </c>
      <c r="AO879" s="377">
        <f t="shared" si="106"/>
        <v>-13.283061421659649</v>
      </c>
      <c r="AP879" s="377">
        <f t="shared" si="106"/>
        <v>41.453918096495975</v>
      </c>
    </row>
    <row r="880" spans="1:42" s="326" customFormat="1" ht="13.8" x14ac:dyDescent="0.3">
      <c r="A880" s="330"/>
      <c r="B880" s="330" t="s">
        <v>271</v>
      </c>
      <c r="C880" s="333"/>
      <c r="D880" s="333"/>
      <c r="E880" s="331"/>
      <c r="F880" s="333"/>
      <c r="G880" s="333"/>
      <c r="H880" s="333"/>
      <c r="I880" s="333"/>
      <c r="J880" s="333"/>
      <c r="K880" s="333"/>
      <c r="L880" s="333"/>
      <c r="M880" s="333"/>
      <c r="N880" s="331"/>
      <c r="O880" s="377">
        <f t="shared" si="87"/>
        <v>-62.584553579505304</v>
      </c>
      <c r="P880" s="377">
        <f t="shared" si="88"/>
        <v>-25.82157058442175</v>
      </c>
      <c r="Q880" s="377">
        <f t="shared" si="89"/>
        <v>-17.786452015912172</v>
      </c>
      <c r="R880" s="377">
        <f t="shared" si="90"/>
        <v>-34.53318848998822</v>
      </c>
      <c r="S880" s="377">
        <f t="shared" si="91"/>
        <v>858.32781693150696</v>
      </c>
      <c r="T880" s="377">
        <f t="shared" si="92"/>
        <v>471.94444668393788</v>
      </c>
      <c r="U880" s="377">
        <f t="shared" si="93"/>
        <v>42.974168003300314</v>
      </c>
      <c r="V880" s="377">
        <f t="shared" si="94"/>
        <v>43.438977557877806</v>
      </c>
      <c r="W880" s="377">
        <f t="shared" si="95"/>
        <v>113.46271981249998</v>
      </c>
      <c r="X880" s="377">
        <f t="shared" si="96"/>
        <v>2128.7768322853331</v>
      </c>
      <c r="Y880" s="377">
        <f t="shared" si="97"/>
        <v>729.51235013333326</v>
      </c>
      <c r="Z880" s="377">
        <f t="shared" si="98"/>
        <v>-76.128485407177124</v>
      </c>
      <c r="AA880" s="377">
        <f t="shared" si="99"/>
        <v>863.97902112230918</v>
      </c>
      <c r="AB880" s="377">
        <f t="shared" si="100"/>
        <v>-1.5453938660545679</v>
      </c>
      <c r="AC880" s="377">
        <f t="shared" si="101"/>
        <v>-1.235924436130251</v>
      </c>
      <c r="AD880" s="377">
        <f t="shared" si="102"/>
        <v>102.55632058761137</v>
      </c>
      <c r="AE880" s="377">
        <f t="shared" si="103"/>
        <v>337.3783324964358</v>
      </c>
      <c r="AF880" s="377">
        <f t="shared" si="104"/>
        <v>197.62067617771143</v>
      </c>
      <c r="AG880" s="377">
        <f t="shared" si="104"/>
        <v>-11.030742754078249</v>
      </c>
      <c r="AH880" s="377">
        <f t="shared" si="104"/>
        <v>-42.343901132687542</v>
      </c>
      <c r="AI880" s="377">
        <f t="shared" si="104"/>
        <v>-13.743019179652791</v>
      </c>
      <c r="AJ880" s="377">
        <f t="shared" si="105"/>
        <v>-82.470962932521601</v>
      </c>
      <c r="AK880" s="377">
        <f t="shared" si="105"/>
        <v>-67.2550346389651</v>
      </c>
      <c r="AL880" s="377">
        <f t="shared" si="105"/>
        <v>59.916352460539983</v>
      </c>
      <c r="AM880" s="377">
        <f t="shared" si="105"/>
        <v>-70.333239928880047</v>
      </c>
      <c r="AN880" s="377">
        <f t="shared" si="106"/>
        <v>105.04037733590086</v>
      </c>
      <c r="AO880" s="377">
        <f t="shared" si="106"/>
        <v>-24.036817127914656</v>
      </c>
      <c r="AP880" s="377">
        <f t="shared" si="106"/>
        <v>-9.3573760730376492</v>
      </c>
    </row>
    <row r="881" spans="1:42" s="326" customFormat="1" ht="13.8" x14ac:dyDescent="0.3">
      <c r="A881" s="328"/>
      <c r="B881" s="328" t="s">
        <v>272</v>
      </c>
      <c r="C881" s="332"/>
      <c r="D881" s="332"/>
      <c r="E881" s="329"/>
      <c r="F881" s="332"/>
      <c r="G881" s="332"/>
      <c r="H881" s="332"/>
      <c r="I881" s="332"/>
      <c r="J881" s="332"/>
      <c r="K881" s="332"/>
      <c r="L881" s="332"/>
      <c r="M881" s="329"/>
      <c r="N881" s="329"/>
      <c r="O881" s="377">
        <f t="shared" si="87"/>
        <v>-98.462419011603373</v>
      </c>
      <c r="P881" s="377">
        <f t="shared" si="88"/>
        <v>495.96736228426994</v>
      </c>
      <c r="Q881" s="377">
        <f t="shared" si="89"/>
        <v>100.26473964595733</v>
      </c>
      <c r="R881" s="377">
        <f t="shared" si="90"/>
        <v>-92.273714151370683</v>
      </c>
      <c r="S881" s="377">
        <f t="shared" si="91"/>
        <v>333.67542952133795</v>
      </c>
      <c r="T881" s="377">
        <f t="shared" si="92"/>
        <v>-90.744626789690315</v>
      </c>
      <c r="U881" s="377">
        <f t="shared" si="93"/>
        <v>-81.895645152957272</v>
      </c>
      <c r="V881" s="377">
        <f t="shared" si="94"/>
        <v>-5.3486141006475335E-2</v>
      </c>
      <c r="W881" s="377">
        <f t="shared" si="95"/>
        <v>-96.324067030442563</v>
      </c>
      <c r="X881" s="377">
        <f t="shared" si="96"/>
        <v>3141.9968081496058</v>
      </c>
      <c r="Y881" s="377">
        <f t="shared" si="97"/>
        <v>55.229237780442276</v>
      </c>
      <c r="Z881" s="377">
        <f t="shared" si="98"/>
        <v>-82.560979851474684</v>
      </c>
      <c r="AA881" s="377">
        <f t="shared" si="99"/>
        <v>21167.425073311479</v>
      </c>
      <c r="AB881" s="377">
        <f t="shared" si="100"/>
        <v>7.350777602960922</v>
      </c>
      <c r="AC881" s="377">
        <f t="shared" si="101"/>
        <v>-92.074793009299597</v>
      </c>
      <c r="AD881" s="377">
        <f t="shared" si="102"/>
        <v>1122.8293890189402</v>
      </c>
      <c r="AE881" s="377">
        <f t="shared" si="103"/>
        <v>197.09501521325598</v>
      </c>
      <c r="AF881" s="377">
        <f t="shared" si="104"/>
        <v>1902.6242763129853</v>
      </c>
      <c r="AG881" s="377">
        <f t="shared" si="104"/>
        <v>-79.436816076765311</v>
      </c>
      <c r="AH881" s="377">
        <f t="shared" si="104"/>
        <v>301.57354840336217</v>
      </c>
      <c r="AI881" s="377">
        <f t="shared" si="104"/>
        <v>2032.671840132944</v>
      </c>
      <c r="AJ881" s="377">
        <f t="shared" si="105"/>
        <v>-77.493325997809492</v>
      </c>
      <c r="AK881" s="377">
        <f t="shared" si="105"/>
        <v>-34.034455346225904</v>
      </c>
      <c r="AL881" s="377">
        <f t="shared" si="105"/>
        <v>392.07696599232037</v>
      </c>
      <c r="AM881" s="377">
        <f t="shared" si="105"/>
        <v>-16.669118063934278</v>
      </c>
      <c r="AN881" s="377">
        <f t="shared" si="106"/>
        <v>-96.101065837020911</v>
      </c>
      <c r="AO881" s="377">
        <f t="shared" si="106"/>
        <v>2700.4546633721961</v>
      </c>
      <c r="AP881" s="377">
        <f t="shared" si="106"/>
        <v>-25.094059922921026</v>
      </c>
    </row>
    <row r="882" spans="1:42" s="326" customFormat="1" ht="13.8" x14ac:dyDescent="0.3">
      <c r="A882" s="330"/>
      <c r="B882" s="330" t="s">
        <v>273</v>
      </c>
      <c r="C882" s="333"/>
      <c r="D882" s="333"/>
      <c r="E882" s="333"/>
      <c r="F882" s="333"/>
      <c r="G882" s="333"/>
      <c r="H882" s="333"/>
      <c r="I882" s="333"/>
      <c r="J882" s="333"/>
      <c r="K882" s="331"/>
      <c r="L882" s="333"/>
      <c r="M882" s="333"/>
      <c r="N882" s="333"/>
      <c r="O882" s="377">
        <f t="shared" si="87"/>
        <v>-35.40538109664962</v>
      </c>
      <c r="P882" s="377">
        <f t="shared" si="88"/>
        <v>939.04275497590356</v>
      </c>
      <c r="Q882" s="377">
        <f t="shared" si="89"/>
        <v>-85.250180815020855</v>
      </c>
      <c r="R882" s="377">
        <f t="shared" si="90"/>
        <v>555.34116797368426</v>
      </c>
      <c r="S882" s="377">
        <f t="shared" si="91"/>
        <v>-82.378377502394244</v>
      </c>
      <c r="T882" s="377">
        <f t="shared" si="92"/>
        <v>-75.995143609504126</v>
      </c>
      <c r="U882" s="377">
        <f t="shared" si="93"/>
        <v>-44.157813838338654</v>
      </c>
      <c r="V882" s="377">
        <f t="shared" si="94"/>
        <v>-82.495110537894746</v>
      </c>
      <c r="W882" s="377">
        <f t="shared" si="95"/>
        <v>-87.977321148726858</v>
      </c>
      <c r="X882" s="377">
        <f t="shared" si="96"/>
        <v>-92.08184648073096</v>
      </c>
      <c r="Y882" s="377">
        <f t="shared" si="97"/>
        <v>-56.495801572450794</v>
      </c>
      <c r="Z882" s="377">
        <f t="shared" si="98"/>
        <v>-87.694101497518602</v>
      </c>
      <c r="AA882" s="377">
        <f t="shared" si="99"/>
        <v>-83.316777728955472</v>
      </c>
      <c r="AB882" s="377">
        <f t="shared" si="100"/>
        <v>-2.0551399503797438</v>
      </c>
      <c r="AC882" s="377">
        <f t="shared" si="101"/>
        <v>224.99259784424459</v>
      </c>
      <c r="AD882" s="377">
        <f t="shared" si="102"/>
        <v>-48.454671671821636</v>
      </c>
      <c r="AE882" s="377">
        <f t="shared" si="103"/>
        <v>3.9853455173830015</v>
      </c>
      <c r="AF882" s="377">
        <f t="shared" si="104"/>
        <v>194.8122068544657</v>
      </c>
      <c r="AG882" s="377">
        <f t="shared" si="104"/>
        <v>44.80019292883275</v>
      </c>
      <c r="AH882" s="377">
        <f t="shared" si="104"/>
        <v>340.54397373461569</v>
      </c>
      <c r="AI882" s="377">
        <f t="shared" si="104"/>
        <v>310.2498980989418</v>
      </c>
      <c r="AJ882" s="377">
        <f t="shared" si="105"/>
        <v>181.93013455310864</v>
      </c>
      <c r="AK882" s="377">
        <f t="shared" si="105"/>
        <v>446.72314266754211</v>
      </c>
      <c r="AL882" s="377">
        <f t="shared" si="105"/>
        <v>546.49464057729926</v>
      </c>
      <c r="AM882" s="377">
        <f t="shared" si="105"/>
        <v>52.789667285651326</v>
      </c>
      <c r="AN882" s="377">
        <f t="shared" si="106"/>
        <v>-55.162520547585231</v>
      </c>
      <c r="AO882" s="377">
        <f t="shared" si="106"/>
        <v>116.00195674720348</v>
      </c>
      <c r="AP882" s="377">
        <f t="shared" si="106"/>
        <v>206.15849831338289</v>
      </c>
    </row>
    <row r="883" spans="1:42" s="326" customFormat="1" ht="13.8" x14ac:dyDescent="0.3">
      <c r="A883" s="328"/>
      <c r="B883" s="328" t="s">
        <v>274</v>
      </c>
      <c r="C883" s="332"/>
      <c r="D883" s="332"/>
      <c r="E883" s="332"/>
      <c r="F883" s="332"/>
      <c r="G883" s="332"/>
      <c r="H883" s="332"/>
      <c r="I883" s="332"/>
      <c r="J883" s="332"/>
      <c r="K883" s="332"/>
      <c r="L883" s="332"/>
      <c r="M883" s="332"/>
      <c r="N883" s="332"/>
      <c r="O883" s="377">
        <f t="shared" si="87"/>
        <v>-74.960619868131872</v>
      </c>
      <c r="P883" s="377">
        <f t="shared" si="88"/>
        <v>184.05475607142856</v>
      </c>
      <c r="Q883" s="377">
        <f t="shared" si="89"/>
        <v>-66.115275333333329</v>
      </c>
      <c r="R883" s="377">
        <f t="shared" si="90"/>
        <v>632.22154348000004</v>
      </c>
      <c r="S883" s="377">
        <f t="shared" si="91"/>
        <v>426.99869600000005</v>
      </c>
      <c r="T883" s="377">
        <f t="shared" si="92"/>
        <v>56.72400997058822</v>
      </c>
      <c r="U883" s="377">
        <f t="shared" si="93"/>
        <v>123.4259638235294</v>
      </c>
      <c r="V883" s="377">
        <f t="shared" si="94"/>
        <v>25.933576180180165</v>
      </c>
      <c r="W883" s="377">
        <f t="shared" si="95"/>
        <v>-82.281978675925927</v>
      </c>
      <c r="X883" s="377">
        <f t="shared" si="96"/>
        <v>285.81100795000003</v>
      </c>
      <c r="Y883" s="377">
        <f t="shared" si="97"/>
        <v>27.457468599999999</v>
      </c>
      <c r="Z883" s="377">
        <f t="shared" si="98"/>
        <v>251.31381051724139</v>
      </c>
      <c r="AA883" s="377">
        <f t="shared" si="99"/>
        <v>3202.9988814208928</v>
      </c>
      <c r="AB883" s="377">
        <f t="shared" si="100"/>
        <v>772.60458706303473</v>
      </c>
      <c r="AC883" s="377">
        <f t="shared" si="101"/>
        <v>2625.2566258752868</v>
      </c>
      <c r="AD883" s="377">
        <f t="shared" si="102"/>
        <v>43.023439258941252</v>
      </c>
      <c r="AE883" s="377">
        <f t="shared" si="103"/>
        <v>7.6526249213820741</v>
      </c>
      <c r="AF883" s="377">
        <f t="shared" si="104"/>
        <v>2373.5920721914072</v>
      </c>
      <c r="AG883" s="377">
        <f t="shared" si="104"/>
        <v>1155.2794078541692</v>
      </c>
      <c r="AH883" s="377">
        <f t="shared" si="104"/>
        <v>695.87995296095369</v>
      </c>
      <c r="AI883" s="377">
        <f t="shared" si="104"/>
        <v>2962.2505451857883</v>
      </c>
      <c r="AJ883" s="377">
        <f t="shared" si="105"/>
        <v>1258.3827892306253</v>
      </c>
      <c r="AK883" s="377">
        <f t="shared" si="105"/>
        <v>1593.7167827634357</v>
      </c>
      <c r="AL883" s="377">
        <f t="shared" si="105"/>
        <v>851.60922054527771</v>
      </c>
      <c r="AM883" s="377">
        <f t="shared" si="105"/>
        <v>79.963376045342144</v>
      </c>
      <c r="AN883" s="377">
        <f t="shared" si="106"/>
        <v>-74.210324376125243</v>
      </c>
      <c r="AO883" s="377">
        <f t="shared" si="106"/>
        <v>134.47890866954225</v>
      </c>
      <c r="AP883" s="377">
        <f t="shared" si="106"/>
        <v>215.49127714672159</v>
      </c>
    </row>
    <row r="884" spans="1:42" s="326" customFormat="1" ht="13.8" x14ac:dyDescent="0.3">
      <c r="A884" s="330"/>
      <c r="B884" s="330" t="s">
        <v>275</v>
      </c>
      <c r="C884" s="333"/>
      <c r="D884" s="333"/>
      <c r="E884" s="333"/>
      <c r="F884" s="333"/>
      <c r="G884" s="333"/>
      <c r="H884" s="333"/>
      <c r="I884" s="333"/>
      <c r="J884" s="333"/>
      <c r="K884" s="331"/>
      <c r="L884" s="333"/>
      <c r="M884" s="333"/>
      <c r="N884" s="333"/>
      <c r="O884" s="377">
        <f t="shared" si="87"/>
        <v>-35.019236998524605</v>
      </c>
      <c r="P884" s="377">
        <f t="shared" si="88"/>
        <v>1323.400281690909</v>
      </c>
      <c r="Q884" s="377">
        <f t="shared" si="89"/>
        <v>-86.054401480193235</v>
      </c>
      <c r="R884" s="377">
        <f t="shared" si="90"/>
        <v>533.74555687640452</v>
      </c>
      <c r="S884" s="377">
        <f t="shared" si="91"/>
        <v>-86.889768652576478</v>
      </c>
      <c r="T884" s="377">
        <f t="shared" si="92"/>
        <v>-78.356241118884796</v>
      </c>
      <c r="U884" s="377">
        <f t="shared" si="93"/>
        <v>-47.879465334421944</v>
      </c>
      <c r="V884" s="377">
        <f t="shared" si="94"/>
        <v>-89.228679875977662</v>
      </c>
      <c r="W884" s="377">
        <f t="shared" si="95"/>
        <v>-88.364193243676752</v>
      </c>
      <c r="X884" s="377">
        <f t="shared" si="96"/>
        <v>-93.454255612493185</v>
      </c>
      <c r="Y884" s="377">
        <f t="shared" si="97"/>
        <v>-65.725373964356436</v>
      </c>
      <c r="Z884" s="377">
        <f t="shared" si="98"/>
        <v>-93.900753551833134</v>
      </c>
      <c r="AA884" s="377">
        <f t="shared" si="99"/>
        <v>-95.460979906809371</v>
      </c>
      <c r="AB884" s="377">
        <f t="shared" si="100"/>
        <v>-80.756337019454961</v>
      </c>
      <c r="AC884" s="377">
        <f t="shared" si="101"/>
        <v>-20.125132515033094</v>
      </c>
      <c r="AD884" s="377">
        <f t="shared" si="102"/>
        <v>-78.143616638175217</v>
      </c>
      <c r="AE884" s="377">
        <f t="shared" si="103"/>
        <v>2.6797330941157402</v>
      </c>
      <c r="AF884" s="377">
        <f t="shared" si="104"/>
        <v>-87.359198608076994</v>
      </c>
      <c r="AG884" s="377">
        <f t="shared" si="104"/>
        <v>-60.915372852334663</v>
      </c>
      <c r="AH884" s="377">
        <f t="shared" si="104"/>
        <v>82.922693181022908</v>
      </c>
      <c r="AI884" s="377">
        <f t="shared" si="104"/>
        <v>41.199842358248461</v>
      </c>
      <c r="AJ884" s="377">
        <f t="shared" si="105"/>
        <v>-48.492652374883619</v>
      </c>
      <c r="AK884" s="377">
        <f t="shared" si="105"/>
        <v>-17.818749994241333</v>
      </c>
      <c r="AL884" s="377">
        <f t="shared" si="105"/>
        <v>224.33322827545112</v>
      </c>
      <c r="AM884" s="377">
        <f t="shared" si="105"/>
        <v>-20.282998349079623</v>
      </c>
      <c r="AN884" s="377">
        <f t="shared" si="106"/>
        <v>32.587053825918922</v>
      </c>
      <c r="AO884" s="377">
        <f t="shared" si="106"/>
        <v>51.623095211057574</v>
      </c>
      <c r="AP884" s="377">
        <f t="shared" si="106"/>
        <v>186.3378676592182</v>
      </c>
    </row>
    <row r="885" spans="1:42" s="326" customFormat="1" ht="13.8" x14ac:dyDescent="0.3">
      <c r="A885" s="328"/>
      <c r="B885" s="328" t="s">
        <v>276</v>
      </c>
      <c r="C885" s="332"/>
      <c r="D885" s="332"/>
      <c r="E885" s="332"/>
      <c r="F885" s="332"/>
      <c r="G885" s="332"/>
      <c r="H885" s="332"/>
      <c r="I885" s="332"/>
      <c r="J885" s="332"/>
      <c r="K885" s="332"/>
      <c r="L885" s="332"/>
      <c r="M885" s="332"/>
      <c r="N885" s="332"/>
      <c r="O885" s="377">
        <f t="shared" si="87"/>
        <v>-9.2478189264903037</v>
      </c>
      <c r="P885" s="377">
        <f t="shared" si="88"/>
        <v>8.4112334598353105</v>
      </c>
      <c r="Q885" s="377">
        <f t="shared" si="89"/>
        <v>-0.97385429717076533</v>
      </c>
      <c r="R885" s="377">
        <f t="shared" si="90"/>
        <v>9.1416529526567043</v>
      </c>
      <c r="S885" s="377">
        <f t="shared" si="91"/>
        <v>-1.3127302458958316</v>
      </c>
      <c r="T885" s="377">
        <f t="shared" si="92"/>
        <v>-2.391083912887991</v>
      </c>
      <c r="U885" s="377">
        <f t="shared" si="93"/>
        <v>-31.119466635896867</v>
      </c>
      <c r="V885" s="377">
        <f t="shared" si="94"/>
        <v>-9.5700623081116092</v>
      </c>
      <c r="W885" s="377">
        <f t="shared" si="95"/>
        <v>0.45656967280037508</v>
      </c>
      <c r="X885" s="377">
        <f t="shared" si="96"/>
        <v>0.32039322199675607</v>
      </c>
      <c r="Y885" s="377">
        <f t="shared" si="97"/>
        <v>-28.422183113765399</v>
      </c>
      <c r="Z885" s="377">
        <f t="shared" si="98"/>
        <v>-2.1500105729223953</v>
      </c>
      <c r="AA885" s="377">
        <f t="shared" si="99"/>
        <v>8.6516341365173144</v>
      </c>
      <c r="AB885" s="377">
        <f t="shared" si="100"/>
        <v>-12.203173457082055</v>
      </c>
      <c r="AC885" s="377">
        <f t="shared" si="101"/>
        <v>-6.9343582568363082</v>
      </c>
      <c r="AD885" s="377">
        <f t="shared" si="102"/>
        <v>-3.2214089101820558</v>
      </c>
      <c r="AE885" s="377">
        <f t="shared" si="103"/>
        <v>5.7451269731638925</v>
      </c>
      <c r="AF885" s="377">
        <f t="shared" si="104"/>
        <v>-3.7857291344723616</v>
      </c>
      <c r="AG885" s="377">
        <f t="shared" si="104"/>
        <v>21.539248014981908</v>
      </c>
      <c r="AH885" s="377">
        <f t="shared" si="104"/>
        <v>5.1364427778994797</v>
      </c>
      <c r="AI885" s="377">
        <f t="shared" si="104"/>
        <v>2.8976440248532702</v>
      </c>
      <c r="AJ885" s="377">
        <f t="shared" si="105"/>
        <v>23.26505569406309</v>
      </c>
      <c r="AK885" s="377">
        <f t="shared" si="105"/>
        <v>11.174027576142095</v>
      </c>
      <c r="AL885" s="377">
        <f t="shared" si="105"/>
        <v>6.9097867380920155</v>
      </c>
      <c r="AM885" s="377">
        <f t="shared" si="105"/>
        <v>10.828493229379063</v>
      </c>
      <c r="AN885" s="377">
        <f t="shared" si="106"/>
        <v>5.1400345296165444</v>
      </c>
      <c r="AO885" s="377">
        <f t="shared" si="106"/>
        <v>1.2623908079587673</v>
      </c>
      <c r="AP885" s="377">
        <f t="shared" si="106"/>
        <v>11.391410553145432</v>
      </c>
    </row>
    <row r="886" spans="1:42" s="326" customFormat="1" ht="13.8" x14ac:dyDescent="0.3">
      <c r="A886" s="330"/>
      <c r="B886" s="330" t="s">
        <v>277</v>
      </c>
      <c r="C886" s="333"/>
      <c r="D886" s="333"/>
      <c r="E886" s="333"/>
      <c r="F886" s="333"/>
      <c r="G886" s="333"/>
      <c r="H886" s="333"/>
      <c r="I886" s="333"/>
      <c r="J886" s="333"/>
      <c r="K886" s="333"/>
      <c r="L886" s="333"/>
      <c r="M886" s="333"/>
      <c r="N886" s="333"/>
      <c r="O886" s="377">
        <f t="shared" si="87"/>
        <v>-6.4018274884218105</v>
      </c>
      <c r="P886" s="377">
        <f t="shared" si="88"/>
        <v>-10.480316096875894</v>
      </c>
      <c r="Q886" s="377">
        <f t="shared" si="89"/>
        <v>1.4595314412568547</v>
      </c>
      <c r="R886" s="377">
        <f t="shared" si="90"/>
        <v>-10.717876262950471</v>
      </c>
      <c r="S886" s="377">
        <f t="shared" si="91"/>
        <v>-11.950117078512404</v>
      </c>
      <c r="T886" s="377">
        <f t="shared" si="92"/>
        <v>-14.584695509943691</v>
      </c>
      <c r="U886" s="377">
        <f t="shared" si="93"/>
        <v>-24.253610811114171</v>
      </c>
      <c r="V886" s="377">
        <f t="shared" si="94"/>
        <v>-14.374746786393896</v>
      </c>
      <c r="W886" s="377">
        <f t="shared" si="95"/>
        <v>-15.603802251220738</v>
      </c>
      <c r="X886" s="377">
        <f t="shared" si="96"/>
        <v>3.3531353480998853</v>
      </c>
      <c r="Y886" s="377">
        <f t="shared" si="97"/>
        <v>9.3689473622579525E-2</v>
      </c>
      <c r="Z886" s="377">
        <f t="shared" si="98"/>
        <v>-5.8967914682497948</v>
      </c>
      <c r="AA886" s="377">
        <f t="shared" si="99"/>
        <v>10.522195808225057</v>
      </c>
      <c r="AB886" s="377">
        <f t="shared" si="100"/>
        <v>6.514361080164119</v>
      </c>
      <c r="AC886" s="377">
        <f t="shared" si="101"/>
        <v>-1.245633126487274</v>
      </c>
      <c r="AD886" s="377">
        <f t="shared" si="102"/>
        <v>19.902378687353693</v>
      </c>
      <c r="AE886" s="377">
        <f t="shared" si="103"/>
        <v>2.4064662845841327</v>
      </c>
      <c r="AF886" s="377">
        <f t="shared" si="104"/>
        <v>6.2104599229169093</v>
      </c>
      <c r="AG886" s="377">
        <f t="shared" si="104"/>
        <v>17.83566327335647</v>
      </c>
      <c r="AH886" s="377">
        <f t="shared" si="104"/>
        <v>16.192181493062929</v>
      </c>
      <c r="AI886" s="377">
        <f t="shared" si="104"/>
        <v>25.659440278161018</v>
      </c>
      <c r="AJ886" s="377">
        <f t="shared" si="105"/>
        <v>13.934433415704905</v>
      </c>
      <c r="AK886" s="377">
        <f t="shared" si="105"/>
        <v>14.015043340635811</v>
      </c>
      <c r="AL886" s="377">
        <f t="shared" si="105"/>
        <v>20.405955223014601</v>
      </c>
      <c r="AM886" s="377">
        <f t="shared" si="105"/>
        <v>4.1678513617339492</v>
      </c>
      <c r="AN886" s="377">
        <f t="shared" si="106"/>
        <v>12.783457249375752</v>
      </c>
      <c r="AO886" s="377">
        <f t="shared" si="106"/>
        <v>9.5432389230904029</v>
      </c>
      <c r="AP886" s="377">
        <f t="shared" si="106"/>
        <v>17.410289629114377</v>
      </c>
    </row>
    <row r="887" spans="1:42" s="326" customFormat="1" ht="27.6" x14ac:dyDescent="0.3">
      <c r="A887" s="328"/>
      <c r="B887" s="328" t="s">
        <v>278</v>
      </c>
      <c r="C887" s="332"/>
      <c r="D887" s="332"/>
      <c r="E887" s="332"/>
      <c r="F887" s="332"/>
      <c r="G887" s="332"/>
      <c r="H887" s="332"/>
      <c r="I887" s="332"/>
      <c r="J887" s="332"/>
      <c r="K887" s="332"/>
      <c r="L887" s="332"/>
      <c r="M887" s="332"/>
      <c r="N887" s="332"/>
      <c r="O887" s="377">
        <f t="shared" si="87"/>
        <v>9.272466324813859</v>
      </c>
      <c r="P887" s="377">
        <f t="shared" si="88"/>
        <v>-3.0477480240758354</v>
      </c>
      <c r="Q887" s="377">
        <f t="shared" si="89"/>
        <v>-8.9662953849409082</v>
      </c>
      <c r="R887" s="377">
        <f t="shared" si="90"/>
        <v>6.4489297033959003</v>
      </c>
      <c r="S887" s="377">
        <f t="shared" si="91"/>
        <v>-11.119403006249813</v>
      </c>
      <c r="T887" s="377">
        <f t="shared" si="92"/>
        <v>-28.709408125905771</v>
      </c>
      <c r="U887" s="377">
        <f t="shared" si="93"/>
        <v>-11.664620044455027</v>
      </c>
      <c r="V887" s="377">
        <f t="shared" si="94"/>
        <v>-14.815254983192174</v>
      </c>
      <c r="W887" s="377">
        <f t="shared" si="95"/>
        <v>-11.173739629011724</v>
      </c>
      <c r="X887" s="377">
        <f t="shared" si="96"/>
        <v>-5.6848726008790065</v>
      </c>
      <c r="Y887" s="377">
        <f t="shared" si="97"/>
        <v>-6.336911990673709</v>
      </c>
      <c r="Z887" s="377">
        <f t="shared" si="98"/>
        <v>-16.64211970391673</v>
      </c>
      <c r="AA887" s="377">
        <f t="shared" si="99"/>
        <v>-5.565755478520896</v>
      </c>
      <c r="AB887" s="377">
        <f t="shared" si="100"/>
        <v>-4.318180704672085</v>
      </c>
      <c r="AC887" s="377">
        <f t="shared" si="101"/>
        <v>-9.3169211291663938</v>
      </c>
      <c r="AD887" s="377">
        <f t="shared" si="102"/>
        <v>-26.208362359757459</v>
      </c>
      <c r="AE887" s="377">
        <f t="shared" si="103"/>
        <v>-34.449446913113071</v>
      </c>
      <c r="AF887" s="377">
        <f t="shared" si="104"/>
        <v>14.01548595701054</v>
      </c>
      <c r="AG887" s="377">
        <f t="shared" si="104"/>
        <v>7.3002922358262907</v>
      </c>
      <c r="AH887" s="377">
        <f t="shared" si="104"/>
        <v>1.0446255922455958</v>
      </c>
      <c r="AI887" s="377">
        <f t="shared" si="104"/>
        <v>-4.8834213078069268</v>
      </c>
      <c r="AJ887" s="377">
        <f t="shared" si="105"/>
        <v>4.402063624426189</v>
      </c>
      <c r="AK887" s="377">
        <f t="shared" si="105"/>
        <v>17.904456601657863</v>
      </c>
      <c r="AL887" s="377">
        <f t="shared" si="105"/>
        <v>4.171397724370518</v>
      </c>
      <c r="AM887" s="377">
        <f t="shared" si="105"/>
        <v>23.651541585254417</v>
      </c>
      <c r="AN887" s="377">
        <f t="shared" si="106"/>
        <v>2.0760416420820205</v>
      </c>
      <c r="AO887" s="377">
        <f t="shared" si="106"/>
        <v>12.783615884589281</v>
      </c>
      <c r="AP887" s="377">
        <f t="shared" si="106"/>
        <v>32.464243533671102</v>
      </c>
    </row>
    <row r="888" spans="1:42" s="326" customFormat="1" ht="13.8" x14ac:dyDescent="0.3">
      <c r="A888" s="330"/>
      <c r="B888" s="330" t="s">
        <v>279</v>
      </c>
      <c r="C888" s="333"/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77">
        <f t="shared" si="87"/>
        <v>83.273742648607964</v>
      </c>
      <c r="P888" s="377">
        <f t="shared" si="88"/>
        <v>-4.7127764089832311</v>
      </c>
      <c r="Q888" s="377">
        <f t="shared" si="89"/>
        <v>-29.858088748099096</v>
      </c>
      <c r="R888" s="377">
        <f t="shared" si="90"/>
        <v>22.279464604218205</v>
      </c>
      <c r="S888" s="377">
        <f t="shared" si="91"/>
        <v>-27.875964642217461</v>
      </c>
      <c r="T888" s="377">
        <f t="shared" si="92"/>
        <v>-35.414529013980768</v>
      </c>
      <c r="U888" s="377">
        <f t="shared" si="93"/>
        <v>2.9467389152092704</v>
      </c>
      <c r="V888" s="377">
        <f t="shared" si="94"/>
        <v>4.0238408322833381</v>
      </c>
      <c r="W888" s="377">
        <f t="shared" si="95"/>
        <v>17.342712454001632</v>
      </c>
      <c r="X888" s="377">
        <f t="shared" si="96"/>
        <v>43.383017104208172</v>
      </c>
      <c r="Y888" s="377">
        <f t="shared" si="97"/>
        <v>12.147807488501753</v>
      </c>
      <c r="Z888" s="377">
        <f t="shared" si="98"/>
        <v>7.7967741124676966</v>
      </c>
      <c r="AA888" s="377">
        <f t="shared" si="99"/>
        <v>12.370577152536779</v>
      </c>
      <c r="AB888" s="377">
        <f t="shared" si="100"/>
        <v>21.151979441728287</v>
      </c>
      <c r="AC888" s="377">
        <f t="shared" si="101"/>
        <v>58.566329218079701</v>
      </c>
      <c r="AD888" s="377">
        <f t="shared" si="102"/>
        <v>-24.316230198857944</v>
      </c>
      <c r="AE888" s="377">
        <f t="shared" si="103"/>
        <v>-28.132896300476983</v>
      </c>
      <c r="AF888" s="377">
        <f t="shared" si="104"/>
        <v>49.843352080978264</v>
      </c>
      <c r="AG888" s="377">
        <f t="shared" si="104"/>
        <v>17.241272762125966</v>
      </c>
      <c r="AH888" s="377">
        <f t="shared" si="104"/>
        <v>15.008283684116703</v>
      </c>
      <c r="AI888" s="377">
        <f t="shared" si="104"/>
        <v>12.46150543781768</v>
      </c>
      <c r="AJ888" s="377">
        <f t="shared" si="105"/>
        <v>-8.1453262876141341</v>
      </c>
      <c r="AK888" s="377">
        <f t="shared" si="105"/>
        <v>-0.58550628706160546</v>
      </c>
      <c r="AL888" s="377">
        <f t="shared" si="105"/>
        <v>-42.428399439805617</v>
      </c>
      <c r="AM888" s="377">
        <f t="shared" si="105"/>
        <v>0.86247746236517675</v>
      </c>
      <c r="AN888" s="377">
        <f t="shared" si="106"/>
        <v>-9.0997302527363964</v>
      </c>
      <c r="AO888" s="377">
        <f t="shared" si="106"/>
        <v>-19.151795041355371</v>
      </c>
      <c r="AP888" s="377">
        <f t="shared" si="106"/>
        <v>3.3212547139194322</v>
      </c>
    </row>
    <row r="889" spans="1:42" s="326" customFormat="1" ht="27.6" x14ac:dyDescent="0.3">
      <c r="A889" s="328"/>
      <c r="B889" s="328" t="s">
        <v>280</v>
      </c>
      <c r="C889" s="332"/>
      <c r="D889" s="332"/>
      <c r="E889" s="332"/>
      <c r="F889" s="332"/>
      <c r="G889" s="332"/>
      <c r="H889" s="332"/>
      <c r="I889" s="332"/>
      <c r="J889" s="332"/>
      <c r="K889" s="332"/>
      <c r="L889" s="332"/>
      <c r="M889" s="332"/>
      <c r="N889" s="332"/>
      <c r="O889" s="377">
        <f t="shared" si="87"/>
        <v>-16.733594423616633</v>
      </c>
      <c r="P889" s="377">
        <f t="shared" si="88"/>
        <v>1.5865571788720541</v>
      </c>
      <c r="Q889" s="377">
        <f t="shared" si="89"/>
        <v>-15.487303806660051</v>
      </c>
      <c r="R889" s="377">
        <f t="shared" si="90"/>
        <v>-16.735295977288608</v>
      </c>
      <c r="S889" s="377">
        <f t="shared" si="91"/>
        <v>-11.905580571522318</v>
      </c>
      <c r="T889" s="377">
        <f t="shared" si="92"/>
        <v>-12.954715589995528</v>
      </c>
      <c r="U889" s="377">
        <f t="shared" si="93"/>
        <v>-1.1551042991322036</v>
      </c>
      <c r="V889" s="377">
        <f t="shared" si="94"/>
        <v>-43.165135278979911</v>
      </c>
      <c r="W889" s="377">
        <f t="shared" si="95"/>
        <v>-52.796266254896231</v>
      </c>
      <c r="X889" s="377">
        <f t="shared" si="96"/>
        <v>-33.081438491328157</v>
      </c>
      <c r="Y889" s="377">
        <f t="shared" si="97"/>
        <v>-10.859998159096611</v>
      </c>
      <c r="Z889" s="377">
        <f t="shared" si="98"/>
        <v>-44.005451874383603</v>
      </c>
      <c r="AA889" s="377">
        <f t="shared" si="99"/>
        <v>-20.148631863812028</v>
      </c>
      <c r="AB889" s="377">
        <f t="shared" si="100"/>
        <v>-29.537011814259486</v>
      </c>
      <c r="AC889" s="377">
        <f t="shared" si="101"/>
        <v>-40.673347853785394</v>
      </c>
      <c r="AD889" s="377">
        <f t="shared" si="102"/>
        <v>-33.601578176536847</v>
      </c>
      <c r="AE889" s="377">
        <f t="shared" si="103"/>
        <v>-56.176907234941346</v>
      </c>
      <c r="AF889" s="377">
        <f t="shared" si="104"/>
        <v>-32.593022433473422</v>
      </c>
      <c r="AG889" s="377">
        <f t="shared" si="104"/>
        <v>-11.999354765159673</v>
      </c>
      <c r="AH889" s="377">
        <f t="shared" si="104"/>
        <v>0.36189680899817367</v>
      </c>
      <c r="AI889" s="377">
        <f t="shared" si="104"/>
        <v>-29.356424065262431</v>
      </c>
      <c r="AJ889" s="377">
        <f t="shared" si="105"/>
        <v>8.5698361644393373</v>
      </c>
      <c r="AK889" s="377">
        <f t="shared" si="105"/>
        <v>-2.7139017737618221</v>
      </c>
      <c r="AL889" s="377">
        <f t="shared" si="105"/>
        <v>41.5061908009177</v>
      </c>
      <c r="AM889" s="377">
        <f t="shared" si="105"/>
        <v>28.360559876548027</v>
      </c>
      <c r="AN889" s="377">
        <f t="shared" si="106"/>
        <v>27.352807224811961</v>
      </c>
      <c r="AO889" s="377">
        <f t="shared" si="106"/>
        <v>43.522242746606743</v>
      </c>
      <c r="AP889" s="377">
        <f t="shared" si="106"/>
        <v>44.463007457760007</v>
      </c>
    </row>
    <row r="890" spans="1:42" s="326" customFormat="1" ht="13.8" x14ac:dyDescent="0.3">
      <c r="A890" s="330"/>
      <c r="B890" s="330" t="s">
        <v>281</v>
      </c>
      <c r="C890" s="333"/>
      <c r="D890" s="333"/>
      <c r="E890" s="333"/>
      <c r="F890" s="333"/>
      <c r="G890" s="333"/>
      <c r="H890" s="333"/>
      <c r="I890" s="333"/>
      <c r="J890" s="333"/>
      <c r="K890" s="333"/>
      <c r="L890" s="333"/>
      <c r="M890" s="333"/>
      <c r="N890" s="333"/>
      <c r="O890" s="377">
        <f t="shared" si="87"/>
        <v>121.28397669805194</v>
      </c>
      <c r="P890" s="377">
        <f t="shared" si="88"/>
        <v>52.061896222348913</v>
      </c>
      <c r="Q890" s="377">
        <f t="shared" si="89"/>
        <v>117.93933752995068</v>
      </c>
      <c r="R890" s="377">
        <f t="shared" si="90"/>
        <v>69.212819281609214</v>
      </c>
      <c r="S890" s="377">
        <f t="shared" si="91"/>
        <v>174.23553042303308</v>
      </c>
      <c r="T890" s="377">
        <f t="shared" si="92"/>
        <v>95.60878172873565</v>
      </c>
      <c r="U890" s="377">
        <f t="shared" si="93"/>
        <v>-18.479631340010538</v>
      </c>
      <c r="V890" s="377">
        <f t="shared" si="94"/>
        <v>-53.743233290416974</v>
      </c>
      <c r="W890" s="377">
        <f t="shared" si="95"/>
        <v>-40.004560508333327</v>
      </c>
      <c r="X890" s="377">
        <f t="shared" si="96"/>
        <v>-56.84934187721823</v>
      </c>
      <c r="Y890" s="377">
        <f t="shared" si="97"/>
        <v>-59.46919699600457</v>
      </c>
      <c r="Z890" s="377">
        <f t="shared" si="98"/>
        <v>-38.890001259852205</v>
      </c>
      <c r="AA890" s="377">
        <f t="shared" si="99"/>
        <v>-45.171177006793194</v>
      </c>
      <c r="AB890" s="377">
        <f t="shared" si="100"/>
        <v>-28.072639377525157</v>
      </c>
      <c r="AC890" s="377">
        <f t="shared" si="101"/>
        <v>-71.207757295331149</v>
      </c>
      <c r="AD890" s="377">
        <f t="shared" si="102"/>
        <v>-67.105711711223393</v>
      </c>
      <c r="AE890" s="377">
        <f t="shared" si="103"/>
        <v>-58.584904915300285</v>
      </c>
      <c r="AF890" s="377">
        <f t="shared" si="104"/>
        <v>-51.870127497657805</v>
      </c>
      <c r="AG890" s="377">
        <f t="shared" si="104"/>
        <v>-46.226366586794626</v>
      </c>
      <c r="AH890" s="377">
        <f t="shared" si="104"/>
        <v>-42.330838525857743</v>
      </c>
      <c r="AI890" s="377">
        <f t="shared" si="104"/>
        <v>-33.305923832386455</v>
      </c>
      <c r="AJ890" s="377">
        <f t="shared" si="105"/>
        <v>-20.955715015227526</v>
      </c>
      <c r="AK890" s="377">
        <f t="shared" si="105"/>
        <v>-4.0614875480286301</v>
      </c>
      <c r="AL890" s="377">
        <f t="shared" si="105"/>
        <v>-26.861937461151005</v>
      </c>
      <c r="AM890" s="377">
        <f t="shared" si="105"/>
        <v>32.114482254981667</v>
      </c>
      <c r="AN890" s="377">
        <f t="shared" si="106"/>
        <v>1.3943599519565475</v>
      </c>
      <c r="AO890" s="377">
        <f t="shared" si="106"/>
        <v>77.668937085962625</v>
      </c>
      <c r="AP890" s="377">
        <f t="shared" si="106"/>
        <v>148.9707435016401</v>
      </c>
    </row>
    <row r="891" spans="1:42" s="326" customFormat="1" ht="13.8" x14ac:dyDescent="0.3">
      <c r="A891" s="328"/>
      <c r="B891" s="328" t="s">
        <v>282</v>
      </c>
      <c r="C891" s="332"/>
      <c r="D891" s="332"/>
      <c r="E891" s="332"/>
      <c r="F891" s="332"/>
      <c r="G891" s="332"/>
      <c r="H891" s="332"/>
      <c r="I891" s="332"/>
      <c r="J891" s="332"/>
      <c r="K891" s="332"/>
      <c r="L891" s="332"/>
      <c r="M891" s="332"/>
      <c r="N891" s="332"/>
      <c r="O891" s="377">
        <f t="shared" si="87"/>
        <v>-27.264646432375759</v>
      </c>
      <c r="P891" s="377">
        <f t="shared" si="88"/>
        <v>3.5974897258883316</v>
      </c>
      <c r="Q891" s="377">
        <f t="shared" si="89"/>
        <v>55.011187862872319</v>
      </c>
      <c r="R891" s="377">
        <f t="shared" si="90"/>
        <v>23.324857064148862</v>
      </c>
      <c r="S891" s="377">
        <f t="shared" si="91"/>
        <v>36.745450885957887</v>
      </c>
      <c r="T891" s="377">
        <f t="shared" si="92"/>
        <v>-33.986719774942962</v>
      </c>
      <c r="U891" s="377">
        <f t="shared" si="93"/>
        <v>10.840255216994585</v>
      </c>
      <c r="V891" s="377">
        <f t="shared" si="94"/>
        <v>-6.0932788139816196</v>
      </c>
      <c r="W891" s="377">
        <f t="shared" si="95"/>
        <v>-10.21972255584784</v>
      </c>
      <c r="X891" s="377">
        <f t="shared" si="96"/>
        <v>-14.554170138277806</v>
      </c>
      <c r="Y891" s="377">
        <f t="shared" si="97"/>
        <v>-15.330699969020738</v>
      </c>
      <c r="Z891" s="377">
        <f t="shared" si="98"/>
        <v>-14.542605030408346</v>
      </c>
      <c r="AA891" s="377">
        <f t="shared" si="99"/>
        <v>-19.852581187891065</v>
      </c>
      <c r="AB891" s="377">
        <f t="shared" si="100"/>
        <v>-42.263157562247152</v>
      </c>
      <c r="AC891" s="377">
        <f t="shared" si="101"/>
        <v>-50.554204626879567</v>
      </c>
      <c r="AD891" s="377">
        <f t="shared" si="102"/>
        <v>-18.576814394833089</v>
      </c>
      <c r="AE891" s="377">
        <f t="shared" si="103"/>
        <v>-42.552958688243876</v>
      </c>
      <c r="AF891" s="377">
        <f t="shared" si="104"/>
        <v>-17.102310671934411</v>
      </c>
      <c r="AG891" s="377">
        <f t="shared" si="104"/>
        <v>-16.776437277316582</v>
      </c>
      <c r="AH891" s="377">
        <f t="shared" si="104"/>
        <v>-36.928427774430645</v>
      </c>
      <c r="AI891" s="377">
        <f t="shared" si="104"/>
        <v>-46.301342224937216</v>
      </c>
      <c r="AJ891" s="377">
        <f t="shared" si="105"/>
        <v>-6.908149184895839</v>
      </c>
      <c r="AK891" s="377">
        <f t="shared" si="105"/>
        <v>29.892522786196</v>
      </c>
      <c r="AL891" s="377">
        <f t="shared" si="105"/>
        <v>12.042725820436976</v>
      </c>
      <c r="AM891" s="377">
        <f t="shared" si="105"/>
        <v>39.599931557151145</v>
      </c>
      <c r="AN891" s="377">
        <f t="shared" si="106"/>
        <v>33.473824827269311</v>
      </c>
      <c r="AO891" s="377">
        <f t="shared" si="106"/>
        <v>60.662329175834159</v>
      </c>
      <c r="AP891" s="377">
        <f t="shared" si="106"/>
        <v>67.367179566339018</v>
      </c>
    </row>
    <row r="892" spans="1:42" s="326" customFormat="1" ht="13.8" x14ac:dyDescent="0.3">
      <c r="A892" s="330"/>
      <c r="B892" s="330" t="s">
        <v>283</v>
      </c>
      <c r="C892" s="333"/>
      <c r="D892" s="333"/>
      <c r="E892" s="333"/>
      <c r="F892" s="333"/>
      <c r="G892" s="333"/>
      <c r="H892" s="333"/>
      <c r="I892" s="333"/>
      <c r="J892" s="333"/>
      <c r="K892" s="333"/>
      <c r="L892" s="333"/>
      <c r="M892" s="333"/>
      <c r="N892" s="333"/>
      <c r="O892" s="377">
        <f t="shared" si="87"/>
        <v>-34.532572983799703</v>
      </c>
      <c r="P892" s="377">
        <f t="shared" si="88"/>
        <v>-16.709068865116279</v>
      </c>
      <c r="Q892" s="377">
        <f t="shared" si="89"/>
        <v>-29.085815442307698</v>
      </c>
      <c r="R892" s="377">
        <f t="shared" si="90"/>
        <v>-12.166575657205238</v>
      </c>
      <c r="S892" s="377">
        <f t="shared" si="91"/>
        <v>8.8134800315457369</v>
      </c>
      <c r="T892" s="377">
        <f t="shared" si="92"/>
        <v>-15.560621794520545</v>
      </c>
      <c r="U892" s="377">
        <f t="shared" si="93"/>
        <v>-41.930117611940297</v>
      </c>
      <c r="V892" s="377">
        <f t="shared" si="94"/>
        <v>-37.034157207723034</v>
      </c>
      <c r="W892" s="377">
        <f t="shared" si="95"/>
        <v>-37.262725038904904</v>
      </c>
      <c r="X892" s="377">
        <f t="shared" si="96"/>
        <v>-48.406647764623962</v>
      </c>
      <c r="Y892" s="377">
        <f t="shared" si="97"/>
        <v>-33.469094139199996</v>
      </c>
      <c r="Z892" s="377">
        <f t="shared" si="98"/>
        <v>-51.720173280752533</v>
      </c>
      <c r="AA892" s="377">
        <f t="shared" si="99"/>
        <v>7.8813917701860454</v>
      </c>
      <c r="AB892" s="377">
        <f t="shared" si="100"/>
        <v>-21.828265984569807</v>
      </c>
      <c r="AC892" s="377">
        <f t="shared" si="101"/>
        <v>-0.66159484999368279</v>
      </c>
      <c r="AD892" s="377">
        <f t="shared" si="102"/>
        <v>-5.8700231852971152</v>
      </c>
      <c r="AE892" s="377">
        <f t="shared" si="103"/>
        <v>-14.799768123574854</v>
      </c>
      <c r="AF892" s="377">
        <f t="shared" si="104"/>
        <v>-19.882980543051808</v>
      </c>
      <c r="AG892" s="377">
        <f t="shared" si="104"/>
        <v>35.882416565696062</v>
      </c>
      <c r="AH892" s="377">
        <f t="shared" si="104"/>
        <v>5.217737000787551</v>
      </c>
      <c r="AI892" s="377">
        <f t="shared" si="104"/>
        <v>18.746046831868437</v>
      </c>
      <c r="AJ892" s="377">
        <f t="shared" si="105"/>
        <v>41.870991036631729</v>
      </c>
      <c r="AK892" s="377">
        <f t="shared" si="105"/>
        <v>3.7536152939583118</v>
      </c>
      <c r="AL892" s="377">
        <f t="shared" si="105"/>
        <v>23.291121488285697</v>
      </c>
      <c r="AM892" s="377">
        <f t="shared" si="105"/>
        <v>-6.4519967449947888</v>
      </c>
      <c r="AN892" s="377">
        <f t="shared" si="106"/>
        <v>-1.9014950691081045</v>
      </c>
      <c r="AO892" s="377">
        <f t="shared" si="106"/>
        <v>-12.679922919806518</v>
      </c>
      <c r="AP892" s="377">
        <f t="shared" si="106"/>
        <v>-28.913723281377283</v>
      </c>
    </row>
    <row r="893" spans="1:42" s="326" customFormat="1" ht="13.8" x14ac:dyDescent="0.3">
      <c r="A893" s="328"/>
      <c r="B893" s="328" t="s">
        <v>284</v>
      </c>
      <c r="C893" s="332"/>
      <c r="D893" s="332"/>
      <c r="E893" s="332"/>
      <c r="F893" s="332"/>
      <c r="G893" s="332"/>
      <c r="H893" s="332"/>
      <c r="I893" s="332"/>
      <c r="J893" s="332"/>
      <c r="K893" s="332"/>
      <c r="L893" s="332"/>
      <c r="M893" s="332"/>
      <c r="N893" s="332"/>
      <c r="O893" s="377">
        <f t="shared" si="87"/>
        <v>-18.54926621473118</v>
      </c>
      <c r="P893" s="377">
        <f t="shared" si="88"/>
        <v>-11.275743367393476</v>
      </c>
      <c r="Q893" s="377">
        <f t="shared" si="89"/>
        <v>-20.331126713478795</v>
      </c>
      <c r="R893" s="377">
        <f t="shared" si="90"/>
        <v>-16.641258635457003</v>
      </c>
      <c r="S893" s="377">
        <f t="shared" si="91"/>
        <v>-19.505585141710117</v>
      </c>
      <c r="T893" s="377">
        <f t="shared" si="92"/>
        <v>-32.123912574240194</v>
      </c>
      <c r="U893" s="377">
        <f t="shared" si="93"/>
        <v>-39.285101789120702</v>
      </c>
      <c r="V893" s="377">
        <f t="shared" si="94"/>
        <v>-26.925145305956303</v>
      </c>
      <c r="W893" s="377">
        <f t="shared" si="95"/>
        <v>-26.066494281994157</v>
      </c>
      <c r="X893" s="377">
        <f t="shared" si="96"/>
        <v>-16.017282084628867</v>
      </c>
      <c r="Y893" s="377">
        <f t="shared" si="97"/>
        <v>-5.9734185725887263</v>
      </c>
      <c r="Z893" s="377">
        <f t="shared" si="98"/>
        <v>-30.469281807673912</v>
      </c>
      <c r="AA893" s="377">
        <f t="shared" si="99"/>
        <v>-15.468074183015847</v>
      </c>
      <c r="AB893" s="377">
        <f t="shared" si="100"/>
        <v>-5.4466766481478643</v>
      </c>
      <c r="AC893" s="377">
        <f t="shared" si="101"/>
        <v>-19.243614985525891</v>
      </c>
      <c r="AD893" s="377">
        <f t="shared" si="102"/>
        <v>-20.550228459653582</v>
      </c>
      <c r="AE893" s="377">
        <f t="shared" si="103"/>
        <v>-24.220506980877651</v>
      </c>
      <c r="AF893" s="377">
        <f t="shared" si="104"/>
        <v>9.1305334329720402</v>
      </c>
      <c r="AG893" s="377">
        <f t="shared" si="104"/>
        <v>35.934670067830105</v>
      </c>
      <c r="AH893" s="377">
        <f t="shared" si="104"/>
        <v>3.4365608560366163</v>
      </c>
      <c r="AI893" s="377">
        <f t="shared" si="104"/>
        <v>-1.2783521818768753</v>
      </c>
      <c r="AJ893" s="377">
        <f t="shared" si="105"/>
        <v>28.824206459326245</v>
      </c>
      <c r="AK893" s="377">
        <f t="shared" si="105"/>
        <v>45.660905766484213</v>
      </c>
      <c r="AL893" s="377">
        <f t="shared" si="105"/>
        <v>87.429833530427274</v>
      </c>
      <c r="AM893" s="377">
        <f t="shared" si="105"/>
        <v>64.852321555591828</v>
      </c>
      <c r="AN893" s="377">
        <f t="shared" si="106"/>
        <v>6.3552527270268788</v>
      </c>
      <c r="AO893" s="377">
        <f t="shared" si="106"/>
        <v>47.452471621419591</v>
      </c>
      <c r="AP893" s="377">
        <f t="shared" si="106"/>
        <v>37.417973308095632</v>
      </c>
    </row>
    <row r="894" spans="1:42" s="326" customFormat="1" ht="13.8" x14ac:dyDescent="0.3">
      <c r="A894" s="330"/>
      <c r="B894" s="330" t="s">
        <v>285</v>
      </c>
      <c r="C894" s="333"/>
      <c r="D894" s="333"/>
      <c r="E894" s="333"/>
      <c r="F894" s="333"/>
      <c r="G894" s="333"/>
      <c r="H894" s="333"/>
      <c r="I894" s="333"/>
      <c r="J894" s="333"/>
      <c r="K894" s="333"/>
      <c r="L894" s="333"/>
      <c r="M894" s="333"/>
      <c r="N894" s="333"/>
      <c r="O894" s="377">
        <f t="shared" si="87"/>
        <v>32.781334667361506</v>
      </c>
      <c r="P894" s="377">
        <f t="shared" si="88"/>
        <v>21.693100070873932</v>
      </c>
      <c r="Q894" s="377">
        <f t="shared" si="89"/>
        <v>38.207592489065696</v>
      </c>
      <c r="R894" s="377">
        <f t="shared" si="90"/>
        <v>13.727579104038202</v>
      </c>
      <c r="S894" s="377">
        <f t="shared" si="91"/>
        <v>8.8814887237491416</v>
      </c>
      <c r="T894" s="377">
        <f t="shared" si="92"/>
        <v>28.359408743388986</v>
      </c>
      <c r="U894" s="377">
        <f t="shared" si="93"/>
        <v>1.5020677411870234</v>
      </c>
      <c r="V894" s="377">
        <f t="shared" si="94"/>
        <v>-21.879998197879086</v>
      </c>
      <c r="W894" s="377">
        <f t="shared" si="95"/>
        <v>34.442351568385369</v>
      </c>
      <c r="X894" s="377">
        <f t="shared" si="96"/>
        <v>-0.11336347827513468</v>
      </c>
      <c r="Y894" s="377">
        <f t="shared" si="97"/>
        <v>-16.19150208882391</v>
      </c>
      <c r="Z894" s="377">
        <f t="shared" si="98"/>
        <v>-2.9616566568642373</v>
      </c>
      <c r="AA894" s="377">
        <f t="shared" si="99"/>
        <v>8.0437076346455498</v>
      </c>
      <c r="AB894" s="377">
        <f t="shared" si="100"/>
        <v>-17.481108116631344</v>
      </c>
      <c r="AC894" s="377">
        <f t="shared" si="101"/>
        <v>-29.316558809058421</v>
      </c>
      <c r="AD894" s="377">
        <f t="shared" si="102"/>
        <v>-6.0556195646902902</v>
      </c>
      <c r="AE894" s="377">
        <f t="shared" si="103"/>
        <v>-21.771553014959029</v>
      </c>
      <c r="AF894" s="377">
        <f t="shared" si="104"/>
        <v>-26.487202882053573</v>
      </c>
      <c r="AG894" s="377">
        <f t="shared" si="104"/>
        <v>-13.09763526839707</v>
      </c>
      <c r="AH894" s="377">
        <f t="shared" si="104"/>
        <v>29.119246420652399</v>
      </c>
      <c r="AI894" s="377">
        <f t="shared" si="104"/>
        <v>-4.9144203437317904</v>
      </c>
      <c r="AJ894" s="377">
        <f t="shared" si="105"/>
        <v>27.580506573029531</v>
      </c>
      <c r="AK894" s="377">
        <f t="shared" si="105"/>
        <v>43.753535245908807</v>
      </c>
      <c r="AL894" s="377">
        <f t="shared" si="105"/>
        <v>34.144140034023643</v>
      </c>
      <c r="AM894" s="377">
        <f t="shared" si="105"/>
        <v>13.903497358101292</v>
      </c>
      <c r="AN894" s="377">
        <f t="shared" si="106"/>
        <v>17.822077478491742</v>
      </c>
      <c r="AO894" s="377">
        <f t="shared" si="106"/>
        <v>7.4809379327347729</v>
      </c>
      <c r="AP894" s="377">
        <f t="shared" si="106"/>
        <v>-0.60733380455676012</v>
      </c>
    </row>
    <row r="895" spans="1:42" s="326" customFormat="1" ht="13.8" x14ac:dyDescent="0.3">
      <c r="A895" s="328"/>
      <c r="B895" s="328" t="s">
        <v>286</v>
      </c>
      <c r="C895" s="332"/>
      <c r="D895" s="332"/>
      <c r="E895" s="332"/>
      <c r="F895" s="332"/>
      <c r="G895" s="332"/>
      <c r="H895" s="332"/>
      <c r="I895" s="332"/>
      <c r="J895" s="332"/>
      <c r="K895" s="332"/>
      <c r="L895" s="332"/>
      <c r="M895" s="332"/>
      <c r="N895" s="332"/>
      <c r="O895" s="377">
        <f t="shared" si="87"/>
        <v>181.14176713323826</v>
      </c>
      <c r="P895" s="377">
        <f t="shared" si="88"/>
        <v>-6.2533586967888777</v>
      </c>
      <c r="Q895" s="377">
        <f t="shared" si="89"/>
        <v>161.74100646822984</v>
      </c>
      <c r="R895" s="377">
        <f t="shared" si="90"/>
        <v>49.247542051251784</v>
      </c>
      <c r="S895" s="377">
        <f t="shared" si="91"/>
        <v>45.851646739279417</v>
      </c>
      <c r="T895" s="377">
        <f t="shared" si="92"/>
        <v>79.852198344409402</v>
      </c>
      <c r="U895" s="377">
        <f t="shared" si="93"/>
        <v>38.196216038252814</v>
      </c>
      <c r="V895" s="377">
        <f t="shared" si="94"/>
        <v>94.256606314041136</v>
      </c>
      <c r="W895" s="377">
        <f t="shared" si="95"/>
        <v>161.36391145845886</v>
      </c>
      <c r="X895" s="377">
        <f t="shared" si="96"/>
        <v>37.445016952670144</v>
      </c>
      <c r="Y895" s="377">
        <f t="shared" si="97"/>
        <v>22.593286174323307</v>
      </c>
      <c r="Z895" s="377">
        <f t="shared" si="98"/>
        <v>115.89658298671563</v>
      </c>
      <c r="AA895" s="377">
        <f t="shared" si="99"/>
        <v>-26.010519394384374</v>
      </c>
      <c r="AB895" s="377">
        <f t="shared" si="100"/>
        <v>0.2607958810943522</v>
      </c>
      <c r="AC895" s="377">
        <f t="shared" si="101"/>
        <v>-47.392220211878779</v>
      </c>
      <c r="AD895" s="377">
        <f t="shared" si="102"/>
        <v>-28.217274014539544</v>
      </c>
      <c r="AE895" s="377">
        <f t="shared" si="103"/>
        <v>-49.827986379552094</v>
      </c>
      <c r="AF895" s="377">
        <f t="shared" si="104"/>
        <v>-34.546315334841275</v>
      </c>
      <c r="AG895" s="377">
        <f t="shared" si="104"/>
        <v>-23.38667489862409</v>
      </c>
      <c r="AH895" s="377">
        <f t="shared" si="104"/>
        <v>58.23610804559469</v>
      </c>
      <c r="AI895" s="377">
        <f t="shared" si="104"/>
        <v>39.776356103544416</v>
      </c>
      <c r="AJ895" s="377">
        <f t="shared" si="105"/>
        <v>3.0604616336529</v>
      </c>
      <c r="AK895" s="377">
        <f t="shared" si="105"/>
        <v>150.79243706365577</v>
      </c>
      <c r="AL895" s="377">
        <f t="shared" si="105"/>
        <v>64.279527881465356</v>
      </c>
      <c r="AM895" s="377">
        <f t="shared" si="105"/>
        <v>119.31357774075703</v>
      </c>
      <c r="AN895" s="377">
        <f t="shared" si="106"/>
        <v>16.605666982963498</v>
      </c>
      <c r="AO895" s="377">
        <f t="shared" si="106"/>
        <v>2.3369498867472727</v>
      </c>
      <c r="AP895" s="377">
        <f t="shared" si="106"/>
        <v>29.574965323681901</v>
      </c>
    </row>
    <row r="896" spans="1:42" s="326" customFormat="1" ht="13.8" x14ac:dyDescent="0.3">
      <c r="A896" s="330"/>
      <c r="B896" s="330" t="s">
        <v>287</v>
      </c>
      <c r="C896" s="333"/>
      <c r="D896" s="333"/>
      <c r="E896" s="333"/>
      <c r="F896" s="333"/>
      <c r="G896" s="333"/>
      <c r="H896" s="333"/>
      <c r="I896" s="333"/>
      <c r="J896" s="333"/>
      <c r="K896" s="333"/>
      <c r="L896" s="333"/>
      <c r="M896" s="333"/>
      <c r="N896" s="333"/>
      <c r="O896" s="377">
        <f t="shared" si="87"/>
        <v>16.015955452247187</v>
      </c>
      <c r="P896" s="377">
        <f t="shared" si="88"/>
        <v>83.096483426940651</v>
      </c>
      <c r="Q896" s="377">
        <f t="shared" si="89"/>
        <v>33.645793808745246</v>
      </c>
      <c r="R896" s="377">
        <f t="shared" si="90"/>
        <v>-2.2330266963190244</v>
      </c>
      <c r="S896" s="377">
        <f t="shared" si="91"/>
        <v>-12.725072075209933</v>
      </c>
      <c r="T896" s="377">
        <f t="shared" si="92"/>
        <v>-17.188846331229115</v>
      </c>
      <c r="U896" s="377">
        <f t="shared" si="93"/>
        <v>-24.950669285243197</v>
      </c>
      <c r="V896" s="377">
        <f t="shared" si="94"/>
        <v>-16.758341806149236</v>
      </c>
      <c r="W896" s="377">
        <f t="shared" si="95"/>
        <v>-24.771983826256491</v>
      </c>
      <c r="X896" s="377">
        <f t="shared" si="96"/>
        <v>-26.644352205857739</v>
      </c>
      <c r="Y896" s="377">
        <f t="shared" si="97"/>
        <v>-38.649595184994496</v>
      </c>
      <c r="Z896" s="377">
        <f t="shared" si="98"/>
        <v>-55.379727592662277</v>
      </c>
      <c r="AA896" s="377">
        <f t="shared" si="99"/>
        <v>-54.013554706778677</v>
      </c>
      <c r="AB896" s="377">
        <f t="shared" si="100"/>
        <v>-48.682380256370266</v>
      </c>
      <c r="AC896" s="377">
        <f t="shared" si="101"/>
        <v>-41.900117735473657</v>
      </c>
      <c r="AD896" s="377">
        <f t="shared" si="102"/>
        <v>-18.00730956089668</v>
      </c>
      <c r="AE896" s="377">
        <f t="shared" si="103"/>
        <v>-16.920340635423653</v>
      </c>
      <c r="AF896" s="377">
        <f t="shared" si="104"/>
        <v>-18.102833504503117</v>
      </c>
      <c r="AG896" s="377">
        <f t="shared" si="104"/>
        <v>11.640411145373314</v>
      </c>
      <c r="AH896" s="377">
        <f t="shared" si="104"/>
        <v>-6.9173593247806329</v>
      </c>
      <c r="AI896" s="377">
        <f t="shared" si="104"/>
        <v>13.189334270469068</v>
      </c>
      <c r="AJ896" s="377">
        <f t="shared" si="105"/>
        <v>6.0272717167483734</v>
      </c>
      <c r="AK896" s="377">
        <f t="shared" si="105"/>
        <v>3.9575023645601091</v>
      </c>
      <c r="AL896" s="377">
        <f t="shared" si="105"/>
        <v>14.348688187966067</v>
      </c>
      <c r="AM896" s="377">
        <f t="shared" si="105"/>
        <v>28.865564991789238</v>
      </c>
      <c r="AN896" s="377">
        <f t="shared" si="106"/>
        <v>1.1597636951375443</v>
      </c>
      <c r="AO896" s="377">
        <f t="shared" si="106"/>
        <v>19.753404985588929</v>
      </c>
      <c r="AP896" s="377">
        <f t="shared" si="106"/>
        <v>18.448802343161486</v>
      </c>
    </row>
    <row r="897" spans="1:42" s="326" customFormat="1" ht="13.8" x14ac:dyDescent="0.3">
      <c r="A897" s="328"/>
      <c r="B897" s="328" t="s">
        <v>288</v>
      </c>
      <c r="C897" s="332"/>
      <c r="D897" s="332"/>
      <c r="E897" s="332"/>
      <c r="F897" s="332"/>
      <c r="G897" s="332"/>
      <c r="H897" s="332"/>
      <c r="I897" s="332"/>
      <c r="J897" s="332"/>
      <c r="K897" s="332"/>
      <c r="L897" s="332"/>
      <c r="M897" s="332"/>
      <c r="N897" s="332"/>
      <c r="O897" s="377">
        <f t="shared" si="87"/>
        <v>68.62401361546425</v>
      </c>
      <c r="P897" s="377">
        <f t="shared" si="88"/>
        <v>83.214299068922074</v>
      </c>
      <c r="Q897" s="377">
        <f t="shared" si="89"/>
        <v>13.341100998518701</v>
      </c>
      <c r="R897" s="377">
        <f t="shared" si="90"/>
        <v>15.081825474607268</v>
      </c>
      <c r="S897" s="377">
        <f t="shared" si="91"/>
        <v>0.37931407630044367</v>
      </c>
      <c r="T897" s="377">
        <f t="shared" si="92"/>
        <v>44.566028360176517</v>
      </c>
      <c r="U897" s="377">
        <f t="shared" si="93"/>
        <v>-5.9923908192766842</v>
      </c>
      <c r="V897" s="377">
        <f t="shared" si="94"/>
        <v>-53.412315500167118</v>
      </c>
      <c r="W897" s="377">
        <f t="shared" si="95"/>
        <v>37.396138719178438</v>
      </c>
      <c r="X897" s="377">
        <f t="shared" si="96"/>
        <v>-25.469340099711324</v>
      </c>
      <c r="Y897" s="377">
        <f t="shared" si="97"/>
        <v>-39.467512403972989</v>
      </c>
      <c r="Z897" s="377">
        <f t="shared" si="98"/>
        <v>-20.400142401164345</v>
      </c>
      <c r="AA897" s="377">
        <f t="shared" si="99"/>
        <v>24.897248437111411</v>
      </c>
      <c r="AB897" s="377">
        <f t="shared" si="100"/>
        <v>-38.402943014201213</v>
      </c>
      <c r="AC897" s="377">
        <f t="shared" si="101"/>
        <v>-24.007536255315639</v>
      </c>
      <c r="AD897" s="377">
        <f t="shared" si="102"/>
        <v>-10.286580083592307</v>
      </c>
      <c r="AE897" s="377">
        <f t="shared" si="103"/>
        <v>-18.114712358411364</v>
      </c>
      <c r="AF897" s="377">
        <f t="shared" si="104"/>
        <v>-40.042237704449377</v>
      </c>
      <c r="AG897" s="377">
        <f t="shared" si="104"/>
        <v>-34.804442568378199</v>
      </c>
      <c r="AH897" s="377">
        <f t="shared" si="104"/>
        <v>34.517751840112822</v>
      </c>
      <c r="AI897" s="377">
        <f t="shared" si="104"/>
        <v>-28.560285862226724</v>
      </c>
      <c r="AJ897" s="377">
        <f t="shared" si="105"/>
        <v>34.938743813181773</v>
      </c>
      <c r="AK897" s="377">
        <f t="shared" si="105"/>
        <v>59.171383433191821</v>
      </c>
      <c r="AL897" s="377">
        <f t="shared" si="105"/>
        <v>17.931779851465755</v>
      </c>
      <c r="AM897" s="377">
        <f t="shared" si="105"/>
        <v>-17.160065030445036</v>
      </c>
      <c r="AN897" s="377">
        <f t="shared" si="106"/>
        <v>13.681776319746076</v>
      </c>
      <c r="AO897" s="377">
        <f t="shared" si="106"/>
        <v>2.6977329324700894</v>
      </c>
      <c r="AP897" s="377">
        <f t="shared" si="106"/>
        <v>-17.566435434351135</v>
      </c>
    </row>
    <row r="898" spans="1:42" s="326" customFormat="1" ht="13.8" x14ac:dyDescent="0.3">
      <c r="A898" s="330"/>
      <c r="B898" s="330" t="s">
        <v>289</v>
      </c>
      <c r="C898" s="333"/>
      <c r="D898" s="333"/>
      <c r="E898" s="333"/>
      <c r="F898" s="333"/>
      <c r="G898" s="333"/>
      <c r="H898" s="333"/>
      <c r="I898" s="333"/>
      <c r="J898" s="333"/>
      <c r="K898" s="333"/>
      <c r="L898" s="333"/>
      <c r="M898" s="333"/>
      <c r="N898" s="333"/>
      <c r="O898" s="377">
        <f t="shared" si="87"/>
        <v>76.527511638372118</v>
      </c>
      <c r="P898" s="377">
        <f t="shared" si="88"/>
        <v>192.44301336136093</v>
      </c>
      <c r="Q898" s="377">
        <f t="shared" si="89"/>
        <v>-30.658132626425907</v>
      </c>
      <c r="R898" s="377">
        <f t="shared" si="90"/>
        <v>26.170150498565405</v>
      </c>
      <c r="S898" s="377">
        <f t="shared" si="91"/>
        <v>7.7110077119473557</v>
      </c>
      <c r="T898" s="377">
        <f t="shared" si="92"/>
        <v>74.40432744213777</v>
      </c>
      <c r="U898" s="377">
        <f t="shared" si="93"/>
        <v>-28.339340065833451</v>
      </c>
      <c r="V898" s="377">
        <f t="shared" si="94"/>
        <v>-73.176854316455703</v>
      </c>
      <c r="W898" s="377">
        <f t="shared" si="95"/>
        <v>40.961316881030875</v>
      </c>
      <c r="X898" s="377">
        <f t="shared" si="96"/>
        <v>-30.316216534967555</v>
      </c>
      <c r="Y898" s="377">
        <f t="shared" si="97"/>
        <v>-53.924441678414858</v>
      </c>
      <c r="Z898" s="377">
        <f t="shared" si="98"/>
        <v>20.940399724261738</v>
      </c>
      <c r="AA898" s="377">
        <f t="shared" si="99"/>
        <v>30.791080517948238</v>
      </c>
      <c r="AB898" s="377">
        <f t="shared" si="100"/>
        <v>-42.718883955647549</v>
      </c>
      <c r="AC898" s="377">
        <f t="shared" si="101"/>
        <v>9.1617535926390126</v>
      </c>
      <c r="AD898" s="377">
        <f t="shared" si="102"/>
        <v>-12.268380740229643</v>
      </c>
      <c r="AE898" s="377">
        <f t="shared" si="103"/>
        <v>-20.269509539725956</v>
      </c>
      <c r="AF898" s="377">
        <f t="shared" si="104"/>
        <v>-35.284707712457767</v>
      </c>
      <c r="AG898" s="377">
        <f t="shared" si="104"/>
        <v>-39.855858742129435</v>
      </c>
      <c r="AH898" s="377">
        <f t="shared" si="104"/>
        <v>106.34661727388986</v>
      </c>
      <c r="AI898" s="377">
        <f t="shared" si="104"/>
        <v>-31.205171105479049</v>
      </c>
      <c r="AJ898" s="377">
        <f t="shared" si="105"/>
        <v>41.31361132533884</v>
      </c>
      <c r="AK898" s="377">
        <f t="shared" si="105"/>
        <v>120.51079668523687</v>
      </c>
      <c r="AL898" s="377">
        <f t="shared" si="105"/>
        <v>29.998829082792355</v>
      </c>
      <c r="AM898" s="377">
        <f t="shared" si="105"/>
        <v>-14.523543233571649</v>
      </c>
      <c r="AN898" s="377">
        <f t="shared" si="106"/>
        <v>49.035391852197947</v>
      </c>
      <c r="AO898" s="377">
        <f t="shared" si="106"/>
        <v>-23.275757331913628</v>
      </c>
      <c r="AP898" s="377">
        <f t="shared" si="106"/>
        <v>-28.168324416123603</v>
      </c>
    </row>
    <row r="899" spans="1:42" s="326" customFormat="1" ht="13.8" x14ac:dyDescent="0.3">
      <c r="A899" s="328"/>
      <c r="B899" s="328" t="s">
        <v>290</v>
      </c>
      <c r="C899" s="332"/>
      <c r="D899" s="332"/>
      <c r="E899" s="332"/>
      <c r="F899" s="332"/>
      <c r="G899" s="332"/>
      <c r="H899" s="332"/>
      <c r="I899" s="332"/>
      <c r="J899" s="332"/>
      <c r="K899" s="332"/>
      <c r="L899" s="332"/>
      <c r="M899" s="332"/>
      <c r="N899" s="332"/>
      <c r="O899" s="377">
        <f t="shared" si="87"/>
        <v>-3.2589190408763828</v>
      </c>
      <c r="P899" s="377">
        <f t="shared" si="88"/>
        <v>6.5296614220640468</v>
      </c>
      <c r="Q899" s="377">
        <f t="shared" si="89"/>
        <v>-23.221508435353059</v>
      </c>
      <c r="R899" s="377">
        <f t="shared" si="90"/>
        <v>-32.198864923519274</v>
      </c>
      <c r="S899" s="377">
        <f t="shared" si="91"/>
        <v>-9.0336632208073517</v>
      </c>
      <c r="T899" s="377">
        <f t="shared" si="92"/>
        <v>-21.744196113858354</v>
      </c>
      <c r="U899" s="377">
        <f t="shared" si="93"/>
        <v>-46.116647574169143</v>
      </c>
      <c r="V899" s="377">
        <f t="shared" si="94"/>
        <v>-32.125535475383565</v>
      </c>
      <c r="W899" s="377">
        <f t="shared" si="95"/>
        <v>-37.508788361315936</v>
      </c>
      <c r="X899" s="377">
        <f t="shared" si="96"/>
        <v>-19.336502804958073</v>
      </c>
      <c r="Y899" s="377">
        <f t="shared" si="97"/>
        <v>-21.412841080229228</v>
      </c>
      <c r="Z899" s="377">
        <f t="shared" si="98"/>
        <v>-14.264698714636715</v>
      </c>
      <c r="AA899" s="377">
        <f t="shared" si="99"/>
        <v>-8.0084418059173625</v>
      </c>
      <c r="AB899" s="377">
        <f t="shared" si="100"/>
        <v>-18.25106944041783</v>
      </c>
      <c r="AC899" s="377">
        <f t="shared" si="101"/>
        <v>-16.445116268260168</v>
      </c>
      <c r="AD899" s="377">
        <f t="shared" si="102"/>
        <v>19.915973802028642</v>
      </c>
      <c r="AE899" s="377">
        <f t="shared" si="103"/>
        <v>-10.104656075504714</v>
      </c>
      <c r="AF899" s="377">
        <f t="shared" si="104"/>
        <v>12.118553215027942</v>
      </c>
      <c r="AG899" s="377">
        <f t="shared" si="104"/>
        <v>78.222307309829844</v>
      </c>
      <c r="AH899" s="377">
        <f t="shared" si="104"/>
        <v>-5.3174126664851515</v>
      </c>
      <c r="AI899" s="377">
        <f t="shared" si="104"/>
        <v>16.606465384898502</v>
      </c>
      <c r="AJ899" s="377">
        <f t="shared" si="105"/>
        <v>48.240057260418133</v>
      </c>
      <c r="AK899" s="377">
        <f t="shared" si="105"/>
        <v>26.779735618252197</v>
      </c>
      <c r="AL899" s="377">
        <f t="shared" si="105"/>
        <v>38.521157022608229</v>
      </c>
      <c r="AM899" s="377">
        <f t="shared" si="105"/>
        <v>17.389150964465514</v>
      </c>
      <c r="AN899" s="377">
        <f t="shared" si="106"/>
        <v>35.973912600507894</v>
      </c>
      <c r="AO899" s="377">
        <f t="shared" si="106"/>
        <v>80.162462963711491</v>
      </c>
      <c r="AP899" s="377">
        <f t="shared" si="106"/>
        <v>29.559407416680084</v>
      </c>
    </row>
    <row r="900" spans="1:42" s="326" customFormat="1" ht="13.8" x14ac:dyDescent="0.3">
      <c r="A900" s="330"/>
      <c r="B900" s="330" t="s">
        <v>291</v>
      </c>
      <c r="C900" s="333"/>
      <c r="D900" s="333"/>
      <c r="E900" s="333"/>
      <c r="F900" s="333"/>
      <c r="G900" s="333"/>
      <c r="H900" s="333"/>
      <c r="I900" s="333"/>
      <c r="J900" s="333"/>
      <c r="K900" s="333"/>
      <c r="L900" s="333"/>
      <c r="M900" s="333"/>
      <c r="N900" s="333"/>
      <c r="O900" s="377">
        <f t="shared" si="87"/>
        <v>90.369515710391539</v>
      </c>
      <c r="P900" s="377">
        <f t="shared" si="88"/>
        <v>37.167006066451435</v>
      </c>
      <c r="Q900" s="377">
        <f t="shared" si="89"/>
        <v>112.89069267195059</v>
      </c>
      <c r="R900" s="377">
        <f t="shared" si="90"/>
        <v>13.807793392457585</v>
      </c>
      <c r="S900" s="377">
        <f t="shared" si="91"/>
        <v>-5.7899028395443786</v>
      </c>
      <c r="T900" s="377">
        <f t="shared" si="92"/>
        <v>25.506125724838359</v>
      </c>
      <c r="U900" s="377">
        <f t="shared" si="93"/>
        <v>32.748956649378982</v>
      </c>
      <c r="V900" s="377">
        <f t="shared" si="94"/>
        <v>-34.021044917339829</v>
      </c>
      <c r="W900" s="377">
        <f t="shared" si="95"/>
        <v>48.659213136263475</v>
      </c>
      <c r="X900" s="377">
        <f t="shared" si="96"/>
        <v>-21.31746172594729</v>
      </c>
      <c r="Y900" s="377">
        <f t="shared" si="97"/>
        <v>-15.028656045990772</v>
      </c>
      <c r="Z900" s="377">
        <f t="shared" si="98"/>
        <v>-46.003934559521369</v>
      </c>
      <c r="AA900" s="377">
        <f t="shared" si="99"/>
        <v>23.250720215964769</v>
      </c>
      <c r="AB900" s="377">
        <f t="shared" si="100"/>
        <v>-36.841210635004131</v>
      </c>
      <c r="AC900" s="377">
        <f t="shared" si="101"/>
        <v>-45.754352694649874</v>
      </c>
      <c r="AD900" s="377">
        <f t="shared" si="102"/>
        <v>-12.256656440515849</v>
      </c>
      <c r="AE900" s="377">
        <f t="shared" si="103"/>
        <v>-16.766974689904718</v>
      </c>
      <c r="AF900" s="377">
        <f t="shared" si="104"/>
        <v>-53.117413538184898</v>
      </c>
      <c r="AG900" s="377">
        <f t="shared" si="104"/>
        <v>-38.985537641513218</v>
      </c>
      <c r="AH900" s="377">
        <f t="shared" si="104"/>
        <v>8.1702828433980734</v>
      </c>
      <c r="AI900" s="377">
        <f t="shared" si="104"/>
        <v>-29.942847761900293</v>
      </c>
      <c r="AJ900" s="377">
        <f t="shared" si="105"/>
        <v>25.407347130837316</v>
      </c>
      <c r="AK900" s="377">
        <f t="shared" si="105"/>
        <v>0.16880544889209581</v>
      </c>
      <c r="AL900" s="377">
        <f t="shared" si="105"/>
        <v>-4.3946633086626443</v>
      </c>
      <c r="AM900" s="377">
        <f t="shared" si="105"/>
        <v>-28.572237893889632</v>
      </c>
      <c r="AN900" s="377">
        <f t="shared" si="106"/>
        <v>-32.867239353659656</v>
      </c>
      <c r="AO900" s="377">
        <f t="shared" si="106"/>
        <v>16.543473194112938</v>
      </c>
      <c r="AP900" s="377">
        <f t="shared" si="106"/>
        <v>-13.190701665585788</v>
      </c>
    </row>
    <row r="901" spans="1:42" s="326" customFormat="1" ht="13.8" x14ac:dyDescent="0.3">
      <c r="A901" s="328"/>
      <c r="B901" s="328" t="s">
        <v>292</v>
      </c>
      <c r="C901" s="332"/>
      <c r="D901" s="332"/>
      <c r="E901" s="332"/>
      <c r="F901" s="332"/>
      <c r="G901" s="332"/>
      <c r="H901" s="332"/>
      <c r="I901" s="332"/>
      <c r="J901" s="332"/>
      <c r="K901" s="332"/>
      <c r="L901" s="332"/>
      <c r="M901" s="332"/>
      <c r="N901" s="332"/>
      <c r="O901" s="377">
        <f t="shared" si="87"/>
        <v>-14.052894625280155</v>
      </c>
      <c r="P901" s="377">
        <f t="shared" si="88"/>
        <v>-20.736943136136226</v>
      </c>
      <c r="Q901" s="377">
        <f t="shared" si="89"/>
        <v>-7.8701924107551529</v>
      </c>
      <c r="R901" s="377">
        <f t="shared" si="90"/>
        <v>-19.526630503200348</v>
      </c>
      <c r="S901" s="377">
        <f t="shared" si="91"/>
        <v>-18.541299485284647</v>
      </c>
      <c r="T901" s="377">
        <f t="shared" si="92"/>
        <v>-25.492258682145906</v>
      </c>
      <c r="U901" s="377">
        <f t="shared" si="93"/>
        <v>-24.410732661608506</v>
      </c>
      <c r="V901" s="377">
        <f t="shared" si="94"/>
        <v>-24.613275341350828</v>
      </c>
      <c r="W901" s="377">
        <f t="shared" si="95"/>
        <v>-4.1119644949846457</v>
      </c>
      <c r="X901" s="377">
        <f t="shared" si="96"/>
        <v>-1.5118789922815683</v>
      </c>
      <c r="Y901" s="377">
        <f t="shared" si="97"/>
        <v>23.922730017681729</v>
      </c>
      <c r="Z901" s="377">
        <f t="shared" si="98"/>
        <v>6.6323326645363672</v>
      </c>
      <c r="AA901" s="377">
        <f t="shared" si="99"/>
        <v>-5.7669045657692051</v>
      </c>
      <c r="AB901" s="377">
        <f t="shared" si="100"/>
        <v>9.9016727370113156</v>
      </c>
      <c r="AC901" s="377">
        <f t="shared" si="101"/>
        <v>-6.5398988405069316</v>
      </c>
      <c r="AD901" s="377">
        <f t="shared" si="102"/>
        <v>11.991508459469129</v>
      </c>
      <c r="AE901" s="377">
        <f t="shared" si="103"/>
        <v>2.3301635428271337</v>
      </c>
      <c r="AF901" s="377">
        <f t="shared" si="104"/>
        <v>23.329204730213618</v>
      </c>
      <c r="AG901" s="377">
        <f t="shared" si="104"/>
        <v>48.732739542120576</v>
      </c>
      <c r="AH901" s="377">
        <f t="shared" si="104"/>
        <v>31.447210628061612</v>
      </c>
      <c r="AI901" s="377">
        <f t="shared" si="104"/>
        <v>19.919902045183616</v>
      </c>
      <c r="AJ901" s="377">
        <f t="shared" si="105"/>
        <v>37.140830162307644</v>
      </c>
      <c r="AK901" s="377">
        <f t="shared" si="105"/>
        <v>9.0075962133882257</v>
      </c>
      <c r="AL901" s="377">
        <f t="shared" si="105"/>
        <v>27.832947538847538</v>
      </c>
      <c r="AM901" s="377">
        <f t="shared" si="105"/>
        <v>39.986948187849279</v>
      </c>
      <c r="AN901" s="377">
        <f t="shared" si="106"/>
        <v>15.543397133134553</v>
      </c>
      <c r="AO901" s="377">
        <f t="shared" si="106"/>
        <v>18.129273134042954</v>
      </c>
      <c r="AP901" s="377">
        <f t="shared" si="106"/>
        <v>19.24275996538482</v>
      </c>
    </row>
    <row r="902" spans="1:42" s="326" customFormat="1" ht="13.8" x14ac:dyDescent="0.3">
      <c r="A902" s="330"/>
      <c r="B902" s="330" t="s">
        <v>293</v>
      </c>
      <c r="C902" s="333"/>
      <c r="D902" s="333"/>
      <c r="E902" s="333"/>
      <c r="F902" s="333"/>
      <c r="G902" s="333"/>
      <c r="H902" s="333"/>
      <c r="I902" s="333"/>
      <c r="J902" s="333"/>
      <c r="K902" s="333"/>
      <c r="L902" s="333"/>
      <c r="M902" s="333"/>
      <c r="N902" s="333"/>
      <c r="O902" s="377">
        <f t="shared" si="87"/>
        <v>22.694309322580654</v>
      </c>
      <c r="P902" s="377">
        <f t="shared" si="88"/>
        <v>141.73042620000001</v>
      </c>
      <c r="Q902" s="377">
        <f t="shared" si="89"/>
        <v>220.56539477777778</v>
      </c>
      <c r="R902" s="377">
        <f t="shared" si="90"/>
        <v>-30.488373120000002</v>
      </c>
      <c r="S902" s="377">
        <f t="shared" si="91"/>
        <v>111.2730795625</v>
      </c>
      <c r="T902" s="377">
        <f t="shared" si="92"/>
        <v>18.148613083333345</v>
      </c>
      <c r="U902" s="377">
        <f t="shared" si="93"/>
        <v>-9.9712637222222167</v>
      </c>
      <c r="V902" s="377">
        <f t="shared" si="94"/>
        <v>129.95716964285714</v>
      </c>
      <c r="W902" s="377">
        <f t="shared" si="95"/>
        <v>35.303064266666667</v>
      </c>
      <c r="X902" s="377">
        <f t="shared" si="96"/>
        <v>2.8064353846153738</v>
      </c>
      <c r="Y902" s="377">
        <f t="shared" si="97"/>
        <v>48.06775394117647</v>
      </c>
      <c r="Z902" s="377">
        <f t="shared" si="98"/>
        <v>-99.47239576470588</v>
      </c>
      <c r="AA902" s="377">
        <f t="shared" si="99"/>
        <v>-15.231412753044456</v>
      </c>
      <c r="AB902" s="377">
        <f t="shared" si="100"/>
        <v>71.608811237019196</v>
      </c>
      <c r="AC902" s="377">
        <f t="shared" si="101"/>
        <v>-68.630222612789254</v>
      </c>
      <c r="AD902" s="377">
        <f t="shared" si="102"/>
        <v>94.607349751040687</v>
      </c>
      <c r="AE902" s="377">
        <f t="shared" si="103"/>
        <v>38.541839183260144</v>
      </c>
      <c r="AF902" s="377">
        <f t="shared" si="104"/>
        <v>577.32251405600334</v>
      </c>
      <c r="AG902" s="377">
        <f t="shared" si="104"/>
        <v>1794.9947837426694</v>
      </c>
      <c r="AH902" s="377">
        <f t="shared" si="104"/>
        <v>826.80347215279164</v>
      </c>
      <c r="AI902" s="377">
        <f t="shared" si="104"/>
        <v>1201.0163136172264</v>
      </c>
      <c r="AJ902" s="377">
        <f t="shared" si="105"/>
        <v>540.04989743009662</v>
      </c>
      <c r="AK902" s="377">
        <f t="shared" si="105"/>
        <v>135.13336581557488</v>
      </c>
      <c r="AL902" s="377">
        <f t="shared" si="105"/>
        <v>30267.955381440097</v>
      </c>
      <c r="AM902" s="377">
        <f t="shared" si="105"/>
        <v>-21.852625809696661</v>
      </c>
      <c r="AN902" s="377">
        <f t="shared" si="106"/>
        <v>-68.075209826051292</v>
      </c>
      <c r="AO902" s="377">
        <f t="shared" si="106"/>
        <v>110.48001847848913</v>
      </c>
      <c r="AP902" s="377">
        <f t="shared" si="106"/>
        <v>-43.180150756967471</v>
      </c>
    </row>
    <row r="903" spans="1:42" s="326" customFormat="1" ht="13.8" x14ac:dyDescent="0.3">
      <c r="A903" s="328"/>
      <c r="B903" s="328" t="s">
        <v>294</v>
      </c>
      <c r="C903" s="332"/>
      <c r="D903" s="332"/>
      <c r="E903" s="332"/>
      <c r="F903" s="332"/>
      <c r="G903" s="332"/>
      <c r="H903" s="332"/>
      <c r="I903" s="332"/>
      <c r="J903" s="332"/>
      <c r="K903" s="332"/>
      <c r="L903" s="332"/>
      <c r="M903" s="332"/>
      <c r="N903" s="332"/>
      <c r="O903" s="377">
        <f t="shared" si="87"/>
        <v>-14.23268055785719</v>
      </c>
      <c r="P903" s="377">
        <f t="shared" si="88"/>
        <v>-20.88127118761804</v>
      </c>
      <c r="Q903" s="377">
        <f t="shared" si="89"/>
        <v>-8.4708299466832457</v>
      </c>
      <c r="R903" s="377">
        <f t="shared" si="90"/>
        <v>-20.013314695605768</v>
      </c>
      <c r="S903" s="377">
        <f t="shared" si="91"/>
        <v>-19.065191000799711</v>
      </c>
      <c r="T903" s="377">
        <f t="shared" si="92"/>
        <v>-25.704882351736636</v>
      </c>
      <c r="U903" s="377">
        <f t="shared" si="93"/>
        <v>-25.009368991718599</v>
      </c>
      <c r="V903" s="377">
        <f t="shared" si="94"/>
        <v>-25.121651672790183</v>
      </c>
      <c r="W903" s="377">
        <f t="shared" si="95"/>
        <v>-4.1845395986869507</v>
      </c>
      <c r="X903" s="377">
        <f t="shared" si="96"/>
        <v>-1.8190219735023077</v>
      </c>
      <c r="Y903" s="377">
        <f t="shared" si="97"/>
        <v>24.77658563315153</v>
      </c>
      <c r="Z903" s="377">
        <f t="shared" si="98"/>
        <v>6.6886032570209712</v>
      </c>
      <c r="AA903" s="377">
        <f t="shared" si="99"/>
        <v>-5.8715374639722935</v>
      </c>
      <c r="AB903" s="377">
        <f t="shared" si="100"/>
        <v>9.2644363621763297</v>
      </c>
      <c r="AC903" s="377">
        <f t="shared" si="101"/>
        <v>-6.1094014614628547</v>
      </c>
      <c r="AD903" s="377">
        <f t="shared" si="102"/>
        <v>11.755390734799995</v>
      </c>
      <c r="AE903" s="377">
        <f t="shared" si="103"/>
        <v>2.1176533478283646</v>
      </c>
      <c r="AF903" s="377">
        <f t="shared" si="104"/>
        <v>21.678635172287457</v>
      </c>
      <c r="AG903" s="377">
        <f t="shared" si="104"/>
        <v>45.681044075466922</v>
      </c>
      <c r="AH903" s="377">
        <f t="shared" si="104"/>
        <v>29.17081719333186</v>
      </c>
      <c r="AI903" s="377">
        <f t="shared" si="104"/>
        <v>17.44785528916568</v>
      </c>
      <c r="AJ903" s="377">
        <f t="shared" si="105"/>
        <v>35.65625189700507</v>
      </c>
      <c r="AK903" s="377">
        <f t="shared" si="105"/>
        <v>8.7453955166387995</v>
      </c>
      <c r="AL903" s="377">
        <f t="shared" si="105"/>
        <v>27.977767471051731</v>
      </c>
      <c r="AM903" s="377">
        <f t="shared" si="105"/>
        <v>40.164044770821711</v>
      </c>
      <c r="AN903" s="377">
        <f t="shared" si="106"/>
        <v>16.484902500070024</v>
      </c>
      <c r="AO903" s="377">
        <f t="shared" si="106"/>
        <v>17.932312500378302</v>
      </c>
      <c r="AP903" s="377">
        <f t="shared" si="106"/>
        <v>19.704536850190031</v>
      </c>
    </row>
    <row r="904" spans="1:42" s="326" customFormat="1" ht="13.8" x14ac:dyDescent="0.3">
      <c r="A904" s="330"/>
      <c r="B904" s="330" t="s">
        <v>295</v>
      </c>
      <c r="C904" s="333"/>
      <c r="D904" s="333"/>
      <c r="E904" s="333"/>
      <c r="F904" s="333"/>
      <c r="G904" s="333"/>
      <c r="H904" s="333"/>
      <c r="I904" s="333"/>
      <c r="J904" s="333"/>
      <c r="K904" s="333"/>
      <c r="L904" s="333"/>
      <c r="M904" s="333"/>
      <c r="N904" s="333"/>
      <c r="O904" s="377">
        <f t="shared" si="87"/>
        <v>-7.0629202897727241</v>
      </c>
      <c r="P904" s="377">
        <f t="shared" si="88"/>
        <v>-24.548512271356785</v>
      </c>
      <c r="Q904" s="377">
        <f t="shared" si="89"/>
        <v>11.951631094936705</v>
      </c>
      <c r="R904" s="377">
        <f t="shared" si="90"/>
        <v>22.106320630434794</v>
      </c>
      <c r="S904" s="377">
        <f t="shared" si="91"/>
        <v>7.8973486134020723</v>
      </c>
      <c r="T904" s="377">
        <f t="shared" si="92"/>
        <v>-15.736272514124291</v>
      </c>
      <c r="U904" s="377">
        <f t="shared" si="93"/>
        <v>27.130617671755722</v>
      </c>
      <c r="V904" s="377">
        <f t="shared" si="94"/>
        <v>-4.0635622256410251</v>
      </c>
      <c r="W904" s="377">
        <f t="shared" si="95"/>
        <v>-2.8392220949367108</v>
      </c>
      <c r="X904" s="377">
        <f t="shared" si="96"/>
        <v>19.043143063380295</v>
      </c>
      <c r="Y904" s="377">
        <f t="shared" si="97"/>
        <v>-13.759862396039605</v>
      </c>
      <c r="Z904" s="377">
        <f t="shared" si="98"/>
        <v>14.726905649006625</v>
      </c>
      <c r="AA904" s="377">
        <f t="shared" si="99"/>
        <v>3.6644471701914529</v>
      </c>
      <c r="AB904" s="377">
        <f t="shared" si="100"/>
        <v>35.894965690496733</v>
      </c>
      <c r="AC904" s="377">
        <f t="shared" si="101"/>
        <v>-13.150395699485708</v>
      </c>
      <c r="AD904" s="377">
        <f t="shared" si="102"/>
        <v>16.071491411757442</v>
      </c>
      <c r="AE904" s="377">
        <f t="shared" si="103"/>
        <v>7.7844648628171882</v>
      </c>
      <c r="AF904" s="377">
        <f t="shared" si="104"/>
        <v>22.399833121727095</v>
      </c>
      <c r="AG904" s="377">
        <f t="shared" si="104"/>
        <v>39.765314827074938</v>
      </c>
      <c r="AH904" s="377">
        <f t="shared" si="104"/>
        <v>5.1773400659835165</v>
      </c>
      <c r="AI904" s="377">
        <f t="shared" si="104"/>
        <v>11.830867072971049</v>
      </c>
      <c r="AJ904" s="377">
        <f t="shared" si="105"/>
        <v>39.946750882995858</v>
      </c>
      <c r="AK904" s="377">
        <f t="shared" si="105"/>
        <v>6.6226666381384547</v>
      </c>
      <c r="AL904" s="377">
        <f t="shared" si="105"/>
        <v>4.6497737211305727</v>
      </c>
      <c r="AM904" s="377">
        <f t="shared" si="105"/>
        <v>40.633260239044198</v>
      </c>
      <c r="AN904" s="377">
        <f t="shared" si="106"/>
        <v>-7.5377723239040897</v>
      </c>
      <c r="AO904" s="377">
        <f t="shared" si="106"/>
        <v>20.535649717556193</v>
      </c>
      <c r="AP904" s="377">
        <f t="shared" si="106"/>
        <v>6.3104445980979378</v>
      </c>
    </row>
    <row r="905" spans="1:42" s="326" customFormat="1" ht="13.8" x14ac:dyDescent="0.3">
      <c r="A905" s="328"/>
      <c r="B905" s="328" t="s">
        <v>296</v>
      </c>
      <c r="C905" s="332"/>
      <c r="D905" s="332"/>
      <c r="E905" s="332"/>
      <c r="F905" s="332"/>
      <c r="G905" s="332"/>
      <c r="H905" s="332"/>
      <c r="I905" s="332"/>
      <c r="J905" s="332"/>
      <c r="K905" s="332"/>
      <c r="L905" s="332"/>
      <c r="M905" s="332"/>
      <c r="N905" s="332"/>
      <c r="O905" s="377">
        <f t="shared" si="87"/>
        <v>-31.070532664391347</v>
      </c>
      <c r="P905" s="377">
        <f t="shared" si="88"/>
        <v>-4.1749686723163864</v>
      </c>
      <c r="Q905" s="377">
        <f t="shared" si="89"/>
        <v>-26.631135016025635</v>
      </c>
      <c r="R905" s="377">
        <f t="shared" si="90"/>
        <v>-5.0190780894819467</v>
      </c>
      <c r="S905" s="377">
        <f t="shared" si="91"/>
        <v>-10.5974788949468</v>
      </c>
      <c r="T905" s="377">
        <f t="shared" si="92"/>
        <v>11.092551141065826</v>
      </c>
      <c r="U905" s="377">
        <f t="shared" si="93"/>
        <v>-14.514152824508317</v>
      </c>
      <c r="V905" s="377">
        <f t="shared" si="94"/>
        <v>2.4546392411847737</v>
      </c>
      <c r="W905" s="377">
        <f t="shared" si="95"/>
        <v>-18.93844173451328</v>
      </c>
      <c r="X905" s="377">
        <f t="shared" si="96"/>
        <v>-11.46432918401206</v>
      </c>
      <c r="Y905" s="377">
        <f t="shared" si="97"/>
        <v>28.544936096045209</v>
      </c>
      <c r="Z905" s="377">
        <f t="shared" si="98"/>
        <v>3.5598985332197661</v>
      </c>
      <c r="AA905" s="377">
        <f t="shared" si="99"/>
        <v>15.362848699124037</v>
      </c>
      <c r="AB905" s="377">
        <f t="shared" si="100"/>
        <v>-7.6983070075592526</v>
      </c>
      <c r="AC905" s="377">
        <f t="shared" si="101"/>
        <v>12.183977687049465</v>
      </c>
      <c r="AD905" s="377">
        <f t="shared" si="102"/>
        <v>-12.060084769243305</v>
      </c>
      <c r="AE905" s="377">
        <f t="shared" si="103"/>
        <v>9.4653940146779956</v>
      </c>
      <c r="AF905" s="377">
        <f t="shared" si="104"/>
        <v>-15.680462121293925</v>
      </c>
      <c r="AG905" s="377">
        <f t="shared" si="104"/>
        <v>24.106117368470343</v>
      </c>
      <c r="AH905" s="377">
        <f t="shared" si="104"/>
        <v>102.06674256629202</v>
      </c>
      <c r="AI905" s="377">
        <f t="shared" si="104"/>
        <v>85.041709722531778</v>
      </c>
      <c r="AJ905" s="377">
        <f t="shared" si="105"/>
        <v>137.89876798449026</v>
      </c>
      <c r="AK905" s="377">
        <f t="shared" si="105"/>
        <v>124.32282247141623</v>
      </c>
      <c r="AL905" s="377">
        <f t="shared" si="105"/>
        <v>61.76375942858882</v>
      </c>
      <c r="AM905" s="377">
        <f t="shared" si="105"/>
        <v>168.7517596099552</v>
      </c>
      <c r="AN905" s="377">
        <f t="shared" si="106"/>
        <v>130.67791790036793</v>
      </c>
      <c r="AO905" s="377">
        <f t="shared" si="106"/>
        <v>109.37822850767481</v>
      </c>
      <c r="AP905" s="377">
        <f t="shared" si="106"/>
        <v>295.10483534099865</v>
      </c>
    </row>
    <row r="906" spans="1:42" s="326" customFormat="1" ht="13.8" x14ac:dyDescent="0.3">
      <c r="A906" s="330"/>
      <c r="B906" s="330" t="s">
        <v>297</v>
      </c>
      <c r="C906" s="333"/>
      <c r="D906" s="333"/>
      <c r="E906" s="333"/>
      <c r="F906" s="333"/>
      <c r="G906" s="333"/>
      <c r="H906" s="333"/>
      <c r="I906" s="333"/>
      <c r="J906" s="333"/>
      <c r="K906" s="333"/>
      <c r="L906" s="333"/>
      <c r="M906" s="333"/>
      <c r="N906" s="333"/>
      <c r="O906" s="377">
        <f t="shared" si="87"/>
        <v>-13.438668791167004</v>
      </c>
      <c r="P906" s="377">
        <f t="shared" si="88"/>
        <v>-7.5583656917305202</v>
      </c>
      <c r="Q906" s="377">
        <f t="shared" si="89"/>
        <v>-1.9548309171243214</v>
      </c>
      <c r="R906" s="377">
        <f t="shared" si="90"/>
        <v>-22.336921921524301</v>
      </c>
      <c r="S906" s="377">
        <f t="shared" si="91"/>
        <v>20.935960692189621</v>
      </c>
      <c r="T906" s="377">
        <f t="shared" si="92"/>
        <v>-2.7937022886110738</v>
      </c>
      <c r="U906" s="377">
        <f t="shared" si="93"/>
        <v>20.477798851531816</v>
      </c>
      <c r="V906" s="377">
        <f t="shared" si="94"/>
        <v>-0.1960515985135533</v>
      </c>
      <c r="W906" s="377">
        <f t="shared" si="95"/>
        <v>2.8009806863831233</v>
      </c>
      <c r="X906" s="377">
        <f t="shared" si="96"/>
        <v>15.28243634435311</v>
      </c>
      <c r="Y906" s="377">
        <f t="shared" si="97"/>
        <v>7.447128719126642</v>
      </c>
      <c r="Z906" s="377">
        <f t="shared" si="98"/>
        <v>-5.7581859818648464</v>
      </c>
      <c r="AA906" s="377">
        <f t="shared" si="99"/>
        <v>12.373466574359369</v>
      </c>
      <c r="AB906" s="377">
        <f t="shared" si="100"/>
        <v>9.4598186173445633</v>
      </c>
      <c r="AC906" s="377">
        <f t="shared" si="101"/>
        <v>-11.383015282421191</v>
      </c>
      <c r="AD906" s="377">
        <f t="shared" si="102"/>
        <v>52.597755394838586</v>
      </c>
      <c r="AE906" s="377">
        <f t="shared" si="103"/>
        <v>-0.80345459970704802</v>
      </c>
      <c r="AF906" s="377">
        <f t="shared" si="104"/>
        <v>9.7222825729629054</v>
      </c>
      <c r="AG906" s="377">
        <f t="shared" si="104"/>
        <v>30.126458401170652</v>
      </c>
      <c r="AH906" s="377">
        <f t="shared" si="104"/>
        <v>0.11839197908478777</v>
      </c>
      <c r="AI906" s="377">
        <f t="shared" si="104"/>
        <v>25.427104246155267</v>
      </c>
      <c r="AJ906" s="377">
        <f t="shared" si="105"/>
        <v>18.722864694491584</v>
      </c>
      <c r="AK906" s="377">
        <f t="shared" si="105"/>
        <v>12.631607504028597</v>
      </c>
      <c r="AL906" s="377">
        <f t="shared" si="105"/>
        <v>10.788980945080851</v>
      </c>
      <c r="AM906" s="377">
        <f t="shared" si="105"/>
        <v>10.393315159382887</v>
      </c>
      <c r="AN906" s="377">
        <f t="shared" si="106"/>
        <v>1.2874652472172903</v>
      </c>
      <c r="AO906" s="377">
        <f t="shared" si="106"/>
        <v>8.892925365556728</v>
      </c>
      <c r="AP906" s="377">
        <f t="shared" si="106"/>
        <v>-3.1643173450614968</v>
      </c>
    </row>
    <row r="907" spans="1:42" s="326" customFormat="1" ht="19.8" x14ac:dyDescent="0.5">
      <c r="A907" s="328"/>
      <c r="B907" s="328" t="s">
        <v>298</v>
      </c>
      <c r="C907" s="335"/>
      <c r="D907" s="335"/>
      <c r="E907" s="335"/>
      <c r="F907" s="332"/>
      <c r="G907" s="332"/>
      <c r="H907" s="332"/>
      <c r="I907" s="332"/>
      <c r="J907" s="335"/>
      <c r="K907" s="335"/>
      <c r="L907" s="335"/>
      <c r="M907" s="335"/>
      <c r="N907" s="335"/>
      <c r="O907" s="377">
        <f t="shared" si="87"/>
        <v>1682.0837523999996</v>
      </c>
      <c r="P907" s="377" t="str">
        <f t="shared" si="88"/>
        <v>n.a.</v>
      </c>
      <c r="Q907" s="377" t="str">
        <f t="shared" si="89"/>
        <v>n.a.</v>
      </c>
      <c r="R907" s="377">
        <f t="shared" si="90"/>
        <v>-100</v>
      </c>
      <c r="S907" s="377" t="str">
        <f t="shared" si="91"/>
        <v>n.a.</v>
      </c>
      <c r="T907" s="377">
        <f t="shared" si="92"/>
        <v>-47.339924737745108</v>
      </c>
      <c r="U907" s="377">
        <f t="shared" si="93"/>
        <v>31.333247950000004</v>
      </c>
      <c r="V907" s="377">
        <f t="shared" si="94"/>
        <v>-67.107886462209294</v>
      </c>
      <c r="W907" s="377">
        <f t="shared" si="95"/>
        <v>197.00002038888888</v>
      </c>
      <c r="X907" s="377">
        <f t="shared" si="96"/>
        <v>122.75001245</v>
      </c>
      <c r="Y907" s="377">
        <f t="shared" si="97"/>
        <v>-44.485981308411219</v>
      </c>
      <c r="Z907" s="377">
        <f t="shared" si="98"/>
        <v>362.0087679444444</v>
      </c>
      <c r="AA907" s="377">
        <f t="shared" si="99"/>
        <v>-99.999999999999986</v>
      </c>
      <c r="AB907" s="377">
        <f t="shared" si="100"/>
        <v>-100</v>
      </c>
      <c r="AC907" s="377">
        <f t="shared" si="101"/>
        <v>-99.982478704330518</v>
      </c>
      <c r="AD907" s="377" t="str">
        <f t="shared" si="102"/>
        <v>n.a.</v>
      </c>
      <c r="AE907" s="377">
        <f t="shared" si="103"/>
        <v>199.28573515752848</v>
      </c>
      <c r="AF907" s="377">
        <f t="shared" si="104"/>
        <v>65.838883355739796</v>
      </c>
      <c r="AG907" s="377">
        <f t="shared" si="104"/>
        <v>-0.68345796971513362</v>
      </c>
      <c r="AH907" s="377">
        <f t="shared" si="104"/>
        <v>-37.003347041009718</v>
      </c>
      <c r="AI907" s="377">
        <f t="shared" si="104"/>
        <v>91.851196388067876</v>
      </c>
      <c r="AJ907" s="377">
        <f t="shared" si="105"/>
        <v>11.933120500258802</v>
      </c>
      <c r="AK907" s="377">
        <f t="shared" si="105"/>
        <v>187.27185993265996</v>
      </c>
      <c r="AL907" s="377">
        <f t="shared" si="105"/>
        <v>58.19489065750021</v>
      </c>
      <c r="AM907" s="377" t="str">
        <f t="shared" si="105"/>
        <v>n.a.</v>
      </c>
      <c r="AN907" s="377" t="str">
        <f t="shared" si="106"/>
        <v>n.a.</v>
      </c>
      <c r="AO907" s="377">
        <f t="shared" si="106"/>
        <v>202682.08369164349</v>
      </c>
      <c r="AP907" s="377">
        <f t="shared" si="106"/>
        <v>-63.955447949499899</v>
      </c>
    </row>
    <row r="908" spans="1:42" s="326" customFormat="1" ht="13.8" x14ac:dyDescent="0.3">
      <c r="A908" s="330"/>
      <c r="B908" s="330" t="s">
        <v>299</v>
      </c>
      <c r="C908" s="333"/>
      <c r="D908" s="333"/>
      <c r="E908" s="333"/>
      <c r="F908" s="333"/>
      <c r="G908" s="333"/>
      <c r="H908" s="333"/>
      <c r="I908" s="333"/>
      <c r="J908" s="333"/>
      <c r="K908" s="333"/>
      <c r="L908" s="333"/>
      <c r="M908" s="333"/>
      <c r="N908" s="333"/>
      <c r="O908" s="377">
        <f t="shared" si="87"/>
        <v>-3.2827040636784002</v>
      </c>
      <c r="P908" s="377">
        <f t="shared" si="88"/>
        <v>-13.919364659722218</v>
      </c>
      <c r="Q908" s="377">
        <f t="shared" si="89"/>
        <v>18.292889204110317</v>
      </c>
      <c r="R908" s="377">
        <f t="shared" si="90"/>
        <v>44.44690385465006</v>
      </c>
      <c r="S908" s="377">
        <f t="shared" si="91"/>
        <v>14.986774126741786</v>
      </c>
      <c r="T908" s="377">
        <f t="shared" si="92"/>
        <v>-21.396942879106589</v>
      </c>
      <c r="U908" s="377">
        <f t="shared" si="93"/>
        <v>30.578363202516467</v>
      </c>
      <c r="V908" s="377">
        <f t="shared" si="94"/>
        <v>34.303264763606471</v>
      </c>
      <c r="W908" s="377">
        <f t="shared" si="95"/>
        <v>38.85683970358582</v>
      </c>
      <c r="X908" s="377">
        <f t="shared" si="96"/>
        <v>85.289940999530373</v>
      </c>
      <c r="Y908" s="377">
        <f t="shared" si="97"/>
        <v>32.213818565510103</v>
      </c>
      <c r="Z908" s="377">
        <f t="shared" si="98"/>
        <v>22.546063550945696</v>
      </c>
      <c r="AA908" s="377">
        <f t="shared" si="99"/>
        <v>31.587915439031189</v>
      </c>
      <c r="AB908" s="377">
        <f t="shared" si="100"/>
        <v>22.420104911505344</v>
      </c>
      <c r="AC908" s="377">
        <f t="shared" si="101"/>
        <v>-7.8683621089955942</v>
      </c>
      <c r="AD908" s="377">
        <f t="shared" si="102"/>
        <v>14.679949294764617</v>
      </c>
      <c r="AE908" s="377">
        <f t="shared" si="103"/>
        <v>4.904070135829941</v>
      </c>
      <c r="AF908" s="377">
        <f t="shared" si="104"/>
        <v>11.314495224848567</v>
      </c>
      <c r="AG908" s="377">
        <f t="shared" si="104"/>
        <v>54.493607763903526</v>
      </c>
      <c r="AH908" s="377">
        <f t="shared" si="104"/>
        <v>-9.1937154693465182</v>
      </c>
      <c r="AI908" s="377">
        <f t="shared" si="104"/>
        <v>27.255198302671655</v>
      </c>
      <c r="AJ908" s="377">
        <f t="shared" si="105"/>
        <v>40.789564703126238</v>
      </c>
      <c r="AK908" s="377">
        <f t="shared" si="105"/>
        <v>2.7692723978698948</v>
      </c>
      <c r="AL908" s="377">
        <f t="shared" si="105"/>
        <v>84.379025024889202</v>
      </c>
      <c r="AM908" s="377">
        <f t="shared" si="105"/>
        <v>35.961034240954092</v>
      </c>
      <c r="AN908" s="377">
        <f t="shared" si="106"/>
        <v>50.54642666898458</v>
      </c>
      <c r="AO908" s="377">
        <f t="shared" si="106"/>
        <v>9.5154336469752092</v>
      </c>
      <c r="AP908" s="377">
        <f t="shared" si="106"/>
        <v>-23.586421800382325</v>
      </c>
    </row>
    <row r="909" spans="1:42" s="326" customFormat="1" ht="13.8" x14ac:dyDescent="0.3">
      <c r="A909" s="328"/>
      <c r="B909" s="328" t="s">
        <v>300</v>
      </c>
      <c r="C909" s="332"/>
      <c r="D909" s="332"/>
      <c r="E909" s="332"/>
      <c r="F909" s="332"/>
      <c r="G909" s="332"/>
      <c r="H909" s="332"/>
      <c r="I909" s="332"/>
      <c r="J909" s="332"/>
      <c r="K909" s="332"/>
      <c r="L909" s="332"/>
      <c r="M909" s="332"/>
      <c r="N909" s="332"/>
      <c r="O909" s="377">
        <f t="shared" si="87"/>
        <v>-4.4084111036686018</v>
      </c>
      <c r="P909" s="377">
        <f t="shared" si="88"/>
        <v>-2.6468269229042858</v>
      </c>
      <c r="Q909" s="377">
        <f t="shared" si="89"/>
        <v>34.911654207166393</v>
      </c>
      <c r="R909" s="377">
        <f t="shared" si="90"/>
        <v>4.1091196412341864</v>
      </c>
      <c r="S909" s="377">
        <f t="shared" si="91"/>
        <v>38.33021448579052</v>
      </c>
      <c r="T909" s="377">
        <f t="shared" si="92"/>
        <v>17.399205907775592</v>
      </c>
      <c r="U909" s="377">
        <f t="shared" si="93"/>
        <v>25.806730982906785</v>
      </c>
      <c r="V909" s="377">
        <f t="shared" si="94"/>
        <v>-17.472382046083432</v>
      </c>
      <c r="W909" s="377">
        <f t="shared" si="95"/>
        <v>-15.81918755978449</v>
      </c>
      <c r="X909" s="377">
        <f t="shared" si="96"/>
        <v>-19.459032128320604</v>
      </c>
      <c r="Y909" s="377">
        <f t="shared" si="97"/>
        <v>-27.028015595710958</v>
      </c>
      <c r="Z909" s="377">
        <f t="shared" si="98"/>
        <v>-21.75811261518427</v>
      </c>
      <c r="AA909" s="377">
        <f t="shared" si="99"/>
        <v>-20.084374159679676</v>
      </c>
      <c r="AB909" s="377">
        <f t="shared" si="100"/>
        <v>-4.341660658931322</v>
      </c>
      <c r="AC909" s="377">
        <f t="shared" si="101"/>
        <v>-2.9670723483149302</v>
      </c>
      <c r="AD909" s="377">
        <f t="shared" si="102"/>
        <v>29.082668096769101</v>
      </c>
      <c r="AE909" s="377">
        <f t="shared" si="103"/>
        <v>-31.255490867682596</v>
      </c>
      <c r="AF909" s="377">
        <f t="shared" si="104"/>
        <v>37.373401078016073</v>
      </c>
      <c r="AG909" s="377">
        <f t="shared" si="104"/>
        <v>3.002323308987453</v>
      </c>
      <c r="AH909" s="377">
        <f t="shared" si="104"/>
        <v>15.180392035157784</v>
      </c>
      <c r="AI909" s="377">
        <f t="shared" si="104"/>
        <v>15.2597684510243</v>
      </c>
      <c r="AJ909" s="377">
        <f t="shared" si="105"/>
        <v>-15.206076614953156</v>
      </c>
      <c r="AK909" s="377">
        <f t="shared" si="105"/>
        <v>9.3461904889097696</v>
      </c>
      <c r="AL909" s="377">
        <f t="shared" si="105"/>
        <v>4.2343816346681455</v>
      </c>
      <c r="AM909" s="377">
        <f t="shared" si="105"/>
        <v>15.816530304734336</v>
      </c>
      <c r="AN909" s="377">
        <f t="shared" si="106"/>
        <v>-4.0498169631262622</v>
      </c>
      <c r="AO909" s="377">
        <f t="shared" si="106"/>
        <v>-30.423309261091294</v>
      </c>
      <c r="AP909" s="377">
        <f t="shared" si="106"/>
        <v>-11.837138921858395</v>
      </c>
    </row>
    <row r="910" spans="1:42" s="326" customFormat="1" ht="13.8" x14ac:dyDescent="0.3">
      <c r="A910" s="330"/>
      <c r="B910" s="330" t="s">
        <v>301</v>
      </c>
      <c r="C910" s="333"/>
      <c r="D910" s="333"/>
      <c r="E910" s="333"/>
      <c r="F910" s="333"/>
      <c r="G910" s="333"/>
      <c r="H910" s="333"/>
      <c r="I910" s="333"/>
      <c r="J910" s="333"/>
      <c r="K910" s="333"/>
      <c r="L910" s="333"/>
      <c r="M910" s="333"/>
      <c r="N910" s="333"/>
      <c r="O910" s="377">
        <f t="shared" si="87"/>
        <v>-41.997356269531252</v>
      </c>
      <c r="P910" s="377">
        <f t="shared" si="88"/>
        <v>15.291146086330942</v>
      </c>
      <c r="Q910" s="377">
        <f t="shared" si="89"/>
        <v>2.932871398340243</v>
      </c>
      <c r="R910" s="377">
        <f t="shared" si="90"/>
        <v>-57.475878701030929</v>
      </c>
      <c r="S910" s="377">
        <f t="shared" si="91"/>
        <v>-30.199057390092886</v>
      </c>
      <c r="T910" s="377">
        <f t="shared" si="92"/>
        <v>-52.206897954177904</v>
      </c>
      <c r="U910" s="377">
        <f t="shared" si="93"/>
        <v>-9.1927996386554547</v>
      </c>
      <c r="V910" s="377">
        <f t="shared" si="94"/>
        <v>24.329024362790697</v>
      </c>
      <c r="W910" s="377">
        <f t="shared" si="95"/>
        <v>11.141246366197182</v>
      </c>
      <c r="X910" s="377">
        <f t="shared" si="96"/>
        <v>46.240363537414964</v>
      </c>
      <c r="Y910" s="377">
        <f t="shared" si="97"/>
        <v>23.846784054054051</v>
      </c>
      <c r="Z910" s="377">
        <f t="shared" si="98"/>
        <v>19.580570975609756</v>
      </c>
      <c r="AA910" s="377">
        <f t="shared" si="99"/>
        <v>40.728968893958623</v>
      </c>
      <c r="AB910" s="377">
        <f t="shared" si="100"/>
        <v>20.281471936569819</v>
      </c>
      <c r="AC910" s="377">
        <f t="shared" si="101"/>
        <v>17.793002492437321</v>
      </c>
      <c r="AD910" s="377">
        <f t="shared" si="102"/>
        <v>85.118289804617845</v>
      </c>
      <c r="AE910" s="377">
        <f t="shared" si="103"/>
        <v>-14.858493100083169</v>
      </c>
      <c r="AF910" s="377">
        <f t="shared" si="104"/>
        <v>20.953318098514252</v>
      </c>
      <c r="AG910" s="377">
        <f t="shared" si="104"/>
        <v>-19.689351563778377</v>
      </c>
      <c r="AH910" s="377">
        <f t="shared" si="104"/>
        <v>31.652783651580076</v>
      </c>
      <c r="AI910" s="377">
        <f t="shared" si="104"/>
        <v>6.9468800050050596</v>
      </c>
      <c r="AJ910" s="377">
        <f t="shared" si="105"/>
        <v>-33.846095746282472</v>
      </c>
      <c r="AK910" s="377">
        <f t="shared" si="105"/>
        <v>40.958802695704883</v>
      </c>
      <c r="AL910" s="377">
        <f t="shared" si="105"/>
        <v>-4.2348901700438839</v>
      </c>
      <c r="AM910" s="377">
        <f t="shared" si="105"/>
        <v>4.839626185172933</v>
      </c>
      <c r="AN910" s="377">
        <f t="shared" si="106"/>
        <v>-22.910027325375982</v>
      </c>
      <c r="AO910" s="377">
        <f t="shared" si="106"/>
        <v>-48.149167676018614</v>
      </c>
      <c r="AP910" s="377">
        <f t="shared" si="106"/>
        <v>0.34297856229793033</v>
      </c>
    </row>
    <row r="911" spans="1:42" s="326" customFormat="1" ht="13.8" x14ac:dyDescent="0.3">
      <c r="A911" s="328"/>
      <c r="B911" s="328" t="s">
        <v>302</v>
      </c>
      <c r="C911" s="332"/>
      <c r="D911" s="332"/>
      <c r="E911" s="332"/>
      <c r="F911" s="332"/>
      <c r="G911" s="332"/>
      <c r="H911" s="332"/>
      <c r="I911" s="332"/>
      <c r="J911" s="332"/>
      <c r="K911" s="332"/>
      <c r="L911" s="332"/>
      <c r="M911" s="332"/>
      <c r="N911" s="332"/>
      <c r="O911" s="377">
        <f t="shared" si="87"/>
        <v>-13.121702266030651</v>
      </c>
      <c r="P911" s="377">
        <f t="shared" si="88"/>
        <v>-4.3965489370913229</v>
      </c>
      <c r="Q911" s="377">
        <f t="shared" si="89"/>
        <v>48.22578134440753</v>
      </c>
      <c r="R911" s="377">
        <f t="shared" si="90"/>
        <v>-3.1494407048267234</v>
      </c>
      <c r="S911" s="377">
        <f t="shared" si="91"/>
        <v>33.565350711081351</v>
      </c>
      <c r="T911" s="377">
        <f t="shared" si="92"/>
        <v>22.451815616257374</v>
      </c>
      <c r="U911" s="377">
        <f t="shared" si="93"/>
        <v>35.730273490353063</v>
      </c>
      <c r="V911" s="377">
        <f t="shared" si="94"/>
        <v>-21.103974366921701</v>
      </c>
      <c r="W911" s="377">
        <f t="shared" si="95"/>
        <v>-13.261651978723405</v>
      </c>
      <c r="X911" s="377">
        <f t="shared" si="96"/>
        <v>-22.910744616304132</v>
      </c>
      <c r="Y911" s="377">
        <f t="shared" si="97"/>
        <v>-36.369924351205583</v>
      </c>
      <c r="Z911" s="377">
        <f t="shared" si="98"/>
        <v>-11.707529494047625</v>
      </c>
      <c r="AA911" s="377">
        <f t="shared" si="99"/>
        <v>-12.136565831870868</v>
      </c>
      <c r="AB911" s="377">
        <f t="shared" si="100"/>
        <v>-4.3657736085842425</v>
      </c>
      <c r="AC911" s="377">
        <f t="shared" si="101"/>
        <v>2.1412303857785693</v>
      </c>
      <c r="AD911" s="377">
        <f t="shared" si="102"/>
        <v>50.380454326043825</v>
      </c>
      <c r="AE911" s="377">
        <f t="shared" si="103"/>
        <v>-39.956773482512808</v>
      </c>
      <c r="AF911" s="377">
        <f t="shared" si="104"/>
        <v>54.433291364813201</v>
      </c>
      <c r="AG911" s="377">
        <f t="shared" si="104"/>
        <v>-7.8836052805110448</v>
      </c>
      <c r="AH911" s="377">
        <f t="shared" si="104"/>
        <v>1.2296105383393179</v>
      </c>
      <c r="AI911" s="377">
        <f t="shared" si="104"/>
        <v>8.6062882726444734</v>
      </c>
      <c r="AJ911" s="377">
        <f t="shared" si="105"/>
        <v>-20.681648855482994</v>
      </c>
      <c r="AK911" s="377">
        <f t="shared" si="105"/>
        <v>29.447977468521476</v>
      </c>
      <c r="AL911" s="377">
        <f t="shared" si="105"/>
        <v>-2.8062542974969866</v>
      </c>
      <c r="AM911" s="377">
        <f t="shared" si="105"/>
        <v>19.582958543075751</v>
      </c>
      <c r="AN911" s="377">
        <f t="shared" si="106"/>
        <v>17.622635396556745</v>
      </c>
      <c r="AO911" s="377">
        <f t="shared" si="106"/>
        <v>-36.360125551768903</v>
      </c>
      <c r="AP911" s="377">
        <f t="shared" si="106"/>
        <v>-10.774714618461179</v>
      </c>
    </row>
    <row r="912" spans="1:42" s="326" customFormat="1" ht="13.8" x14ac:dyDescent="0.3">
      <c r="A912" s="330"/>
      <c r="B912" s="330" t="s">
        <v>303</v>
      </c>
      <c r="C912" s="333"/>
      <c r="D912" s="333"/>
      <c r="E912" s="333"/>
      <c r="F912" s="333"/>
      <c r="G912" s="333"/>
      <c r="H912" s="333"/>
      <c r="I912" s="333"/>
      <c r="J912" s="333"/>
      <c r="K912" s="333"/>
      <c r="L912" s="333"/>
      <c r="M912" s="333"/>
      <c r="N912" s="333"/>
      <c r="O912" s="377">
        <f t="shared" si="87"/>
        <v>16.985024932547493</v>
      </c>
      <c r="P912" s="377">
        <f t="shared" si="88"/>
        <v>-0.92487965056628407</v>
      </c>
      <c r="Q912" s="377">
        <f t="shared" si="89"/>
        <v>10.641269769841271</v>
      </c>
      <c r="R912" s="377">
        <f t="shared" si="90"/>
        <v>24.481476785577282</v>
      </c>
      <c r="S912" s="377">
        <f t="shared" si="91"/>
        <v>60.103127999569708</v>
      </c>
      <c r="T912" s="377">
        <f t="shared" si="92"/>
        <v>14.088003902335446</v>
      </c>
      <c r="U912" s="377">
        <f t="shared" si="93"/>
        <v>1.1809688759150763</v>
      </c>
      <c r="V912" s="377">
        <f t="shared" si="94"/>
        <v>-13.406337319103203</v>
      </c>
      <c r="W912" s="377">
        <f t="shared" si="95"/>
        <v>-24.608081073959408</v>
      </c>
      <c r="X912" s="377">
        <f t="shared" si="96"/>
        <v>-10.150562346923911</v>
      </c>
      <c r="Y912" s="377">
        <f t="shared" si="97"/>
        <v>-9.9868999863968142</v>
      </c>
      <c r="Z912" s="377">
        <f t="shared" si="98"/>
        <v>-37.123735311166868</v>
      </c>
      <c r="AA912" s="377">
        <f t="shared" si="99"/>
        <v>-34.969391554351461</v>
      </c>
      <c r="AB912" s="377">
        <f t="shared" si="100"/>
        <v>-5.6340041318111371</v>
      </c>
      <c r="AC912" s="377">
        <f t="shared" si="101"/>
        <v>-18.17750487487071</v>
      </c>
      <c r="AD912" s="377">
        <f t="shared" si="102"/>
        <v>-3.8684285040116779</v>
      </c>
      <c r="AE912" s="377">
        <f t="shared" si="103"/>
        <v>-13.589273329791776</v>
      </c>
      <c r="AF912" s="377">
        <f t="shared" si="104"/>
        <v>-6.8390627535688475</v>
      </c>
      <c r="AG912" s="377">
        <f t="shared" si="104"/>
        <v>45.501406983561246</v>
      </c>
      <c r="AH912" s="377">
        <f t="shared" si="104"/>
        <v>37.599494032169794</v>
      </c>
      <c r="AI912" s="377">
        <f t="shared" si="104"/>
        <v>38.135578003298271</v>
      </c>
      <c r="AJ912" s="377">
        <f t="shared" si="105"/>
        <v>3.8718399216529353</v>
      </c>
      <c r="AK912" s="377">
        <f t="shared" si="105"/>
        <v>-22.510659517448474</v>
      </c>
      <c r="AL912" s="377">
        <f t="shared" si="105"/>
        <v>18.401896975569528</v>
      </c>
      <c r="AM912" s="377">
        <f t="shared" si="105"/>
        <v>8.8914605994083189</v>
      </c>
      <c r="AN912" s="377">
        <f t="shared" si="106"/>
        <v>-34.065592765063911</v>
      </c>
      <c r="AO912" s="377">
        <f t="shared" si="106"/>
        <v>-8.6835515761351765</v>
      </c>
      <c r="AP912" s="377">
        <f t="shared" si="106"/>
        <v>-15.136106313276178</v>
      </c>
    </row>
    <row r="913" spans="1:42" s="326" customFormat="1" ht="13.8" x14ac:dyDescent="0.3">
      <c r="A913" s="328"/>
      <c r="B913" s="328" t="s">
        <v>304</v>
      </c>
      <c r="C913" s="332"/>
      <c r="D913" s="332"/>
      <c r="E913" s="332"/>
      <c r="F913" s="332"/>
      <c r="G913" s="332"/>
      <c r="H913" s="332"/>
      <c r="I913" s="332"/>
      <c r="J913" s="332"/>
      <c r="K913" s="332"/>
      <c r="L913" s="332"/>
      <c r="M913" s="332"/>
      <c r="N913" s="332"/>
      <c r="O913" s="377">
        <f t="shared" si="87"/>
        <v>8.1750128939782201</v>
      </c>
      <c r="P913" s="377">
        <f t="shared" si="88"/>
        <v>-12.121989595662193</v>
      </c>
      <c r="Q913" s="377">
        <f t="shared" si="89"/>
        <v>3.3221249250794287</v>
      </c>
      <c r="R913" s="377">
        <f t="shared" si="90"/>
        <v>34.192573994881492</v>
      </c>
      <c r="S913" s="377">
        <f t="shared" si="91"/>
        <v>10.076246330392662</v>
      </c>
      <c r="T913" s="377">
        <f t="shared" si="92"/>
        <v>-19.318860440275646</v>
      </c>
      <c r="U913" s="377">
        <f t="shared" si="93"/>
        <v>-26.323268280350337</v>
      </c>
      <c r="V913" s="377">
        <f t="shared" si="94"/>
        <v>-33.81580737978485</v>
      </c>
      <c r="W913" s="377">
        <f t="shared" si="95"/>
        <v>-8.3517976654800901</v>
      </c>
      <c r="X913" s="377">
        <f t="shared" si="96"/>
        <v>-0.6282093179024959</v>
      </c>
      <c r="Y913" s="377">
        <f t="shared" si="97"/>
        <v>6.6775257738234339</v>
      </c>
      <c r="Z913" s="377">
        <f t="shared" si="98"/>
        <v>-2.1798615526123042</v>
      </c>
      <c r="AA913" s="377">
        <f t="shared" si="99"/>
        <v>3.6284872101848782</v>
      </c>
      <c r="AB913" s="377">
        <f t="shared" si="100"/>
        <v>38.086652308695712</v>
      </c>
      <c r="AC913" s="377">
        <f t="shared" si="101"/>
        <v>-12.920086488215734</v>
      </c>
      <c r="AD913" s="377">
        <f t="shared" si="102"/>
        <v>-1.1194363231494819</v>
      </c>
      <c r="AE913" s="377">
        <f t="shared" si="103"/>
        <v>-19.530451502073909</v>
      </c>
      <c r="AF913" s="377">
        <f t="shared" si="104"/>
        <v>13.710642377353</v>
      </c>
      <c r="AG913" s="377">
        <f t="shared" si="104"/>
        <v>13.031331149174632</v>
      </c>
      <c r="AH913" s="377">
        <f t="shared" si="104"/>
        <v>19.795354601810114</v>
      </c>
      <c r="AI913" s="377">
        <f t="shared" ref="AI913" si="107">IFERROR(((AI133-W133)*100/W133),"n.a.")</f>
        <v>2.9252712165447017</v>
      </c>
      <c r="AJ913" s="377">
        <f t="shared" si="105"/>
        <v>7.4579449097013386</v>
      </c>
      <c r="AK913" s="377">
        <f t="shared" si="105"/>
        <v>-18.407078810940821</v>
      </c>
      <c r="AL913" s="377">
        <f t="shared" si="105"/>
        <v>-16.146652506586598</v>
      </c>
      <c r="AM913" s="377">
        <f t="shared" ref="AM913:AP928" si="108">IFERROR(((AM133-AA133)*100/AA133),"n.a.")</f>
        <v>-5.9321724017816848</v>
      </c>
      <c r="AN913" s="377">
        <f t="shared" si="108"/>
        <v>-23.908987028032655</v>
      </c>
      <c r="AO913" s="377">
        <f t="shared" si="108"/>
        <v>11.322377267028291</v>
      </c>
      <c r="AP913" s="377">
        <f t="shared" si="108"/>
        <v>-8.6006049106968643</v>
      </c>
    </row>
    <row r="914" spans="1:42" s="326" customFormat="1" ht="13.8" x14ac:dyDescent="0.3">
      <c r="A914" s="330"/>
      <c r="B914" s="330" t="s">
        <v>305</v>
      </c>
      <c r="C914" s="333"/>
      <c r="D914" s="333"/>
      <c r="E914" s="333"/>
      <c r="F914" s="333"/>
      <c r="G914" s="333"/>
      <c r="H914" s="333"/>
      <c r="I914" s="333"/>
      <c r="J914" s="333"/>
      <c r="K914" s="333"/>
      <c r="L914" s="333"/>
      <c r="M914" s="333"/>
      <c r="N914" s="333"/>
      <c r="O914" s="377">
        <f t="shared" ref="O914:O977" si="109">IFERROR(((O134-C134)*100/C134),"n.a.")</f>
        <v>22.312955049860193</v>
      </c>
      <c r="P914" s="377">
        <f t="shared" ref="P914:P977" si="110">IFERROR(((P134-D134)*100/D134),"n.a.")</f>
        <v>-45.048742052149535</v>
      </c>
      <c r="Q914" s="377">
        <f t="shared" ref="Q914:Q977" si="111">IFERROR(((Q134-E134)*100/E134),"n.a.")</f>
        <v>-17.21860108806716</v>
      </c>
      <c r="R914" s="377">
        <f t="shared" ref="R914:R977" si="112">IFERROR(((R134-F134)*100/F134),"n.a.")</f>
        <v>30.348519483715318</v>
      </c>
      <c r="S914" s="377">
        <f t="shared" ref="S914:S977" si="113">IFERROR(((S134-G134)*100/G134),"n.a.")</f>
        <v>7.1080537363974292</v>
      </c>
      <c r="T914" s="377">
        <f t="shared" ref="T914:T977" si="114">IFERROR(((T134-H134)*100/H134),"n.a.")</f>
        <v>1.148023595855918</v>
      </c>
      <c r="U914" s="377">
        <f t="shared" ref="U914:U977" si="115">IFERROR(((U134-I134)*100/I134),"n.a.")</f>
        <v>-16.38229849452221</v>
      </c>
      <c r="V914" s="377">
        <f t="shared" ref="V914:V977" si="116">IFERROR(((V134-J134)*100/J134),"n.a.")</f>
        <v>-44.593721742096925</v>
      </c>
      <c r="W914" s="377">
        <f t="shared" ref="W914:W977" si="117">IFERROR(((W134-K134)*100/K134),"n.a.")</f>
        <v>-1.5677486278582291</v>
      </c>
      <c r="X914" s="377">
        <f t="shared" ref="X914:X977" si="118">IFERROR(((X134-L134)*100/L134),"n.a.")</f>
        <v>-17.588436662223021</v>
      </c>
      <c r="Y914" s="377">
        <f t="shared" ref="Y914:Y977" si="119">IFERROR(((Y134-M134)*100/M134),"n.a.")</f>
        <v>-29.524566251802355</v>
      </c>
      <c r="Z914" s="377">
        <f t="shared" ref="Z914:Z977" si="120">IFERROR(((Z134-N134)*100/N134),"n.a.")</f>
        <v>-21.671766689536533</v>
      </c>
      <c r="AA914" s="377">
        <f t="shared" ref="AA914:AA977" si="121">IFERROR(((AA134-O134)*100/O134),"n.a.")</f>
        <v>-18.539179047015818</v>
      </c>
      <c r="AB914" s="377">
        <f t="shared" ref="AB914:AB977" si="122">IFERROR(((AB134-P134)*100/P134),"n.a.")</f>
        <v>87.605167206160218</v>
      </c>
      <c r="AC914" s="377">
        <f t="shared" ref="AC914:AC977" si="123">IFERROR(((AC134-Q134)*100/Q134),"n.a.")</f>
        <v>10.223399614476069</v>
      </c>
      <c r="AD914" s="377">
        <f t="shared" ref="AD914:AD977" si="124">IFERROR(((AD134-R134)*100/R134),"n.a.")</f>
        <v>3.5037354695761622</v>
      </c>
      <c r="AE914" s="377">
        <f t="shared" ref="AE914:AE977" si="125">IFERROR(((AE134-S134)*100/S134),"n.a.")</f>
        <v>-23.94880606054004</v>
      </c>
      <c r="AF914" s="377">
        <f t="shared" ref="AF914:AI977" si="126">IFERROR(((AF134-T134)*100/T134),"n.a.")</f>
        <v>-0.22620140316199761</v>
      </c>
      <c r="AG914" s="377">
        <f t="shared" si="126"/>
        <v>6.6715665397509198</v>
      </c>
      <c r="AH914" s="377">
        <f t="shared" si="126"/>
        <v>35.341961185574938</v>
      </c>
      <c r="AI914" s="377">
        <f t="shared" si="126"/>
        <v>5.1144619394620987</v>
      </c>
      <c r="AJ914" s="377">
        <f t="shared" ref="AJ914:AM977" si="127">IFERROR(((AJ134-X134)*100/X134),"n.a.")</f>
        <v>36.218437708313637</v>
      </c>
      <c r="AK914" s="377">
        <f t="shared" si="127"/>
        <v>23.587349921984149</v>
      </c>
      <c r="AL914" s="377">
        <f t="shared" si="127"/>
        <v>12.893109040294908</v>
      </c>
      <c r="AM914" s="377">
        <f t="shared" si="127"/>
        <v>23.51303466089108</v>
      </c>
      <c r="AN914" s="377">
        <f t="shared" si="108"/>
        <v>-16.639523064222512</v>
      </c>
      <c r="AO914" s="377">
        <f t="shared" si="108"/>
        <v>-2.0372050715837311</v>
      </c>
      <c r="AP914" s="377">
        <f t="shared" si="108"/>
        <v>12.95869132028427</v>
      </c>
    </row>
    <row r="915" spans="1:42" s="326" customFormat="1" ht="13.8" x14ac:dyDescent="0.3">
      <c r="A915" s="328"/>
      <c r="B915" s="328" t="s">
        <v>306</v>
      </c>
      <c r="C915" s="332"/>
      <c r="D915" s="332"/>
      <c r="E915" s="332"/>
      <c r="F915" s="332"/>
      <c r="G915" s="332"/>
      <c r="H915" s="332"/>
      <c r="I915" s="332"/>
      <c r="J915" s="332"/>
      <c r="K915" s="332"/>
      <c r="L915" s="332"/>
      <c r="M915" s="332"/>
      <c r="N915" s="332"/>
      <c r="O915" s="377">
        <f t="shared" si="109"/>
        <v>-3.802962031330047</v>
      </c>
      <c r="P915" s="377">
        <f t="shared" si="110"/>
        <v>29.880424720553187</v>
      </c>
      <c r="Q915" s="377">
        <f t="shared" si="111"/>
        <v>23.397182721437296</v>
      </c>
      <c r="R915" s="377">
        <f t="shared" si="112"/>
        <v>37.483281543163969</v>
      </c>
      <c r="S915" s="377">
        <f t="shared" si="113"/>
        <v>13.188536155209082</v>
      </c>
      <c r="T915" s="377">
        <f t="shared" si="114"/>
        <v>-39.332421519205297</v>
      </c>
      <c r="U915" s="377">
        <f t="shared" si="115"/>
        <v>-37.667608171383925</v>
      </c>
      <c r="V915" s="377">
        <f t="shared" si="116"/>
        <v>-19.39420810321737</v>
      </c>
      <c r="W915" s="377">
        <f t="shared" si="117"/>
        <v>-14.912086839874707</v>
      </c>
      <c r="X915" s="377">
        <f t="shared" si="118"/>
        <v>21.747287780626781</v>
      </c>
      <c r="Y915" s="377">
        <f t="shared" si="119"/>
        <v>61.932839072195399</v>
      </c>
      <c r="Z915" s="377">
        <f t="shared" si="120"/>
        <v>18.711570829501074</v>
      </c>
      <c r="AA915" s="377">
        <f t="shared" si="121"/>
        <v>27.465641089486677</v>
      </c>
      <c r="AB915" s="377">
        <f t="shared" si="122"/>
        <v>11.361086659036788</v>
      </c>
      <c r="AC915" s="377">
        <f t="shared" si="123"/>
        <v>-28.080367324002182</v>
      </c>
      <c r="AD915" s="377">
        <f t="shared" si="124"/>
        <v>-4.8717228557795869</v>
      </c>
      <c r="AE915" s="377">
        <f t="shared" si="125"/>
        <v>-15.146475139373255</v>
      </c>
      <c r="AF915" s="377">
        <f t="shared" si="126"/>
        <v>36.414853394506572</v>
      </c>
      <c r="AG915" s="377">
        <f t="shared" si="126"/>
        <v>22.767227714360359</v>
      </c>
      <c r="AH915" s="377">
        <f t="shared" si="126"/>
        <v>5.4963095714133212</v>
      </c>
      <c r="AI915" s="377">
        <f t="shared" si="126"/>
        <v>0.47628043715062218</v>
      </c>
      <c r="AJ915" s="377">
        <f t="shared" si="127"/>
        <v>-18.199183381145588</v>
      </c>
      <c r="AK915" s="377">
        <f t="shared" si="127"/>
        <v>-46.302625867723776</v>
      </c>
      <c r="AL915" s="377">
        <f t="shared" si="127"/>
        <v>-36.683427924074415</v>
      </c>
      <c r="AM915" s="377">
        <f t="shared" si="127"/>
        <v>-26.167241247081151</v>
      </c>
      <c r="AN915" s="377">
        <f t="shared" si="108"/>
        <v>-30.518554166122065</v>
      </c>
      <c r="AO915" s="377">
        <f t="shared" si="108"/>
        <v>24.73450532282159</v>
      </c>
      <c r="AP915" s="377">
        <f t="shared" si="108"/>
        <v>-27.639289335429364</v>
      </c>
    </row>
    <row r="916" spans="1:42" s="326" customFormat="1" ht="13.8" x14ac:dyDescent="0.3">
      <c r="A916" s="330"/>
      <c r="B916" s="330" t="s">
        <v>307</v>
      </c>
      <c r="C916" s="333"/>
      <c r="D916" s="333"/>
      <c r="E916" s="333"/>
      <c r="F916" s="333"/>
      <c r="G916" s="333"/>
      <c r="H916" s="333"/>
      <c r="I916" s="333"/>
      <c r="J916" s="333"/>
      <c r="K916" s="333"/>
      <c r="L916" s="333"/>
      <c r="M916" s="333"/>
      <c r="N916" s="333"/>
      <c r="O916" s="377">
        <f t="shared" si="109"/>
        <v>1.2351402007122347</v>
      </c>
      <c r="P916" s="377">
        <f t="shared" si="110"/>
        <v>2.4125642751621306</v>
      </c>
      <c r="Q916" s="377">
        <f t="shared" si="111"/>
        <v>-6.7586016072045805</v>
      </c>
      <c r="R916" s="377">
        <f t="shared" si="112"/>
        <v>-6.463766312343366</v>
      </c>
      <c r="S916" s="377">
        <f t="shared" si="113"/>
        <v>-15.602741270721294</v>
      </c>
      <c r="T916" s="377">
        <f t="shared" si="114"/>
        <v>-16.269184231299281</v>
      </c>
      <c r="U916" s="377">
        <f t="shared" si="115"/>
        <v>-16.282393112481284</v>
      </c>
      <c r="V916" s="377">
        <f t="shared" si="116"/>
        <v>-24.321227861416737</v>
      </c>
      <c r="W916" s="377">
        <f t="shared" si="117"/>
        <v>-9.5647797231741727</v>
      </c>
      <c r="X916" s="377">
        <f t="shared" si="118"/>
        <v>-5.7244254671151484</v>
      </c>
      <c r="Y916" s="377">
        <f t="shared" si="119"/>
        <v>-5.8083717377233866</v>
      </c>
      <c r="Z916" s="377">
        <f t="shared" si="120"/>
        <v>-15.149195879945889</v>
      </c>
      <c r="AA916" s="377">
        <f t="shared" si="121"/>
        <v>-7.3028222334485235</v>
      </c>
      <c r="AB916" s="377">
        <f t="shared" si="122"/>
        <v>-1.6508723987025244</v>
      </c>
      <c r="AC916" s="377">
        <f t="shared" si="123"/>
        <v>31.310732420194924</v>
      </c>
      <c r="AD916" s="377">
        <f t="shared" si="124"/>
        <v>4.9708825844860707</v>
      </c>
      <c r="AE916" s="377">
        <f t="shared" si="125"/>
        <v>6.9544261559485667</v>
      </c>
      <c r="AF916" s="377">
        <f t="shared" si="126"/>
        <v>5.4807674830279538</v>
      </c>
      <c r="AG916" s="377">
        <f t="shared" si="126"/>
        <v>43.502214929264049</v>
      </c>
      <c r="AH916" s="377">
        <f t="shared" si="126"/>
        <v>25.097717933046741</v>
      </c>
      <c r="AI916" s="377">
        <f t="shared" si="126"/>
        <v>10.428330183653735</v>
      </c>
      <c r="AJ916" s="377">
        <f t="shared" si="127"/>
        <v>20.18658417436118</v>
      </c>
      <c r="AK916" s="377">
        <f t="shared" si="127"/>
        <v>2.2136876073596889</v>
      </c>
      <c r="AL916" s="377">
        <f t="shared" si="127"/>
        <v>21.072894687452994</v>
      </c>
      <c r="AM916" s="377">
        <f t="shared" si="127"/>
        <v>11.590053282977323</v>
      </c>
      <c r="AN916" s="377">
        <f t="shared" si="108"/>
        <v>6.9660699854959036</v>
      </c>
      <c r="AO916" s="377">
        <f t="shared" si="108"/>
        <v>-19.766748814937756</v>
      </c>
      <c r="AP916" s="377">
        <f t="shared" si="108"/>
        <v>12.081819338715345</v>
      </c>
    </row>
    <row r="917" spans="1:42" s="326" customFormat="1" ht="13.8" x14ac:dyDescent="0.3">
      <c r="A917" s="328"/>
      <c r="B917" s="328" t="s">
        <v>308</v>
      </c>
      <c r="C917" s="332"/>
      <c r="D917" s="332"/>
      <c r="E917" s="332"/>
      <c r="F917" s="332"/>
      <c r="G917" s="332"/>
      <c r="H917" s="332"/>
      <c r="I917" s="332"/>
      <c r="J917" s="332"/>
      <c r="K917" s="332"/>
      <c r="L917" s="332"/>
      <c r="M917" s="332"/>
      <c r="N917" s="332"/>
      <c r="O917" s="377">
        <f t="shared" si="109"/>
        <v>168.52336936842104</v>
      </c>
      <c r="P917" s="377">
        <f t="shared" si="110"/>
        <v>17.309531523809511</v>
      </c>
      <c r="Q917" s="377">
        <f t="shared" si="111"/>
        <v>-43.158805487179485</v>
      </c>
      <c r="R917" s="377">
        <f t="shared" si="112"/>
        <v>170.77547839080461</v>
      </c>
      <c r="S917" s="377">
        <f t="shared" si="113"/>
        <v>181.37033927368424</v>
      </c>
      <c r="T917" s="377">
        <f t="shared" si="114"/>
        <v>1.5756627446808562</v>
      </c>
      <c r="U917" s="377">
        <f t="shared" si="115"/>
        <v>-2.530714617021276</v>
      </c>
      <c r="V917" s="377">
        <f t="shared" si="116"/>
        <v>-51.950211380952382</v>
      </c>
      <c r="W917" s="377">
        <f t="shared" si="117"/>
        <v>-29.890112670967738</v>
      </c>
      <c r="X917" s="377">
        <f t="shared" si="118"/>
        <v>-24.827596384615383</v>
      </c>
      <c r="Y917" s="377">
        <f t="shared" si="119"/>
        <v>-14.403128393103442</v>
      </c>
      <c r="Z917" s="377">
        <f t="shared" si="120"/>
        <v>-34.560264886227543</v>
      </c>
      <c r="AA917" s="377">
        <f t="shared" si="121"/>
        <v>-34.212236386596892</v>
      </c>
      <c r="AB917" s="377">
        <f t="shared" si="122"/>
        <v>19.1193840562857</v>
      </c>
      <c r="AC917" s="377">
        <f t="shared" si="123"/>
        <v>93.208214602444343</v>
      </c>
      <c r="AD917" s="377">
        <f t="shared" si="124"/>
        <v>-80.211380335599102</v>
      </c>
      <c r="AE917" s="377">
        <f t="shared" si="125"/>
        <v>-46.07424126617807</v>
      </c>
      <c r="AF917" s="377">
        <f t="shared" si="126"/>
        <v>-32.536940251014208</v>
      </c>
      <c r="AG917" s="377">
        <f t="shared" si="126"/>
        <v>23.406495267274078</v>
      </c>
      <c r="AH917" s="377">
        <f t="shared" si="126"/>
        <v>87.071008700893131</v>
      </c>
      <c r="AI917" s="377">
        <f t="shared" si="126"/>
        <v>172.80067916233574</v>
      </c>
      <c r="AJ917" s="377">
        <f t="shared" si="127"/>
        <v>44.606084338362663</v>
      </c>
      <c r="AK917" s="377">
        <f t="shared" si="127"/>
        <v>49.67831895987846</v>
      </c>
      <c r="AL917" s="377">
        <f t="shared" si="127"/>
        <v>49.288171741318571</v>
      </c>
      <c r="AM917" s="377">
        <f t="shared" si="127"/>
        <v>97.742659787516899</v>
      </c>
      <c r="AN917" s="377">
        <f t="shared" si="108"/>
        <v>-49.07549426126635</v>
      </c>
      <c r="AO917" s="377">
        <f t="shared" si="108"/>
        <v>-46.591561151252648</v>
      </c>
      <c r="AP917" s="377">
        <f t="shared" si="108"/>
        <v>291.29131365906028</v>
      </c>
    </row>
    <row r="918" spans="1:42" s="326" customFormat="1" ht="13.8" x14ac:dyDescent="0.3">
      <c r="A918" s="330"/>
      <c r="B918" s="330" t="s">
        <v>309</v>
      </c>
      <c r="C918" s="333"/>
      <c r="D918" s="333"/>
      <c r="E918" s="333"/>
      <c r="F918" s="333"/>
      <c r="G918" s="333"/>
      <c r="H918" s="333"/>
      <c r="I918" s="333"/>
      <c r="J918" s="333"/>
      <c r="K918" s="333"/>
      <c r="L918" s="333"/>
      <c r="M918" s="333"/>
      <c r="N918" s="333"/>
      <c r="O918" s="377">
        <f t="shared" si="109"/>
        <v>-2.270687432637565</v>
      </c>
      <c r="P918" s="377">
        <f t="shared" si="110"/>
        <v>-7.6670030658823585</v>
      </c>
      <c r="Q918" s="377">
        <f t="shared" si="111"/>
        <v>-23.923883982513217</v>
      </c>
      <c r="R918" s="377">
        <f t="shared" si="112"/>
        <v>2.2318254613289872</v>
      </c>
      <c r="S918" s="377">
        <f t="shared" si="113"/>
        <v>-30.100320834983499</v>
      </c>
      <c r="T918" s="377">
        <f t="shared" si="114"/>
        <v>-14.801266777322409</v>
      </c>
      <c r="U918" s="377">
        <f t="shared" si="115"/>
        <v>-21.269689744125333</v>
      </c>
      <c r="V918" s="377">
        <f t="shared" si="116"/>
        <v>-39.455750409348447</v>
      </c>
      <c r="W918" s="377">
        <f t="shared" si="117"/>
        <v>-17.475858629886194</v>
      </c>
      <c r="X918" s="377">
        <f t="shared" si="118"/>
        <v>-11.973948309348737</v>
      </c>
      <c r="Y918" s="377">
        <f t="shared" si="119"/>
        <v>4.3815523150756377</v>
      </c>
      <c r="Z918" s="377">
        <f t="shared" si="120"/>
        <v>-17.886717299778756</v>
      </c>
      <c r="AA918" s="377">
        <f t="shared" si="121"/>
        <v>5.8895185946241098</v>
      </c>
      <c r="AB918" s="377">
        <f t="shared" si="122"/>
        <v>6.272630055361943</v>
      </c>
      <c r="AC918" s="377">
        <f t="shared" si="123"/>
        <v>334.2791554066884</v>
      </c>
      <c r="AD918" s="377">
        <f t="shared" si="124"/>
        <v>-10.988490393303357</v>
      </c>
      <c r="AE918" s="377">
        <f t="shared" si="125"/>
        <v>10.440826770166368</v>
      </c>
      <c r="AF918" s="377">
        <f t="shared" si="126"/>
        <v>-16.546966710512468</v>
      </c>
      <c r="AG918" s="377">
        <f t="shared" si="126"/>
        <v>11.999892583606055</v>
      </c>
      <c r="AH918" s="377">
        <f t="shared" si="126"/>
        <v>17.656460724871636</v>
      </c>
      <c r="AI918" s="377">
        <f t="shared" si="126"/>
        <v>10.511271002033736</v>
      </c>
      <c r="AJ918" s="377">
        <f t="shared" si="127"/>
        <v>1.7285879443785008</v>
      </c>
      <c r="AK918" s="377">
        <f t="shared" si="127"/>
        <v>-23.27863215733937</v>
      </c>
      <c r="AL918" s="377">
        <f t="shared" si="127"/>
        <v>-0.88344317247766302</v>
      </c>
      <c r="AM918" s="377">
        <f t="shared" si="127"/>
        <v>-11.801762112362047</v>
      </c>
      <c r="AN918" s="377">
        <f t="shared" si="108"/>
        <v>-6.2831408267206079</v>
      </c>
      <c r="AO918" s="377">
        <f t="shared" si="108"/>
        <v>-74.738124179803634</v>
      </c>
      <c r="AP918" s="377">
        <f t="shared" si="108"/>
        <v>8.3911856974456622</v>
      </c>
    </row>
    <row r="919" spans="1:42" s="326" customFormat="1" ht="13.8" x14ac:dyDescent="0.3">
      <c r="A919" s="328"/>
      <c r="B919" s="328" t="s">
        <v>310</v>
      </c>
      <c r="C919" s="332"/>
      <c r="D919" s="332"/>
      <c r="E919" s="332"/>
      <c r="F919" s="332"/>
      <c r="G919" s="332"/>
      <c r="H919" s="332"/>
      <c r="I919" s="332"/>
      <c r="J919" s="332"/>
      <c r="K919" s="332"/>
      <c r="L919" s="332"/>
      <c r="M919" s="332"/>
      <c r="N919" s="332"/>
      <c r="O919" s="377">
        <f t="shared" si="109"/>
        <v>-21.778742296965312</v>
      </c>
      <c r="P919" s="377">
        <f t="shared" si="110"/>
        <v>-0.57357644745056735</v>
      </c>
      <c r="Q919" s="377">
        <f t="shared" si="111"/>
        <v>-19.043963128264206</v>
      </c>
      <c r="R919" s="377">
        <f t="shared" si="112"/>
        <v>4.4325331234428145</v>
      </c>
      <c r="S919" s="377">
        <f t="shared" si="113"/>
        <v>-22.085810227790436</v>
      </c>
      <c r="T919" s="377">
        <f t="shared" si="114"/>
        <v>-18.40224353091509</v>
      </c>
      <c r="U919" s="377">
        <f t="shared" si="115"/>
        <v>-38.387890857602571</v>
      </c>
      <c r="V919" s="377">
        <f t="shared" si="116"/>
        <v>-34.001684516149879</v>
      </c>
      <c r="W919" s="377">
        <f t="shared" si="117"/>
        <v>-50.516638903034789</v>
      </c>
      <c r="X919" s="377">
        <f t="shared" si="118"/>
        <v>-37.009336117147704</v>
      </c>
      <c r="Y919" s="377">
        <f t="shared" si="119"/>
        <v>-34.887798396988906</v>
      </c>
      <c r="Z919" s="377">
        <f t="shared" si="120"/>
        <v>-43.57245100775193</v>
      </c>
      <c r="AA919" s="377">
        <f t="shared" si="121"/>
        <v>-25.368969169556941</v>
      </c>
      <c r="AB919" s="377">
        <f t="shared" si="122"/>
        <v>2.2530017016897181</v>
      </c>
      <c r="AC919" s="377">
        <f t="shared" si="123"/>
        <v>1.9858315979857075</v>
      </c>
      <c r="AD919" s="377">
        <f t="shared" si="124"/>
        <v>9.5380107909684586</v>
      </c>
      <c r="AE919" s="377">
        <f t="shared" si="125"/>
        <v>24.142772172173704</v>
      </c>
      <c r="AF919" s="377">
        <f t="shared" si="126"/>
        <v>33.581334019760845</v>
      </c>
      <c r="AG919" s="377">
        <f t="shared" si="126"/>
        <v>109.46932214746383</v>
      </c>
      <c r="AH919" s="377">
        <f t="shared" si="126"/>
        <v>9.5545883597682284</v>
      </c>
      <c r="AI919" s="377">
        <f t="shared" si="126"/>
        <v>99.378309886873467</v>
      </c>
      <c r="AJ919" s="377">
        <f t="shared" si="127"/>
        <v>74.684189914136539</v>
      </c>
      <c r="AK919" s="377">
        <f t="shared" si="127"/>
        <v>32.926108964952306</v>
      </c>
      <c r="AL919" s="377">
        <f t="shared" si="127"/>
        <v>44.190700274432579</v>
      </c>
      <c r="AM919" s="377">
        <f t="shared" si="127"/>
        <v>38.447339062806307</v>
      </c>
      <c r="AN919" s="377">
        <f t="shared" si="108"/>
        <v>15.558069763420093</v>
      </c>
      <c r="AO919" s="377">
        <f t="shared" si="108"/>
        <v>-6.4117287371796445</v>
      </c>
      <c r="AP919" s="377">
        <f t="shared" si="108"/>
        <v>9.9310365852567166</v>
      </c>
    </row>
    <row r="920" spans="1:42" s="326" customFormat="1" ht="13.8" x14ac:dyDescent="0.3">
      <c r="A920" s="330"/>
      <c r="B920" s="330" t="s">
        <v>311</v>
      </c>
      <c r="C920" s="333"/>
      <c r="D920" s="333"/>
      <c r="E920" s="333"/>
      <c r="F920" s="333"/>
      <c r="G920" s="333"/>
      <c r="H920" s="333"/>
      <c r="I920" s="333"/>
      <c r="J920" s="333"/>
      <c r="K920" s="333"/>
      <c r="L920" s="333"/>
      <c r="M920" s="333"/>
      <c r="N920" s="333"/>
      <c r="O920" s="377">
        <f t="shared" si="109"/>
        <v>2.6423448787207566</v>
      </c>
      <c r="P920" s="377">
        <f t="shared" si="110"/>
        <v>6.0263348812949697</v>
      </c>
      <c r="Q920" s="377">
        <f t="shared" si="111"/>
        <v>-2.3391927342342376</v>
      </c>
      <c r="R920" s="377">
        <f t="shared" si="112"/>
        <v>-12.0885238606893</v>
      </c>
      <c r="S920" s="377">
        <f t="shared" si="113"/>
        <v>-13.144858522994298</v>
      </c>
      <c r="T920" s="377">
        <f t="shared" si="114"/>
        <v>-16.989988641444732</v>
      </c>
      <c r="U920" s="377">
        <f t="shared" si="115"/>
        <v>-11.464035943683411</v>
      </c>
      <c r="V920" s="377">
        <f t="shared" si="116"/>
        <v>-18.191400472465432</v>
      </c>
      <c r="W920" s="377">
        <f t="shared" si="117"/>
        <v>7.7510835521628536</v>
      </c>
      <c r="X920" s="377">
        <f t="shared" si="118"/>
        <v>-1.574310710968668</v>
      </c>
      <c r="Y920" s="377">
        <f t="shared" si="119"/>
        <v>-7.2373148887835193</v>
      </c>
      <c r="Z920" s="377">
        <f t="shared" si="120"/>
        <v>-10.382671779411762</v>
      </c>
      <c r="AA920" s="377">
        <f t="shared" si="121"/>
        <v>-9.763302428743879</v>
      </c>
      <c r="AB920" s="377">
        <f t="shared" si="122"/>
        <v>-5.3632324628673569</v>
      </c>
      <c r="AC920" s="377">
        <f t="shared" si="123"/>
        <v>-22.721497138746845</v>
      </c>
      <c r="AD920" s="377">
        <f t="shared" si="124"/>
        <v>6.2623973631867962</v>
      </c>
      <c r="AE920" s="377">
        <f t="shared" si="125"/>
        <v>6.6665501865610741</v>
      </c>
      <c r="AF920" s="377">
        <f t="shared" si="126"/>
        <v>6.0651001943886031</v>
      </c>
      <c r="AG920" s="377">
        <f t="shared" si="126"/>
        <v>44.363762090555007</v>
      </c>
      <c r="AH920" s="377">
        <f t="shared" si="126"/>
        <v>25.981678886467712</v>
      </c>
      <c r="AI920" s="377">
        <f t="shared" si="126"/>
        <v>-5.3581171545505034E-2</v>
      </c>
      <c r="AJ920" s="377">
        <f t="shared" si="127"/>
        <v>18.430984193624806</v>
      </c>
      <c r="AK920" s="377">
        <f t="shared" si="127"/>
        <v>6.0717453034178979</v>
      </c>
      <c r="AL920" s="377">
        <f t="shared" si="127"/>
        <v>29.498198621938396</v>
      </c>
      <c r="AM920" s="377">
        <f t="shared" si="127"/>
        <v>12.788287044726234</v>
      </c>
      <c r="AN920" s="377">
        <f t="shared" si="108"/>
        <v>15.73510100651009</v>
      </c>
      <c r="AO920" s="377">
        <f t="shared" si="108"/>
        <v>35.279466184625704</v>
      </c>
      <c r="AP920" s="377">
        <f t="shared" si="108"/>
        <v>14.264266975965761</v>
      </c>
    </row>
    <row r="921" spans="1:42" s="326" customFormat="1" ht="12.75" customHeight="1" x14ac:dyDescent="0.3">
      <c r="A921" s="328"/>
      <c r="B921" s="328" t="s">
        <v>312</v>
      </c>
      <c r="C921" s="332"/>
      <c r="D921" s="332"/>
      <c r="E921" s="332"/>
      <c r="F921" s="332"/>
      <c r="G921" s="332"/>
      <c r="H921" s="332"/>
      <c r="I921" s="332"/>
      <c r="J921" s="332"/>
      <c r="K921" s="332"/>
      <c r="L921" s="332"/>
      <c r="M921" s="332"/>
      <c r="N921" s="332"/>
      <c r="O921" s="377">
        <f t="shared" si="109"/>
        <v>8.0333758558371393</v>
      </c>
      <c r="P921" s="377">
        <f t="shared" si="110"/>
        <v>2.2903708259728859</v>
      </c>
      <c r="Q921" s="377">
        <f t="shared" si="111"/>
        <v>3.7993775056518539</v>
      </c>
      <c r="R921" s="377">
        <f t="shared" si="112"/>
        <v>-5.7587948048576143</v>
      </c>
      <c r="S921" s="377">
        <f t="shared" si="113"/>
        <v>-11.392981582142856</v>
      </c>
      <c r="T921" s="377">
        <f t="shared" si="114"/>
        <v>-15.426322653440117</v>
      </c>
      <c r="U921" s="377">
        <f t="shared" si="115"/>
        <v>-16.959256572433773</v>
      </c>
      <c r="V921" s="377">
        <f t="shared" si="116"/>
        <v>-19.857506817796605</v>
      </c>
      <c r="W921" s="377">
        <f t="shared" si="117"/>
        <v>-23.667620541908999</v>
      </c>
      <c r="X921" s="377">
        <f t="shared" si="118"/>
        <v>5.5670658881431665</v>
      </c>
      <c r="Y921" s="377">
        <f t="shared" si="119"/>
        <v>5.2381871840796075</v>
      </c>
      <c r="Z921" s="377">
        <f t="shared" si="120"/>
        <v>-10.47857474560703</v>
      </c>
      <c r="AA921" s="377">
        <f t="shared" si="121"/>
        <v>-1.1062417671062226</v>
      </c>
      <c r="AB921" s="377">
        <f t="shared" si="122"/>
        <v>-0.22643794945649043</v>
      </c>
      <c r="AC921" s="377">
        <f t="shared" si="123"/>
        <v>-4.104809363100272</v>
      </c>
      <c r="AD921" s="377">
        <f t="shared" si="124"/>
        <v>21.506161309957367</v>
      </c>
      <c r="AE921" s="377">
        <f t="shared" si="125"/>
        <v>3.4831151588948606</v>
      </c>
      <c r="AF921" s="377">
        <f t="shared" si="126"/>
        <v>12.546723742592409</v>
      </c>
      <c r="AG921" s="377">
        <f t="shared" si="126"/>
        <v>45.567343820962606</v>
      </c>
      <c r="AH921" s="377">
        <f t="shared" si="126"/>
        <v>31.07700324067342</v>
      </c>
      <c r="AI921" s="377">
        <f t="shared" si="126"/>
        <v>9.6258284127388727</v>
      </c>
      <c r="AJ921" s="377">
        <f t="shared" si="127"/>
        <v>18.97385849070649</v>
      </c>
      <c r="AK921" s="377">
        <f t="shared" si="127"/>
        <v>-0.16350354002127707</v>
      </c>
      <c r="AL921" s="377">
        <f t="shared" si="127"/>
        <v>6.6392706277879094</v>
      </c>
      <c r="AM921" s="377">
        <f t="shared" si="127"/>
        <v>15.380075704708835</v>
      </c>
      <c r="AN921" s="377">
        <f t="shared" si="108"/>
        <v>-5.3749481907167436</v>
      </c>
      <c r="AO921" s="377">
        <f t="shared" si="108"/>
        <v>13.362021589065563</v>
      </c>
      <c r="AP921" s="377">
        <f t="shared" si="108"/>
        <v>4.7250017295754985</v>
      </c>
    </row>
    <row r="922" spans="1:42" s="326" customFormat="1" ht="13.8" x14ac:dyDescent="0.3">
      <c r="A922" s="330"/>
      <c r="B922" s="330" t="s">
        <v>313</v>
      </c>
      <c r="C922" s="333"/>
      <c r="D922" s="333"/>
      <c r="E922" s="333"/>
      <c r="F922" s="333"/>
      <c r="G922" s="333"/>
      <c r="H922" s="333"/>
      <c r="I922" s="333"/>
      <c r="J922" s="333"/>
      <c r="K922" s="333"/>
      <c r="L922" s="333"/>
      <c r="M922" s="333"/>
      <c r="N922" s="333"/>
      <c r="O922" s="377">
        <f t="shared" si="109"/>
        <v>-10.634499290101092</v>
      </c>
      <c r="P922" s="377">
        <f t="shared" si="110"/>
        <v>-38.129236752560523</v>
      </c>
      <c r="Q922" s="377">
        <f t="shared" si="111"/>
        <v>-21.233573435314682</v>
      </c>
      <c r="R922" s="377">
        <f t="shared" si="112"/>
        <v>-25.053704204231426</v>
      </c>
      <c r="S922" s="377">
        <f t="shared" si="113"/>
        <v>-17.336993412182363</v>
      </c>
      <c r="T922" s="377">
        <f t="shared" si="114"/>
        <v>-19.265608104730379</v>
      </c>
      <c r="U922" s="377">
        <f t="shared" si="115"/>
        <v>-25.656680448063007</v>
      </c>
      <c r="V922" s="377">
        <f t="shared" si="116"/>
        <v>-22.643661280254779</v>
      </c>
      <c r="W922" s="377">
        <f t="shared" si="117"/>
        <v>-2.880326415944972</v>
      </c>
      <c r="X922" s="377">
        <f t="shared" si="118"/>
        <v>-6.6583982417458145</v>
      </c>
      <c r="Y922" s="377">
        <f t="shared" si="119"/>
        <v>-3.4226118797482061</v>
      </c>
      <c r="Z922" s="377">
        <f t="shared" si="120"/>
        <v>-3.4483239857015153</v>
      </c>
      <c r="AA922" s="377">
        <f t="shared" si="121"/>
        <v>9.0599908390299717</v>
      </c>
      <c r="AB922" s="377">
        <f t="shared" si="122"/>
        <v>28.595445321916738</v>
      </c>
      <c r="AC922" s="377">
        <f t="shared" si="123"/>
        <v>-14.828012657169795</v>
      </c>
      <c r="AD922" s="377">
        <f t="shared" si="124"/>
        <v>17.748778198706976</v>
      </c>
      <c r="AE922" s="377">
        <f t="shared" si="125"/>
        <v>-2.1736400402184932</v>
      </c>
      <c r="AF922" s="377">
        <f t="shared" si="126"/>
        <v>-0.76692139878421173</v>
      </c>
      <c r="AG922" s="377">
        <f t="shared" si="126"/>
        <v>33.207043113769977</v>
      </c>
      <c r="AH922" s="377">
        <f t="shared" si="126"/>
        <v>10.960042859365663</v>
      </c>
      <c r="AI922" s="377">
        <f t="shared" si="126"/>
        <v>6.7732696425416794</v>
      </c>
      <c r="AJ922" s="377">
        <f t="shared" si="127"/>
        <v>10.212472892297324</v>
      </c>
      <c r="AK922" s="377">
        <f t="shared" si="127"/>
        <v>8.5166160506666291</v>
      </c>
      <c r="AL922" s="377">
        <f t="shared" si="127"/>
        <v>0.97106449942473305</v>
      </c>
      <c r="AM922" s="377">
        <f t="shared" si="127"/>
        <v>4.6403489812962775</v>
      </c>
      <c r="AN922" s="377">
        <f t="shared" si="108"/>
        <v>9.4550810537188461</v>
      </c>
      <c r="AO922" s="377">
        <f t="shared" si="108"/>
        <v>39.634772399100626</v>
      </c>
      <c r="AP922" s="377">
        <f t="shared" si="108"/>
        <v>10.493549894389247</v>
      </c>
    </row>
    <row r="923" spans="1:42" s="326" customFormat="1" ht="13.8" x14ac:dyDescent="0.3">
      <c r="A923" s="328"/>
      <c r="B923" s="328" t="s">
        <v>314</v>
      </c>
      <c r="C923" s="332"/>
      <c r="D923" s="332"/>
      <c r="E923" s="332"/>
      <c r="F923" s="332"/>
      <c r="G923" s="332"/>
      <c r="H923" s="332"/>
      <c r="I923" s="332"/>
      <c r="J923" s="332"/>
      <c r="K923" s="332"/>
      <c r="L923" s="332"/>
      <c r="M923" s="332"/>
      <c r="N923" s="332"/>
      <c r="O923" s="377">
        <f t="shared" si="109"/>
        <v>15.45662500000001</v>
      </c>
      <c r="P923" s="377">
        <f t="shared" si="110"/>
        <v>-25.881540827586203</v>
      </c>
      <c r="Q923" s="377">
        <f t="shared" si="111"/>
        <v>12.939754043478249</v>
      </c>
      <c r="R923" s="377">
        <f t="shared" si="112"/>
        <v>-52.134012642857144</v>
      </c>
      <c r="S923" s="377">
        <f t="shared" si="113"/>
        <v>2.403636409090907</v>
      </c>
      <c r="T923" s="377">
        <f t="shared" si="114"/>
        <v>128.18190029032257</v>
      </c>
      <c r="U923" s="377">
        <f t="shared" si="115"/>
        <v>34.916430880000007</v>
      </c>
      <c r="V923" s="377">
        <f t="shared" si="116"/>
        <v>44.329794638888906</v>
      </c>
      <c r="W923" s="377">
        <f t="shared" si="117"/>
        <v>-10.451885537037045</v>
      </c>
      <c r="X923" s="377">
        <f t="shared" si="118"/>
        <v>2573.7399984999997</v>
      </c>
      <c r="Y923" s="377">
        <f t="shared" si="119"/>
        <v>-33.359064162790702</v>
      </c>
      <c r="Z923" s="377">
        <f t="shared" si="120"/>
        <v>36.980995764705874</v>
      </c>
      <c r="AA923" s="377">
        <f t="shared" si="121"/>
        <v>34.461251243960767</v>
      </c>
      <c r="AB923" s="377">
        <f t="shared" si="122"/>
        <v>233.29642993546128</v>
      </c>
      <c r="AC923" s="377">
        <f t="shared" si="123"/>
        <v>111.86506664588431</v>
      </c>
      <c r="AD923" s="377">
        <f t="shared" si="124"/>
        <v>124.17379098807734</v>
      </c>
      <c r="AE923" s="377">
        <f t="shared" si="125"/>
        <v>212.98120418620559</v>
      </c>
      <c r="AF923" s="377">
        <f t="shared" si="126"/>
        <v>25.900072502555844</v>
      </c>
      <c r="AG923" s="377">
        <f t="shared" si="126"/>
        <v>80.786993881378606</v>
      </c>
      <c r="AH923" s="377">
        <f t="shared" si="126"/>
        <v>51.339320067359751</v>
      </c>
      <c r="AI923" s="377">
        <f t="shared" si="126"/>
        <v>-30.470017272926089</v>
      </c>
      <c r="AJ923" s="377">
        <f t="shared" si="127"/>
        <v>-59.134234850322535</v>
      </c>
      <c r="AK923" s="377">
        <f t="shared" si="127"/>
        <v>42.182884648698618</v>
      </c>
      <c r="AL923" s="377">
        <f t="shared" si="127"/>
        <v>-50.516446672159411</v>
      </c>
      <c r="AM923" s="377">
        <f t="shared" si="127"/>
        <v>-47.480823063078383</v>
      </c>
      <c r="AN923" s="377">
        <f t="shared" si="108"/>
        <v>-92.352021591798803</v>
      </c>
      <c r="AO923" s="377">
        <f t="shared" si="108"/>
        <v>-30.232915457446559</v>
      </c>
      <c r="AP923" s="377">
        <f t="shared" si="108"/>
        <v>-58.541366527538791</v>
      </c>
    </row>
    <row r="924" spans="1:42" s="326" customFormat="1" ht="13.8" x14ac:dyDescent="0.3">
      <c r="A924" s="330"/>
      <c r="B924" s="330" t="s">
        <v>315</v>
      </c>
      <c r="C924" s="333"/>
      <c r="D924" s="333"/>
      <c r="E924" s="333"/>
      <c r="F924" s="333"/>
      <c r="G924" s="333"/>
      <c r="H924" s="333"/>
      <c r="I924" s="333"/>
      <c r="J924" s="333"/>
      <c r="K924" s="333"/>
      <c r="L924" s="333"/>
      <c r="M924" s="333"/>
      <c r="N924" s="333"/>
      <c r="O924" s="377">
        <f t="shared" si="109"/>
        <v>1.4302355349412337</v>
      </c>
      <c r="P924" s="377">
        <f t="shared" si="110"/>
        <v>-41.5020698083067</v>
      </c>
      <c r="Q924" s="377">
        <f t="shared" si="111"/>
        <v>-31.030633333133618</v>
      </c>
      <c r="R924" s="377">
        <f t="shared" si="112"/>
        <v>-30.966096634961438</v>
      </c>
      <c r="S924" s="377">
        <f t="shared" si="113"/>
        <v>-16.353196138758772</v>
      </c>
      <c r="T924" s="377">
        <f t="shared" si="114"/>
        <v>-30.268380873740377</v>
      </c>
      <c r="U924" s="377">
        <f t="shared" si="115"/>
        <v>-28.435514589952479</v>
      </c>
      <c r="V924" s="377">
        <f t="shared" si="116"/>
        <v>-36.467644634180139</v>
      </c>
      <c r="W924" s="377">
        <f t="shared" si="117"/>
        <v>-35.897931399880449</v>
      </c>
      <c r="X924" s="377">
        <f t="shared" si="118"/>
        <v>-36.147494691699613</v>
      </c>
      <c r="Y924" s="377">
        <f t="shared" si="119"/>
        <v>-35.092554560759503</v>
      </c>
      <c r="Z924" s="377">
        <f t="shared" si="120"/>
        <v>-45.390332028776974</v>
      </c>
      <c r="AA924" s="377">
        <f t="shared" si="121"/>
        <v>-26.922363910053338</v>
      </c>
      <c r="AB924" s="377">
        <f t="shared" si="122"/>
        <v>-5.6220386356314744</v>
      </c>
      <c r="AC924" s="377">
        <f t="shared" si="123"/>
        <v>-17.430858440571978</v>
      </c>
      <c r="AD924" s="377">
        <f t="shared" si="124"/>
        <v>10.663027431282657</v>
      </c>
      <c r="AE924" s="377">
        <f t="shared" si="125"/>
        <v>-28.875429575909656</v>
      </c>
      <c r="AF924" s="377">
        <f t="shared" si="126"/>
        <v>-6.4072552544327257</v>
      </c>
      <c r="AG924" s="377">
        <f t="shared" si="126"/>
        <v>40.163098508827652</v>
      </c>
      <c r="AH924" s="377">
        <f t="shared" si="126"/>
        <v>11.390912424179476</v>
      </c>
      <c r="AI924" s="377">
        <f t="shared" si="126"/>
        <v>12.603440955086915</v>
      </c>
      <c r="AJ924" s="377">
        <f t="shared" si="127"/>
        <v>16.669416031904763</v>
      </c>
      <c r="AK924" s="377">
        <f t="shared" si="127"/>
        <v>19.749283413608818</v>
      </c>
      <c r="AL924" s="377">
        <f t="shared" si="127"/>
        <v>30.527053700547953</v>
      </c>
      <c r="AM924" s="377">
        <f t="shared" si="127"/>
        <v>6.9043139491037957</v>
      </c>
      <c r="AN924" s="377">
        <f t="shared" si="108"/>
        <v>5.6414645820818201</v>
      </c>
      <c r="AO924" s="377">
        <f t="shared" si="108"/>
        <v>18.25142127850733</v>
      </c>
      <c r="AP924" s="377">
        <f t="shared" si="108"/>
        <v>0.6666839872218544</v>
      </c>
    </row>
    <row r="925" spans="1:42" s="326" customFormat="1" ht="13.8" x14ac:dyDescent="0.3">
      <c r="A925" s="328"/>
      <c r="B925" s="328" t="s">
        <v>316</v>
      </c>
      <c r="C925" s="332"/>
      <c r="D925" s="332"/>
      <c r="E925" s="332"/>
      <c r="F925" s="332"/>
      <c r="G925" s="332"/>
      <c r="H925" s="332"/>
      <c r="I925" s="332"/>
      <c r="J925" s="332"/>
      <c r="K925" s="332"/>
      <c r="L925" s="332"/>
      <c r="M925" s="332"/>
      <c r="N925" s="332"/>
      <c r="O925" s="377">
        <f t="shared" si="109"/>
        <v>-20.165504270467352</v>
      </c>
      <c r="P925" s="377">
        <f t="shared" si="110"/>
        <v>-44.455408746093752</v>
      </c>
      <c r="Q925" s="377">
        <f t="shared" si="111"/>
        <v>-18.504229621468934</v>
      </c>
      <c r="R925" s="377">
        <f t="shared" si="112"/>
        <v>-25.179161290476184</v>
      </c>
      <c r="S925" s="377">
        <f t="shared" si="113"/>
        <v>-25.067066261102362</v>
      </c>
      <c r="T925" s="377">
        <f t="shared" si="114"/>
        <v>-19.471497943494946</v>
      </c>
      <c r="U925" s="377">
        <f t="shared" si="115"/>
        <v>-28.652922052371917</v>
      </c>
      <c r="V925" s="377">
        <f t="shared" si="116"/>
        <v>-20.038400913568168</v>
      </c>
      <c r="W925" s="377">
        <f t="shared" si="117"/>
        <v>19.383432228110603</v>
      </c>
      <c r="X925" s="377">
        <f t="shared" si="118"/>
        <v>8.0184847668825174</v>
      </c>
      <c r="Y925" s="377">
        <f t="shared" si="119"/>
        <v>12.671314388866479</v>
      </c>
      <c r="Z925" s="377">
        <f t="shared" si="120"/>
        <v>28.430348150659992</v>
      </c>
      <c r="AA925" s="377">
        <f t="shared" si="121"/>
        <v>37.124867927821001</v>
      </c>
      <c r="AB925" s="377">
        <f t="shared" si="122"/>
        <v>58.784281112282585</v>
      </c>
      <c r="AC925" s="377">
        <f t="shared" si="123"/>
        <v>-10.356786757247754</v>
      </c>
      <c r="AD925" s="377">
        <f t="shared" si="124"/>
        <v>17.470546641363004</v>
      </c>
      <c r="AE925" s="377">
        <f t="shared" si="125"/>
        <v>11.894699822424272</v>
      </c>
      <c r="AF925" s="377">
        <f t="shared" si="126"/>
        <v>5.5600100456787303</v>
      </c>
      <c r="AG925" s="377">
        <f t="shared" si="126"/>
        <v>35.073631881837677</v>
      </c>
      <c r="AH925" s="377">
        <f t="shared" si="126"/>
        <v>12.292616019663745</v>
      </c>
      <c r="AI925" s="377">
        <f t="shared" si="126"/>
        <v>11.202050257871544</v>
      </c>
      <c r="AJ925" s="377">
        <f t="shared" si="127"/>
        <v>15.369942047493739</v>
      </c>
      <c r="AK925" s="377">
        <f t="shared" si="127"/>
        <v>6.2461687883413033</v>
      </c>
      <c r="AL925" s="377">
        <f t="shared" si="127"/>
        <v>-10.60408485636907</v>
      </c>
      <c r="AM925" s="377">
        <f t="shared" si="127"/>
        <v>2.3027477261121332</v>
      </c>
      <c r="AN925" s="377">
        <f t="shared" si="108"/>
        <v>14.939307372480087</v>
      </c>
      <c r="AO925" s="377">
        <f t="shared" si="108"/>
        <v>50.228024931366917</v>
      </c>
      <c r="AP925" s="377">
        <f t="shared" si="108"/>
        <v>24.9446038100679</v>
      </c>
    </row>
    <row r="926" spans="1:42" s="326" customFormat="1" ht="13.8" x14ac:dyDescent="0.3">
      <c r="A926" s="330"/>
      <c r="B926" s="330" t="s">
        <v>317</v>
      </c>
      <c r="C926" s="333"/>
      <c r="D926" s="333"/>
      <c r="E926" s="333"/>
      <c r="F926" s="333"/>
      <c r="G926" s="333"/>
      <c r="H926" s="333"/>
      <c r="I926" s="333"/>
      <c r="J926" s="333"/>
      <c r="K926" s="333"/>
      <c r="L926" s="333"/>
      <c r="M926" s="333"/>
      <c r="N926" s="333"/>
      <c r="O926" s="377">
        <f t="shared" si="109"/>
        <v>4.3362293373083407</v>
      </c>
      <c r="P926" s="377">
        <f t="shared" si="110"/>
        <v>10.862725115577881</v>
      </c>
      <c r="Q926" s="377">
        <f t="shared" si="111"/>
        <v>-5.3071818027444335</v>
      </c>
      <c r="R926" s="377">
        <f t="shared" si="112"/>
        <v>-4.5133913145631084</v>
      </c>
      <c r="S926" s="377">
        <f t="shared" si="113"/>
        <v>32.838312395973162</v>
      </c>
      <c r="T926" s="377">
        <f t="shared" si="114"/>
        <v>7.1494119474637721</v>
      </c>
      <c r="U926" s="377">
        <f t="shared" si="115"/>
        <v>-7.2827436713780926</v>
      </c>
      <c r="V926" s="377">
        <f t="shared" si="116"/>
        <v>13.389828136531365</v>
      </c>
      <c r="W926" s="377">
        <f t="shared" si="117"/>
        <v>34.120868385281391</v>
      </c>
      <c r="X926" s="377">
        <f t="shared" si="118"/>
        <v>24.826143759753585</v>
      </c>
      <c r="Y926" s="377">
        <f t="shared" si="119"/>
        <v>18.973349140316216</v>
      </c>
      <c r="Z926" s="377">
        <f t="shared" si="120"/>
        <v>-5.9661231871750378</v>
      </c>
      <c r="AA926" s="377">
        <f t="shared" si="121"/>
        <v>-5.9574716265131009</v>
      </c>
      <c r="AB926" s="377">
        <f t="shared" si="122"/>
        <v>2.0604216775490802</v>
      </c>
      <c r="AC926" s="377">
        <f t="shared" si="123"/>
        <v>-30.549855652691605</v>
      </c>
      <c r="AD926" s="377">
        <f t="shared" si="124"/>
        <v>29.942521425455372</v>
      </c>
      <c r="AE926" s="377">
        <f t="shared" si="125"/>
        <v>-2.458165764325785</v>
      </c>
      <c r="AF926" s="377">
        <f t="shared" si="126"/>
        <v>-17.434880450833663</v>
      </c>
      <c r="AG926" s="377">
        <f t="shared" si="126"/>
        <v>9.4890933164749711</v>
      </c>
      <c r="AH926" s="377">
        <f t="shared" si="126"/>
        <v>1.2660372347693358</v>
      </c>
      <c r="AI926" s="377">
        <f t="shared" si="126"/>
        <v>-15.223644225776987</v>
      </c>
      <c r="AJ926" s="377">
        <f t="shared" si="127"/>
        <v>-15.511905839391844</v>
      </c>
      <c r="AK926" s="377">
        <f t="shared" si="127"/>
        <v>-1.6869751689854524</v>
      </c>
      <c r="AL926" s="377">
        <f t="shared" si="127"/>
        <v>15.966830079166307</v>
      </c>
      <c r="AM926" s="377">
        <f t="shared" si="127"/>
        <v>16.283960052634345</v>
      </c>
      <c r="AN926" s="377">
        <f t="shared" si="108"/>
        <v>8.2211956333160927</v>
      </c>
      <c r="AO926" s="377">
        <f t="shared" si="108"/>
        <v>56.227283499265006</v>
      </c>
      <c r="AP926" s="377">
        <f t="shared" si="108"/>
        <v>-16.447002874923829</v>
      </c>
    </row>
    <row r="927" spans="1:42" s="326" customFormat="1" ht="13.8" x14ac:dyDescent="0.3">
      <c r="A927" s="328"/>
      <c r="B927" s="328" t="s">
        <v>318</v>
      </c>
      <c r="C927" s="332"/>
      <c r="D927" s="332"/>
      <c r="E927" s="332"/>
      <c r="F927" s="332"/>
      <c r="G927" s="332"/>
      <c r="H927" s="332"/>
      <c r="I927" s="332"/>
      <c r="J927" s="332"/>
      <c r="K927" s="332"/>
      <c r="L927" s="332"/>
      <c r="M927" s="332"/>
      <c r="N927" s="332"/>
      <c r="O927" s="377">
        <f t="shared" si="109"/>
        <v>-6.0527819404197718</v>
      </c>
      <c r="P927" s="377">
        <f t="shared" si="110"/>
        <v>-11.640790418470742</v>
      </c>
      <c r="Q927" s="377">
        <f t="shared" si="111"/>
        <v>-11.587654223795026</v>
      </c>
      <c r="R927" s="377">
        <f t="shared" si="112"/>
        <v>-10.209544570143885</v>
      </c>
      <c r="S927" s="377">
        <f t="shared" si="113"/>
        <v>-15.219615051540751</v>
      </c>
      <c r="T927" s="377">
        <f t="shared" si="114"/>
        <v>-35.963913372245607</v>
      </c>
      <c r="U927" s="377">
        <f t="shared" si="115"/>
        <v>-32.369368938879859</v>
      </c>
      <c r="V927" s="377">
        <f t="shared" si="116"/>
        <v>-31.291785540843826</v>
      </c>
      <c r="W927" s="377">
        <f t="shared" si="117"/>
        <v>-45.384505819632842</v>
      </c>
      <c r="X927" s="377">
        <f t="shared" si="118"/>
        <v>-16.536788240776151</v>
      </c>
      <c r="Y927" s="377">
        <f t="shared" si="119"/>
        <v>-20.650784242698609</v>
      </c>
      <c r="Z927" s="377">
        <f t="shared" si="120"/>
        <v>-24.397746176173566</v>
      </c>
      <c r="AA927" s="377">
        <f t="shared" si="121"/>
        <v>-18.068527632554737</v>
      </c>
      <c r="AB927" s="377">
        <f t="shared" si="122"/>
        <v>-9.0349510003169744</v>
      </c>
      <c r="AC927" s="377">
        <f t="shared" si="123"/>
        <v>-20.629497826216202</v>
      </c>
      <c r="AD927" s="377">
        <f t="shared" si="124"/>
        <v>3.2290728796727559</v>
      </c>
      <c r="AE927" s="377">
        <f t="shared" si="125"/>
        <v>-12.899036859986502</v>
      </c>
      <c r="AF927" s="377">
        <f t="shared" si="126"/>
        <v>-7.0515553984750046</v>
      </c>
      <c r="AG927" s="377">
        <f t="shared" si="126"/>
        <v>8.632888652122821</v>
      </c>
      <c r="AH927" s="377">
        <f t="shared" si="126"/>
        <v>-6.7820229542364552E-2</v>
      </c>
      <c r="AI927" s="377">
        <f t="shared" si="126"/>
        <v>4.4399109589004349</v>
      </c>
      <c r="AJ927" s="377">
        <f t="shared" si="127"/>
        <v>7.5812741445946603</v>
      </c>
      <c r="AK927" s="377">
        <f t="shared" si="127"/>
        <v>-9.6212164423468121</v>
      </c>
      <c r="AL927" s="377">
        <f t="shared" si="127"/>
        <v>6.0211633533910325</v>
      </c>
      <c r="AM927" s="377">
        <f t="shared" si="127"/>
        <v>22.671598430547284</v>
      </c>
      <c r="AN927" s="377">
        <f t="shared" si="108"/>
        <v>-1.6920957056264108</v>
      </c>
      <c r="AO927" s="377">
        <f t="shared" si="108"/>
        <v>0.4360170536878602</v>
      </c>
      <c r="AP927" s="377">
        <f t="shared" si="108"/>
        <v>-4.7811540004829718</v>
      </c>
    </row>
    <row r="928" spans="1:42" s="326" customFormat="1" ht="13.8" x14ac:dyDescent="0.3">
      <c r="A928" s="330"/>
      <c r="B928" s="330" t="s">
        <v>319</v>
      </c>
      <c r="C928" s="333"/>
      <c r="D928" s="333"/>
      <c r="E928" s="333"/>
      <c r="F928" s="333"/>
      <c r="G928" s="333"/>
      <c r="H928" s="333"/>
      <c r="I928" s="333"/>
      <c r="J928" s="333"/>
      <c r="K928" s="333"/>
      <c r="L928" s="333"/>
      <c r="M928" s="333"/>
      <c r="N928" s="333"/>
      <c r="O928" s="377">
        <f t="shared" si="109"/>
        <v>-5.7030323308636728</v>
      </c>
      <c r="P928" s="377">
        <f t="shared" si="110"/>
        <v>-20.686136392656678</v>
      </c>
      <c r="Q928" s="377">
        <f t="shared" si="111"/>
        <v>-30.620356553512575</v>
      </c>
      <c r="R928" s="377">
        <f t="shared" si="112"/>
        <v>-19.667871429214404</v>
      </c>
      <c r="S928" s="377">
        <f t="shared" si="113"/>
        <v>-17.889893713413567</v>
      </c>
      <c r="T928" s="377">
        <f t="shared" si="114"/>
        <v>-56.936387741478477</v>
      </c>
      <c r="U928" s="377">
        <f t="shared" si="115"/>
        <v>-56.616336874479977</v>
      </c>
      <c r="V928" s="377">
        <f t="shared" si="116"/>
        <v>-50.771273744555231</v>
      </c>
      <c r="W928" s="377">
        <f t="shared" si="117"/>
        <v>-69.406836686388132</v>
      </c>
      <c r="X928" s="377">
        <f t="shared" si="118"/>
        <v>-46.969140225116774</v>
      </c>
      <c r="Y928" s="377">
        <f t="shared" si="119"/>
        <v>-53.901373237590896</v>
      </c>
      <c r="Z928" s="377">
        <f t="shared" si="120"/>
        <v>-40.00486882098609</v>
      </c>
      <c r="AA928" s="377">
        <f t="shared" si="121"/>
        <v>-43.599470085250289</v>
      </c>
      <c r="AB928" s="377">
        <f t="shared" si="122"/>
        <v>-31.069546619587658</v>
      </c>
      <c r="AC928" s="377">
        <f t="shared" si="123"/>
        <v>-22.143332193945206</v>
      </c>
      <c r="AD928" s="377">
        <f t="shared" si="124"/>
        <v>-23.009205146567766</v>
      </c>
      <c r="AE928" s="377">
        <f t="shared" si="125"/>
        <v>-37.360800607193873</v>
      </c>
      <c r="AF928" s="377">
        <f t="shared" si="126"/>
        <v>2.2532968389214858</v>
      </c>
      <c r="AG928" s="377">
        <f t="shared" si="126"/>
        <v>-5.2614046281159634</v>
      </c>
      <c r="AH928" s="377">
        <f t="shared" si="126"/>
        <v>-17.287307566695183</v>
      </c>
      <c r="AI928" s="377">
        <f t="shared" si="126"/>
        <v>-3.7230665536939429</v>
      </c>
      <c r="AJ928" s="377">
        <f t="shared" si="127"/>
        <v>6.71720643912961</v>
      </c>
      <c r="AK928" s="377">
        <f t="shared" si="127"/>
        <v>-24.527066665976392</v>
      </c>
      <c r="AL928" s="377">
        <f t="shared" si="127"/>
        <v>-0.13570860611166061</v>
      </c>
      <c r="AM928" s="377">
        <f t="shared" si="127"/>
        <v>26.355020743788366</v>
      </c>
      <c r="AN928" s="377">
        <f t="shared" si="108"/>
        <v>1.205018978579284</v>
      </c>
      <c r="AO928" s="377">
        <f t="shared" si="108"/>
        <v>1.3657573377961056</v>
      </c>
      <c r="AP928" s="377">
        <f t="shared" si="108"/>
        <v>3.4891310340909945</v>
      </c>
    </row>
    <row r="929" spans="1:42" s="326" customFormat="1" ht="13.8" x14ac:dyDescent="0.3">
      <c r="A929" s="328"/>
      <c r="B929" s="328" t="s">
        <v>320</v>
      </c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32"/>
      <c r="O929" s="377">
        <f t="shared" si="109"/>
        <v>-4.4411241042148468</v>
      </c>
      <c r="P929" s="377">
        <f t="shared" si="110"/>
        <v>-5.0062890065957042</v>
      </c>
      <c r="Q929" s="377">
        <f t="shared" si="111"/>
        <v>-5.0562205350836988</v>
      </c>
      <c r="R929" s="377">
        <f t="shared" si="112"/>
        <v>-4.1172397944906001</v>
      </c>
      <c r="S929" s="377">
        <f t="shared" si="113"/>
        <v>-15.659994704387433</v>
      </c>
      <c r="T929" s="377">
        <f t="shared" si="114"/>
        <v>-24.069261043687092</v>
      </c>
      <c r="U929" s="377">
        <f t="shared" si="115"/>
        <v>-17.119216612670304</v>
      </c>
      <c r="V929" s="377">
        <f t="shared" si="116"/>
        <v>-19.812747758824973</v>
      </c>
      <c r="W929" s="377">
        <f t="shared" si="117"/>
        <v>-22.485203907288316</v>
      </c>
      <c r="X929" s="377">
        <f t="shared" si="118"/>
        <v>6.4512905756827541</v>
      </c>
      <c r="Y929" s="377">
        <f t="shared" si="119"/>
        <v>10.741146476439784</v>
      </c>
      <c r="Z929" s="377">
        <f t="shared" si="120"/>
        <v>-19.233510280418539</v>
      </c>
      <c r="AA929" s="377">
        <f t="shared" si="121"/>
        <v>-6.7546603405760592</v>
      </c>
      <c r="AB929" s="377">
        <f t="shared" si="122"/>
        <v>-0.91109916625883902</v>
      </c>
      <c r="AC929" s="377">
        <f t="shared" si="123"/>
        <v>-19.419797831873034</v>
      </c>
      <c r="AD929" s="377">
        <f t="shared" si="124"/>
        <v>13.747510368914108</v>
      </c>
      <c r="AE929" s="377">
        <f t="shared" si="125"/>
        <v>-0.96157864853699437</v>
      </c>
      <c r="AF929" s="377">
        <f t="shared" si="126"/>
        <v>-11.865036580029525</v>
      </c>
      <c r="AG929" s="377">
        <f t="shared" si="126"/>
        <v>14.684481746868912</v>
      </c>
      <c r="AH929" s="377">
        <f t="shared" si="126"/>
        <v>8.9488973540553616</v>
      </c>
      <c r="AI929" s="377">
        <f t="shared" si="126"/>
        <v>6.2775787736911814</v>
      </c>
      <c r="AJ929" s="377">
        <f t="shared" si="127"/>
        <v>5.1557583884466842</v>
      </c>
      <c r="AK929" s="377">
        <f t="shared" si="127"/>
        <v>-8.4664164386051883</v>
      </c>
      <c r="AL929" s="377">
        <f t="shared" si="127"/>
        <v>2.6963097309726942</v>
      </c>
      <c r="AM929" s="377">
        <f t="shared" si="127"/>
        <v>18.708445054927971</v>
      </c>
      <c r="AN929" s="377">
        <f t="shared" ref="AN929:AP976" si="128">IFERROR(((AN149-AB149)*100/AB149),"n.a.")</f>
        <v>-3.1740065409854754</v>
      </c>
      <c r="AO929" s="377">
        <f t="shared" si="128"/>
        <v>-1.4162236726407118</v>
      </c>
      <c r="AP929" s="377">
        <f t="shared" si="128"/>
        <v>-8.6091236507569544</v>
      </c>
    </row>
    <row r="930" spans="1:42" s="326" customFormat="1" ht="13.8" x14ac:dyDescent="0.3">
      <c r="A930" s="330"/>
      <c r="B930" s="330" t="s">
        <v>321</v>
      </c>
      <c r="C930" s="333"/>
      <c r="D930" s="333"/>
      <c r="E930" s="333"/>
      <c r="F930" s="333"/>
      <c r="G930" s="333"/>
      <c r="H930" s="333"/>
      <c r="I930" s="333"/>
      <c r="J930" s="333"/>
      <c r="K930" s="333"/>
      <c r="L930" s="333"/>
      <c r="M930" s="333"/>
      <c r="N930" s="333"/>
      <c r="O930" s="377">
        <f t="shared" si="109"/>
        <v>-12.322277716431094</v>
      </c>
      <c r="P930" s="377">
        <f t="shared" si="110"/>
        <v>-14.366376352403853</v>
      </c>
      <c r="Q930" s="377">
        <f t="shared" si="111"/>
        <v>11.797259028812059</v>
      </c>
      <c r="R930" s="377">
        <f t="shared" si="112"/>
        <v>-8.1486433049744438</v>
      </c>
      <c r="S930" s="377">
        <f t="shared" si="113"/>
        <v>-7.2371278216989179</v>
      </c>
      <c r="T930" s="377">
        <f t="shared" si="114"/>
        <v>-17.162964373189915</v>
      </c>
      <c r="U930" s="377">
        <f t="shared" si="115"/>
        <v>-7.7165955823605712</v>
      </c>
      <c r="V930" s="377">
        <f t="shared" si="116"/>
        <v>-8.6600808981255071</v>
      </c>
      <c r="W930" s="377">
        <f t="shared" si="117"/>
        <v>-17.06606525552187</v>
      </c>
      <c r="X930" s="377">
        <f t="shared" si="118"/>
        <v>-6.7003695641272856</v>
      </c>
      <c r="Y930" s="377">
        <f t="shared" si="119"/>
        <v>-12.44298973967126</v>
      </c>
      <c r="Z930" s="377">
        <f t="shared" si="120"/>
        <v>-11.009848679802959</v>
      </c>
      <c r="AA930" s="377">
        <f t="shared" si="121"/>
        <v>-3.1591333389326839</v>
      </c>
      <c r="AB930" s="377">
        <f t="shared" si="122"/>
        <v>4.0172835465120418</v>
      </c>
      <c r="AC930" s="377">
        <f t="shared" si="123"/>
        <v>-22.200613298350536</v>
      </c>
      <c r="AD930" s="377">
        <f t="shared" si="124"/>
        <v>20.3531436693907</v>
      </c>
      <c r="AE930" s="377">
        <f t="shared" si="125"/>
        <v>1.2280398992088986</v>
      </c>
      <c r="AF930" s="377">
        <f t="shared" si="126"/>
        <v>-5.357091408048297</v>
      </c>
      <c r="AG930" s="377">
        <f t="shared" si="126"/>
        <v>11.071664974800999</v>
      </c>
      <c r="AH930" s="377">
        <f t="shared" si="126"/>
        <v>2.6230973166512208</v>
      </c>
      <c r="AI930" s="377">
        <f t="shared" si="126"/>
        <v>11.716291698849476</v>
      </c>
      <c r="AJ930" s="377">
        <f t="shared" si="127"/>
        <v>17.547175922740767</v>
      </c>
      <c r="AK930" s="377">
        <f t="shared" si="127"/>
        <v>8.4679888738967239</v>
      </c>
      <c r="AL930" s="377">
        <f t="shared" si="127"/>
        <v>24.052815308612146</v>
      </c>
      <c r="AM930" s="377">
        <f t="shared" si="127"/>
        <v>32.153183174478912</v>
      </c>
      <c r="AN930" s="377">
        <f t="shared" si="128"/>
        <v>-0.32512928606740538</v>
      </c>
      <c r="AO930" s="377">
        <f t="shared" si="128"/>
        <v>5.2593661825715339</v>
      </c>
      <c r="AP930" s="377">
        <f t="shared" si="128"/>
        <v>-3.2495062795370666</v>
      </c>
    </row>
    <row r="931" spans="1:42" s="326" customFormat="1" ht="13.8" x14ac:dyDescent="0.3">
      <c r="A931" s="328"/>
      <c r="B931" s="328" t="s">
        <v>322</v>
      </c>
      <c r="C931" s="332"/>
      <c r="D931" s="332"/>
      <c r="E931" s="332"/>
      <c r="F931" s="332"/>
      <c r="G931" s="332"/>
      <c r="H931" s="332"/>
      <c r="I931" s="332"/>
      <c r="J931" s="332"/>
      <c r="K931" s="332"/>
      <c r="L931" s="332"/>
      <c r="M931" s="332"/>
      <c r="N931" s="332"/>
      <c r="O931" s="377">
        <f t="shared" si="109"/>
        <v>-15.438909279919777</v>
      </c>
      <c r="P931" s="377">
        <f t="shared" si="110"/>
        <v>-20.927617559793806</v>
      </c>
      <c r="Q931" s="377">
        <f t="shared" si="111"/>
        <v>-13.092561045881903</v>
      </c>
      <c r="R931" s="377">
        <f t="shared" si="112"/>
        <v>-19.457078197348128</v>
      </c>
      <c r="S931" s="377">
        <f t="shared" si="113"/>
        <v>-15.989420140993071</v>
      </c>
      <c r="T931" s="377">
        <f t="shared" si="114"/>
        <v>-24.330534141980724</v>
      </c>
      <c r="U931" s="377">
        <f t="shared" si="115"/>
        <v>-18.0806656254838</v>
      </c>
      <c r="V931" s="377">
        <f t="shared" si="116"/>
        <v>-13.330803465616274</v>
      </c>
      <c r="W931" s="377">
        <f t="shared" si="117"/>
        <v>-7.8271601731785223</v>
      </c>
      <c r="X931" s="377">
        <f t="shared" si="118"/>
        <v>4.4930804402715596</v>
      </c>
      <c r="Y931" s="377">
        <f t="shared" si="119"/>
        <v>-4.3917102270994626</v>
      </c>
      <c r="Z931" s="377">
        <f t="shared" si="120"/>
        <v>-8.2854267485871791</v>
      </c>
      <c r="AA931" s="377">
        <f t="shared" si="121"/>
        <v>-5.6915778709984135</v>
      </c>
      <c r="AB931" s="377">
        <f t="shared" si="122"/>
        <v>18.399249156494175</v>
      </c>
      <c r="AC931" s="377">
        <f t="shared" si="123"/>
        <v>-16.158285567163368</v>
      </c>
      <c r="AD931" s="377">
        <f t="shared" si="124"/>
        <v>13.744050579574113</v>
      </c>
      <c r="AE931" s="377">
        <f t="shared" si="125"/>
        <v>-3.3517468500009988</v>
      </c>
      <c r="AF931" s="377">
        <f t="shared" si="126"/>
        <v>1.9670934822819279</v>
      </c>
      <c r="AG931" s="377">
        <f t="shared" si="126"/>
        <v>16.004700838314406</v>
      </c>
      <c r="AH931" s="377">
        <f t="shared" si="126"/>
        <v>-1.2212279348966721</v>
      </c>
      <c r="AI931" s="377">
        <f t="shared" si="126"/>
        <v>8.3416924437408575</v>
      </c>
      <c r="AJ931" s="377">
        <f t="shared" si="127"/>
        <v>13.108080252973462</v>
      </c>
      <c r="AK931" s="377">
        <f t="shared" si="127"/>
        <v>6.145005071285107</v>
      </c>
      <c r="AL931" s="377">
        <f t="shared" si="127"/>
        <v>18.244994212029997</v>
      </c>
      <c r="AM931" s="377">
        <f t="shared" si="127"/>
        <v>23.044285718541008</v>
      </c>
      <c r="AN931" s="377">
        <f t="shared" si="128"/>
        <v>-7.6309000932742084</v>
      </c>
      <c r="AO931" s="377">
        <f t="shared" si="128"/>
        <v>18.240530883428018</v>
      </c>
      <c r="AP931" s="377">
        <f t="shared" si="128"/>
        <v>12.117567772324174</v>
      </c>
    </row>
    <row r="932" spans="1:42" s="326" customFormat="1" ht="13.8" x14ac:dyDescent="0.3">
      <c r="A932" s="330"/>
      <c r="B932" s="330" t="s">
        <v>323</v>
      </c>
      <c r="C932" s="333"/>
      <c r="D932" s="333"/>
      <c r="E932" s="333"/>
      <c r="F932" s="333"/>
      <c r="G932" s="333"/>
      <c r="H932" s="333"/>
      <c r="I932" s="333"/>
      <c r="J932" s="331"/>
      <c r="K932" s="333"/>
      <c r="L932" s="333"/>
      <c r="M932" s="333"/>
      <c r="N932" s="333"/>
      <c r="O932" s="377">
        <f t="shared" si="109"/>
        <v>1144.185305</v>
      </c>
      <c r="P932" s="377">
        <f t="shared" si="110"/>
        <v>25.83189933333334</v>
      </c>
      <c r="Q932" s="377">
        <f t="shared" si="111"/>
        <v>571.66473178571425</v>
      </c>
      <c r="R932" s="377">
        <f t="shared" si="112"/>
        <v>57.44385113636362</v>
      </c>
      <c r="S932" s="377">
        <f t="shared" si="113"/>
        <v>242.26654470370369</v>
      </c>
      <c r="T932" s="377">
        <f t="shared" si="114"/>
        <v>944.88765146153844</v>
      </c>
      <c r="U932" s="377">
        <f t="shared" si="115"/>
        <v>1807.7311694999999</v>
      </c>
      <c r="V932" s="377">
        <f t="shared" si="116"/>
        <v>24.016388259259244</v>
      </c>
      <c r="W932" s="377">
        <f t="shared" si="117"/>
        <v>-19.673537433333333</v>
      </c>
      <c r="X932" s="377">
        <f t="shared" si="118"/>
        <v>-40.199877039999997</v>
      </c>
      <c r="Y932" s="377">
        <f t="shared" si="119"/>
        <v>-44.475733349999999</v>
      </c>
      <c r="Z932" s="377">
        <f t="shared" si="120"/>
        <v>-88.343314602272727</v>
      </c>
      <c r="AA932" s="377">
        <f t="shared" si="121"/>
        <v>-18.529762513952857</v>
      </c>
      <c r="AB932" s="377">
        <f t="shared" si="122"/>
        <v>98.648662348464697</v>
      </c>
      <c r="AC932" s="377">
        <f t="shared" si="123"/>
        <v>-76.167830275743611</v>
      </c>
      <c r="AD932" s="377">
        <f t="shared" si="124"/>
        <v>-53.296701553538675</v>
      </c>
      <c r="AE932" s="377">
        <f t="shared" si="125"/>
        <v>-87.421524723962349</v>
      </c>
      <c r="AF932" s="377">
        <f t="shared" si="126"/>
        <v>-84.153963516561561</v>
      </c>
      <c r="AG932" s="377">
        <f t="shared" si="126"/>
        <v>15.993385539743894</v>
      </c>
      <c r="AH932" s="377">
        <f t="shared" si="126"/>
        <v>-60.782976154827381</v>
      </c>
      <c r="AI932" s="377">
        <f t="shared" si="126"/>
        <v>-88.905736687619608</v>
      </c>
      <c r="AJ932" s="377">
        <f t="shared" si="127"/>
        <v>-59.995610718055289</v>
      </c>
      <c r="AK932" s="377">
        <f t="shared" si="127"/>
        <v>-73.138472104430761</v>
      </c>
      <c r="AL932" s="377">
        <f t="shared" si="127"/>
        <v>113.04055369357567</v>
      </c>
      <c r="AM932" s="377">
        <f t="shared" si="127"/>
        <v>-41.453395401284951</v>
      </c>
      <c r="AN932" s="377">
        <f t="shared" si="128"/>
        <v>9.1308407756939047</v>
      </c>
      <c r="AO932" s="377">
        <f t="shared" si="128"/>
        <v>-40.702915427262269</v>
      </c>
      <c r="AP932" s="377">
        <f t="shared" si="128"/>
        <v>153.88578368753724</v>
      </c>
    </row>
    <row r="933" spans="1:42" s="326" customFormat="1" ht="13.8" x14ac:dyDescent="0.3">
      <c r="A933" s="328"/>
      <c r="B933" s="328" t="s">
        <v>324</v>
      </c>
      <c r="C933" s="332"/>
      <c r="D933" s="332"/>
      <c r="E933" s="332"/>
      <c r="F933" s="332"/>
      <c r="G933" s="332"/>
      <c r="H933" s="332"/>
      <c r="I933" s="332"/>
      <c r="J933" s="332"/>
      <c r="K933" s="332"/>
      <c r="L933" s="332"/>
      <c r="M933" s="332"/>
      <c r="N933" s="332"/>
      <c r="O933" s="377">
        <f t="shared" si="109"/>
        <v>23.736406432692302</v>
      </c>
      <c r="P933" s="377">
        <f t="shared" si="110"/>
        <v>35.713405744680863</v>
      </c>
      <c r="Q933" s="377">
        <f t="shared" si="111"/>
        <v>172.83734982432435</v>
      </c>
      <c r="R933" s="377">
        <f t="shared" si="112"/>
        <v>-15.854352608333325</v>
      </c>
      <c r="S933" s="377">
        <f t="shared" si="113"/>
        <v>290.20699371910109</v>
      </c>
      <c r="T933" s="377">
        <f t="shared" si="114"/>
        <v>25.098594554545436</v>
      </c>
      <c r="U933" s="377">
        <f t="shared" si="115"/>
        <v>72.034223792682951</v>
      </c>
      <c r="V933" s="377">
        <f t="shared" si="116"/>
        <v>-2.0269270264317263</v>
      </c>
      <c r="W933" s="377">
        <f t="shared" si="117"/>
        <v>2.1215728484848388</v>
      </c>
      <c r="X933" s="377">
        <f t="shared" si="118"/>
        <v>-27.833127630769233</v>
      </c>
      <c r="Y933" s="377">
        <f t="shared" si="119"/>
        <v>15.324483916666651</v>
      </c>
      <c r="Z933" s="377">
        <f t="shared" si="120"/>
        <v>-1.8255373070866154</v>
      </c>
      <c r="AA933" s="377">
        <f t="shared" si="121"/>
        <v>50.383259648488441</v>
      </c>
      <c r="AB933" s="377">
        <f t="shared" si="122"/>
        <v>-32.916277832958464</v>
      </c>
      <c r="AC933" s="377">
        <f t="shared" si="123"/>
        <v>-45.309362315849505</v>
      </c>
      <c r="AD933" s="377">
        <f t="shared" si="124"/>
        <v>100.96591617256622</v>
      </c>
      <c r="AE933" s="377">
        <f t="shared" si="125"/>
        <v>-50.119435579230434</v>
      </c>
      <c r="AF933" s="377">
        <f t="shared" si="126"/>
        <v>25.847843561570158</v>
      </c>
      <c r="AG933" s="377">
        <f t="shared" si="126"/>
        <v>35.300575269093365</v>
      </c>
      <c r="AH933" s="377">
        <f t="shared" si="126"/>
        <v>-23.950058872521097</v>
      </c>
      <c r="AI933" s="377">
        <f t="shared" si="126"/>
        <v>-10.605272583037147</v>
      </c>
      <c r="AJ933" s="377">
        <f t="shared" si="127"/>
        <v>50.745859739355055</v>
      </c>
      <c r="AK933" s="377">
        <f t="shared" si="127"/>
        <v>68.192547394080663</v>
      </c>
      <c r="AL933" s="377">
        <f t="shared" si="127"/>
        <v>56.102929747555891</v>
      </c>
      <c r="AM933" s="377">
        <f t="shared" si="127"/>
        <v>4.5934344047462528</v>
      </c>
      <c r="AN933" s="377">
        <f t="shared" si="128"/>
        <v>45.377998396779489</v>
      </c>
      <c r="AO933" s="377">
        <f t="shared" si="128"/>
        <v>42.372836816519602</v>
      </c>
      <c r="AP933" s="377">
        <f t="shared" si="128"/>
        <v>-17.325162674735186</v>
      </c>
    </row>
    <row r="934" spans="1:42" s="326" customFormat="1" ht="13.8" x14ac:dyDescent="0.3">
      <c r="A934" s="330"/>
      <c r="B934" s="330" t="s">
        <v>325</v>
      </c>
      <c r="C934" s="333"/>
      <c r="D934" s="333"/>
      <c r="E934" s="333"/>
      <c r="F934" s="333"/>
      <c r="G934" s="333"/>
      <c r="H934" s="333"/>
      <c r="I934" s="333"/>
      <c r="J934" s="333"/>
      <c r="K934" s="333"/>
      <c r="L934" s="333"/>
      <c r="M934" s="333"/>
      <c r="N934" s="333"/>
      <c r="O934" s="377">
        <f t="shared" si="109"/>
        <v>1.1901726624726505</v>
      </c>
      <c r="P934" s="377">
        <f t="shared" si="110"/>
        <v>-12.871727351039265</v>
      </c>
      <c r="Q934" s="377">
        <f t="shared" si="111"/>
        <v>13.889551296189383</v>
      </c>
      <c r="R934" s="377">
        <f t="shared" si="112"/>
        <v>7.3339321425914488</v>
      </c>
      <c r="S934" s="377">
        <f t="shared" si="113"/>
        <v>-12.762094541069725</v>
      </c>
      <c r="T934" s="377">
        <f t="shared" si="114"/>
        <v>-23.090797772643249</v>
      </c>
      <c r="U934" s="377">
        <f t="shared" si="115"/>
        <v>-35.60088956361966</v>
      </c>
      <c r="V934" s="377">
        <f t="shared" si="116"/>
        <v>-20.593827874343262</v>
      </c>
      <c r="W934" s="377">
        <f t="shared" si="117"/>
        <v>-27.457301801463416</v>
      </c>
      <c r="X934" s="377">
        <f t="shared" si="118"/>
        <v>-3.7027310185922966</v>
      </c>
      <c r="Y934" s="377">
        <f t="shared" si="119"/>
        <v>-14.143659787595082</v>
      </c>
      <c r="Z934" s="377">
        <f t="shared" si="120"/>
        <v>-20.968718247647061</v>
      </c>
      <c r="AA934" s="377">
        <f t="shared" si="121"/>
        <v>-13.377753587450307</v>
      </c>
      <c r="AB934" s="377">
        <f t="shared" si="122"/>
        <v>-2.4066620567244197</v>
      </c>
      <c r="AC934" s="377">
        <f t="shared" si="123"/>
        <v>-42.823603338020199</v>
      </c>
      <c r="AD934" s="377">
        <f t="shared" si="124"/>
        <v>-10.875345220291697</v>
      </c>
      <c r="AE934" s="377">
        <f t="shared" si="125"/>
        <v>-14.446037828404339</v>
      </c>
      <c r="AF934" s="377">
        <f t="shared" si="126"/>
        <v>-14.790716184438919</v>
      </c>
      <c r="AG934" s="377">
        <f t="shared" si="126"/>
        <v>-0.33333065847558552</v>
      </c>
      <c r="AH934" s="377">
        <f t="shared" si="126"/>
        <v>-14.692046736986027</v>
      </c>
      <c r="AI934" s="377">
        <f t="shared" si="126"/>
        <v>5.2927272522524227</v>
      </c>
      <c r="AJ934" s="377">
        <f t="shared" si="127"/>
        <v>12.782479255273019</v>
      </c>
      <c r="AK934" s="377">
        <f t="shared" si="127"/>
        <v>-0.40701353815405611</v>
      </c>
      <c r="AL934" s="377">
        <f t="shared" si="127"/>
        <v>23.982783949635021</v>
      </c>
      <c r="AM934" s="377">
        <f t="shared" si="127"/>
        <v>2.082404459301892</v>
      </c>
      <c r="AN934" s="377">
        <f t="shared" si="128"/>
        <v>-19.355179533786536</v>
      </c>
      <c r="AO934" s="377">
        <f t="shared" si="128"/>
        <v>19.376056409399908</v>
      </c>
      <c r="AP934" s="377">
        <f t="shared" si="128"/>
        <v>-15.928075036620376</v>
      </c>
    </row>
    <row r="935" spans="1:42" s="326" customFormat="1" ht="13.8" x14ac:dyDescent="0.3">
      <c r="A935" s="328"/>
      <c r="B935" s="328" t="s">
        <v>326</v>
      </c>
      <c r="C935" s="332"/>
      <c r="D935" s="332"/>
      <c r="E935" s="332"/>
      <c r="F935" s="332"/>
      <c r="G935" s="332"/>
      <c r="H935" s="332"/>
      <c r="I935" s="332"/>
      <c r="J935" s="332"/>
      <c r="K935" s="332"/>
      <c r="L935" s="332"/>
      <c r="M935" s="332"/>
      <c r="N935" s="332"/>
      <c r="O935" s="377">
        <f t="shared" si="109"/>
        <v>-9.5299974000822392</v>
      </c>
      <c r="P935" s="377">
        <f t="shared" si="110"/>
        <v>-27.180851527646123</v>
      </c>
      <c r="Q935" s="377">
        <f t="shared" si="111"/>
        <v>5.411933889601138</v>
      </c>
      <c r="R935" s="377">
        <f t="shared" si="112"/>
        <v>-18.628333095042315</v>
      </c>
      <c r="S935" s="377">
        <f t="shared" si="113"/>
        <v>-27.158577361870506</v>
      </c>
      <c r="T935" s="377">
        <f t="shared" si="114"/>
        <v>-24.712143173274605</v>
      </c>
      <c r="U935" s="377">
        <f t="shared" si="115"/>
        <v>-17.072049062260323</v>
      </c>
      <c r="V935" s="377">
        <f t="shared" si="116"/>
        <v>-16.918642585233002</v>
      </c>
      <c r="W935" s="377">
        <f t="shared" si="117"/>
        <v>-14.137518628128726</v>
      </c>
      <c r="X935" s="377">
        <f t="shared" si="118"/>
        <v>-1.7284916927742751</v>
      </c>
      <c r="Y935" s="377">
        <f t="shared" si="119"/>
        <v>-14.122744005558012</v>
      </c>
      <c r="Z935" s="377">
        <f t="shared" si="120"/>
        <v>-17.740980816377803</v>
      </c>
      <c r="AA935" s="377">
        <f t="shared" si="121"/>
        <v>-15.342440958182129</v>
      </c>
      <c r="AB935" s="377">
        <f t="shared" si="122"/>
        <v>35.769023408618843</v>
      </c>
      <c r="AC935" s="377">
        <f t="shared" si="123"/>
        <v>-31.322180270837137</v>
      </c>
      <c r="AD935" s="377">
        <f t="shared" si="124"/>
        <v>8.44481622326653</v>
      </c>
      <c r="AE935" s="377">
        <f t="shared" si="125"/>
        <v>-0.67524197863723068</v>
      </c>
      <c r="AF935" s="377">
        <f t="shared" si="126"/>
        <v>-6.7008567294070129</v>
      </c>
      <c r="AG935" s="377">
        <f t="shared" si="126"/>
        <v>-2.3500800104456436</v>
      </c>
      <c r="AH935" s="377">
        <f t="shared" si="126"/>
        <v>-5.0653772204341383</v>
      </c>
      <c r="AI935" s="377">
        <f t="shared" si="126"/>
        <v>-3.267485783966082</v>
      </c>
      <c r="AJ935" s="377">
        <f t="shared" si="127"/>
        <v>0.58364231574701808</v>
      </c>
      <c r="AK935" s="377">
        <f t="shared" si="127"/>
        <v>11.460257734626133</v>
      </c>
      <c r="AL935" s="377">
        <f t="shared" si="127"/>
        <v>17.255244327479492</v>
      </c>
      <c r="AM935" s="377">
        <f t="shared" si="127"/>
        <v>27.493310527203544</v>
      </c>
      <c r="AN935" s="377">
        <f t="shared" si="128"/>
        <v>-16.662394126708506</v>
      </c>
      <c r="AO935" s="377">
        <f t="shared" si="128"/>
        <v>19.689366889363182</v>
      </c>
      <c r="AP935" s="377">
        <f t="shared" si="128"/>
        <v>9.5192492438984377</v>
      </c>
    </row>
    <row r="936" spans="1:42" s="326" customFormat="1" ht="13.8" x14ac:dyDescent="0.3">
      <c r="A936" s="330"/>
      <c r="B936" s="330" t="s">
        <v>327</v>
      </c>
      <c r="C936" s="333"/>
      <c r="D936" s="333"/>
      <c r="E936" s="333"/>
      <c r="F936" s="333"/>
      <c r="G936" s="333"/>
      <c r="H936" s="333"/>
      <c r="I936" s="333"/>
      <c r="J936" s="333"/>
      <c r="K936" s="333"/>
      <c r="L936" s="333"/>
      <c r="M936" s="333"/>
      <c r="N936" s="333"/>
      <c r="O936" s="377">
        <f t="shared" si="109"/>
        <v>-20.600692381133499</v>
      </c>
      <c r="P936" s="377">
        <f t="shared" si="110"/>
        <v>-20.511775370538871</v>
      </c>
      <c r="Q936" s="377">
        <f t="shared" si="111"/>
        <v>-24.74659226349257</v>
      </c>
      <c r="R936" s="377">
        <f t="shared" si="112"/>
        <v>-24.172727681131338</v>
      </c>
      <c r="S936" s="377">
        <f t="shared" si="113"/>
        <v>-14.280720557108044</v>
      </c>
      <c r="T936" s="377">
        <f t="shared" si="114"/>
        <v>-26.011190365056695</v>
      </c>
      <c r="U936" s="377">
        <f t="shared" si="115"/>
        <v>-15.789964990348475</v>
      </c>
      <c r="V936" s="377">
        <f t="shared" si="116"/>
        <v>-10.48308506592489</v>
      </c>
      <c r="W936" s="377">
        <f t="shared" si="117"/>
        <v>-0.46987952605041394</v>
      </c>
      <c r="X936" s="377">
        <f t="shared" si="118"/>
        <v>9.5697676147962145</v>
      </c>
      <c r="Y936" s="377">
        <f t="shared" si="119"/>
        <v>1.9796868118875275</v>
      </c>
      <c r="Z936" s="377">
        <f t="shared" si="120"/>
        <v>-0.35219523901199734</v>
      </c>
      <c r="AA936" s="377">
        <f t="shared" si="121"/>
        <v>-0.89053393898617694</v>
      </c>
      <c r="AB936" s="377">
        <f t="shared" si="122"/>
        <v>17.038150177931239</v>
      </c>
      <c r="AC936" s="377">
        <f t="shared" si="123"/>
        <v>-2.2736568946476226</v>
      </c>
      <c r="AD936" s="377">
        <f t="shared" si="124"/>
        <v>20.638023054356605</v>
      </c>
      <c r="AE936" s="377">
        <f t="shared" si="125"/>
        <v>-0.18292353245992055</v>
      </c>
      <c r="AF936" s="377">
        <f t="shared" si="126"/>
        <v>10.101212575863313</v>
      </c>
      <c r="AG936" s="377">
        <f t="shared" si="126"/>
        <v>26.580374888363153</v>
      </c>
      <c r="AH936" s="377">
        <f t="shared" si="126"/>
        <v>3.6793314739559779</v>
      </c>
      <c r="AI936" s="377">
        <f t="shared" si="126"/>
        <v>14.110780694997885</v>
      </c>
      <c r="AJ936" s="377">
        <f t="shared" si="127"/>
        <v>18.103738041083929</v>
      </c>
      <c r="AK936" s="377">
        <f t="shared" si="127"/>
        <v>4.3813422752783806</v>
      </c>
      <c r="AL936" s="377">
        <f t="shared" si="127"/>
        <v>17.010433499944277</v>
      </c>
      <c r="AM936" s="377">
        <f t="shared" si="127"/>
        <v>25.287007497015232</v>
      </c>
      <c r="AN936" s="377">
        <f t="shared" si="128"/>
        <v>-2.5892944971648713</v>
      </c>
      <c r="AO936" s="377">
        <f t="shared" si="128"/>
        <v>17.479392021496427</v>
      </c>
      <c r="AP936" s="377">
        <f t="shared" si="128"/>
        <v>18.093503863725243</v>
      </c>
    </row>
    <row r="937" spans="1:42" s="326" customFormat="1" ht="13.8" x14ac:dyDescent="0.3">
      <c r="A937" s="328"/>
      <c r="B937" s="328" t="s">
        <v>328</v>
      </c>
      <c r="C937" s="332"/>
      <c r="D937" s="332"/>
      <c r="E937" s="332"/>
      <c r="F937" s="332"/>
      <c r="G937" s="332"/>
      <c r="H937" s="332"/>
      <c r="I937" s="332"/>
      <c r="J937" s="332"/>
      <c r="K937" s="332"/>
      <c r="L937" s="332"/>
      <c r="M937" s="332"/>
      <c r="N937" s="332"/>
      <c r="O937" s="377">
        <f t="shared" si="109"/>
        <v>-3.2616265448323882</v>
      </c>
      <c r="P937" s="377">
        <f t="shared" si="110"/>
        <v>-10.228467551746785</v>
      </c>
      <c r="Q937" s="377">
        <f t="shared" si="111"/>
        <v>-11.423109020080886</v>
      </c>
      <c r="R937" s="377">
        <f t="shared" si="112"/>
        <v>-15.686976807111403</v>
      </c>
      <c r="S937" s="377">
        <f t="shared" si="113"/>
        <v>-16.76032114693049</v>
      </c>
      <c r="T937" s="377">
        <f t="shared" si="114"/>
        <v>-19.104920425385444</v>
      </c>
      <c r="U937" s="377">
        <f t="shared" si="115"/>
        <v>-30.603381328016084</v>
      </c>
      <c r="V937" s="377">
        <f t="shared" si="116"/>
        <v>-24.206673402260883</v>
      </c>
      <c r="W937" s="377">
        <f t="shared" si="117"/>
        <v>-18.058990543490086</v>
      </c>
      <c r="X937" s="377">
        <f t="shared" si="118"/>
        <v>-3.2420759725525348</v>
      </c>
      <c r="Y937" s="377">
        <f t="shared" si="119"/>
        <v>-10.572431186722987</v>
      </c>
      <c r="Z937" s="377">
        <f t="shared" si="120"/>
        <v>-14.501281161434068</v>
      </c>
      <c r="AA937" s="377">
        <f t="shared" si="121"/>
        <v>-15.923881026922063</v>
      </c>
      <c r="AB937" s="377">
        <f t="shared" si="122"/>
        <v>-1.6648214417144578</v>
      </c>
      <c r="AC937" s="377">
        <f t="shared" si="123"/>
        <v>-8.7495353881015561</v>
      </c>
      <c r="AD937" s="377">
        <f t="shared" si="124"/>
        <v>3.2678541365632721</v>
      </c>
      <c r="AE937" s="377">
        <f t="shared" si="125"/>
        <v>-5.5458091171779875</v>
      </c>
      <c r="AF937" s="377">
        <f t="shared" si="126"/>
        <v>-4.5700919190289575</v>
      </c>
      <c r="AG937" s="377">
        <f t="shared" si="126"/>
        <v>23.399142665217823</v>
      </c>
      <c r="AH937" s="377">
        <f t="shared" si="126"/>
        <v>10.938535443719893</v>
      </c>
      <c r="AI937" s="377">
        <f t="shared" si="126"/>
        <v>2.5905978020293836</v>
      </c>
      <c r="AJ937" s="377">
        <f t="shared" si="127"/>
        <v>6.1068289681994319</v>
      </c>
      <c r="AK937" s="377">
        <f t="shared" si="127"/>
        <v>-6.2987659206045876</v>
      </c>
      <c r="AL937" s="377">
        <f t="shared" si="127"/>
        <v>-1.3009083172691525</v>
      </c>
      <c r="AM937" s="377">
        <f t="shared" si="127"/>
        <v>5.5475085533895632</v>
      </c>
      <c r="AN937" s="377">
        <f t="shared" si="128"/>
        <v>-13.020279689553204</v>
      </c>
      <c r="AO937" s="377">
        <f t="shared" si="128"/>
        <v>-8.8726009457523674</v>
      </c>
      <c r="AP937" s="377">
        <f t="shared" si="128"/>
        <v>-8.6628809782824483</v>
      </c>
    </row>
    <row r="938" spans="1:42" s="326" customFormat="1" ht="13.8" x14ac:dyDescent="0.3">
      <c r="A938" s="330"/>
      <c r="B938" s="330" t="s">
        <v>329</v>
      </c>
      <c r="C938" s="333"/>
      <c r="D938" s="333"/>
      <c r="E938" s="333"/>
      <c r="F938" s="333"/>
      <c r="G938" s="333"/>
      <c r="H938" s="333"/>
      <c r="I938" s="333"/>
      <c r="J938" s="333"/>
      <c r="K938" s="333"/>
      <c r="L938" s="333"/>
      <c r="M938" s="333"/>
      <c r="N938" s="333"/>
      <c r="O938" s="377">
        <f t="shared" si="109"/>
        <v>-6.3048947701791302</v>
      </c>
      <c r="P938" s="377">
        <f t="shared" si="110"/>
        <v>-15.341279781237215</v>
      </c>
      <c r="Q938" s="377">
        <f t="shared" si="111"/>
        <v>-18.44057518721889</v>
      </c>
      <c r="R938" s="377">
        <f t="shared" si="112"/>
        <v>-32.57201731823347</v>
      </c>
      <c r="S938" s="377">
        <f t="shared" si="113"/>
        <v>-24.575575179354431</v>
      </c>
      <c r="T938" s="377">
        <f t="shared" si="114"/>
        <v>-35.799760090363264</v>
      </c>
      <c r="U938" s="377">
        <f t="shared" si="115"/>
        <v>-48.621033690391357</v>
      </c>
      <c r="V938" s="377">
        <f t="shared" si="116"/>
        <v>-40.693355998416351</v>
      </c>
      <c r="W938" s="377">
        <f t="shared" si="117"/>
        <v>-41.12201317052574</v>
      </c>
      <c r="X938" s="377">
        <f t="shared" si="118"/>
        <v>-9.0622165221175806</v>
      </c>
      <c r="Y938" s="377">
        <f t="shared" si="119"/>
        <v>-15.35549095070202</v>
      </c>
      <c r="Z938" s="377">
        <f t="shared" si="120"/>
        <v>-9.9503425474215454</v>
      </c>
      <c r="AA938" s="377">
        <f t="shared" si="121"/>
        <v>-16.462325314763348</v>
      </c>
      <c r="AB938" s="377">
        <f t="shared" si="122"/>
        <v>1.1724120154301743</v>
      </c>
      <c r="AC938" s="377">
        <f t="shared" si="123"/>
        <v>-17.688833429188442</v>
      </c>
      <c r="AD938" s="377">
        <f t="shared" si="124"/>
        <v>10.18127874828299</v>
      </c>
      <c r="AE938" s="377">
        <f t="shared" si="125"/>
        <v>-1.1060743118904148</v>
      </c>
      <c r="AF938" s="377">
        <f t="shared" si="126"/>
        <v>3.1019531537913516</v>
      </c>
      <c r="AG938" s="377">
        <f t="shared" si="126"/>
        <v>41.644573083870526</v>
      </c>
      <c r="AH938" s="377">
        <f t="shared" si="126"/>
        <v>44.949546292611899</v>
      </c>
      <c r="AI938" s="377">
        <f t="shared" si="126"/>
        <v>27.745468080318783</v>
      </c>
      <c r="AJ938" s="377">
        <f t="shared" si="127"/>
        <v>14.547219780577784</v>
      </c>
      <c r="AK938" s="377">
        <f t="shared" si="127"/>
        <v>11.655030167223925</v>
      </c>
      <c r="AL938" s="377">
        <f t="shared" si="127"/>
        <v>-7.6691953783237041</v>
      </c>
      <c r="AM938" s="377">
        <f t="shared" si="127"/>
        <v>-12.561325940606451</v>
      </c>
      <c r="AN938" s="377">
        <f t="shared" si="128"/>
        <v>-2.739771787005755</v>
      </c>
      <c r="AO938" s="377">
        <f t="shared" si="128"/>
        <v>2.6863101313607429</v>
      </c>
      <c r="AP938" s="377">
        <f t="shared" si="128"/>
        <v>-13.051590369256104</v>
      </c>
    </row>
    <row r="939" spans="1:42" s="326" customFormat="1" ht="13.8" x14ac:dyDescent="0.3">
      <c r="A939" s="328"/>
      <c r="B939" s="328" t="s">
        <v>330</v>
      </c>
      <c r="C939" s="332"/>
      <c r="D939" s="332"/>
      <c r="E939" s="332"/>
      <c r="F939" s="332"/>
      <c r="G939" s="332"/>
      <c r="H939" s="332"/>
      <c r="I939" s="332"/>
      <c r="J939" s="332"/>
      <c r="K939" s="332"/>
      <c r="L939" s="332"/>
      <c r="M939" s="332"/>
      <c r="N939" s="332"/>
      <c r="O939" s="377">
        <f t="shared" si="109"/>
        <v>0.42472480563804077</v>
      </c>
      <c r="P939" s="377">
        <f t="shared" si="110"/>
        <v>-13.110122628327288</v>
      </c>
      <c r="Q939" s="377">
        <f t="shared" si="111"/>
        <v>-15.400345485581807</v>
      </c>
      <c r="R939" s="377">
        <f t="shared" si="112"/>
        <v>-18.327457207320354</v>
      </c>
      <c r="S939" s="377">
        <f t="shared" si="113"/>
        <v>-21.562102573356309</v>
      </c>
      <c r="T939" s="377">
        <f t="shared" si="114"/>
        <v>-24.770257011868924</v>
      </c>
      <c r="U939" s="377">
        <f t="shared" si="115"/>
        <v>-35.848829931898791</v>
      </c>
      <c r="V939" s="377">
        <f t="shared" si="116"/>
        <v>-20.958190743948698</v>
      </c>
      <c r="W939" s="377">
        <f t="shared" si="117"/>
        <v>-3.9651273846768826</v>
      </c>
      <c r="X939" s="377">
        <f t="shared" si="118"/>
        <v>2.7746354279135383</v>
      </c>
      <c r="Y939" s="377">
        <f t="shared" si="119"/>
        <v>-13.65804386453418</v>
      </c>
      <c r="Z939" s="377">
        <f t="shared" si="120"/>
        <v>-18.039134785812443</v>
      </c>
      <c r="AA939" s="377">
        <f t="shared" si="121"/>
        <v>-25.507083982721479</v>
      </c>
      <c r="AB939" s="377">
        <f t="shared" si="122"/>
        <v>-7.4805639949070173</v>
      </c>
      <c r="AC939" s="377">
        <f t="shared" si="123"/>
        <v>7.943772436131507</v>
      </c>
      <c r="AD939" s="377">
        <f t="shared" si="124"/>
        <v>3.2035634848615229</v>
      </c>
      <c r="AE939" s="377">
        <f t="shared" si="125"/>
        <v>-2.785537233896497</v>
      </c>
      <c r="AF939" s="377">
        <f t="shared" si="126"/>
        <v>3.1454690243510979</v>
      </c>
      <c r="AG939" s="377">
        <f t="shared" si="126"/>
        <v>32.58652777423417</v>
      </c>
      <c r="AH939" s="377">
        <f t="shared" si="126"/>
        <v>13.781334982039423</v>
      </c>
      <c r="AI939" s="377">
        <f t="shared" si="126"/>
        <v>-2.6613583527534717</v>
      </c>
      <c r="AJ939" s="377">
        <f t="shared" si="127"/>
        <v>14.7786637495336</v>
      </c>
      <c r="AK939" s="377">
        <f t="shared" si="127"/>
        <v>0.41575109515075198</v>
      </c>
      <c r="AL939" s="377">
        <f t="shared" si="127"/>
        <v>7.7765071684914178</v>
      </c>
      <c r="AM939" s="377">
        <f t="shared" si="127"/>
        <v>14.970827308656496</v>
      </c>
      <c r="AN939" s="377">
        <f t="shared" si="128"/>
        <v>-9.009244667106648</v>
      </c>
      <c r="AO939" s="377">
        <f t="shared" si="128"/>
        <v>-15.548322309560136</v>
      </c>
      <c r="AP939" s="377">
        <f t="shared" si="128"/>
        <v>2.0856637401289762</v>
      </c>
    </row>
    <row r="940" spans="1:42" s="326" customFormat="1" ht="13.8" x14ac:dyDescent="0.3">
      <c r="A940" s="330"/>
      <c r="B940" s="330" t="s">
        <v>331</v>
      </c>
      <c r="C940" s="333"/>
      <c r="D940" s="333"/>
      <c r="E940" s="333"/>
      <c r="F940" s="333"/>
      <c r="G940" s="333"/>
      <c r="H940" s="333"/>
      <c r="I940" s="333"/>
      <c r="J940" s="333"/>
      <c r="K940" s="333"/>
      <c r="L940" s="333"/>
      <c r="M940" s="333"/>
      <c r="N940" s="333"/>
      <c r="O940" s="377">
        <f t="shared" si="109"/>
        <v>-12.032124827356601</v>
      </c>
      <c r="P940" s="377">
        <f t="shared" si="110"/>
        <v>-19.115764843595549</v>
      </c>
      <c r="Q940" s="377">
        <f t="shared" si="111"/>
        <v>-17.609524655850052</v>
      </c>
      <c r="R940" s="377">
        <f t="shared" si="112"/>
        <v>-23.449870139651793</v>
      </c>
      <c r="S940" s="377">
        <f t="shared" si="113"/>
        <v>-14.120481429239973</v>
      </c>
      <c r="T940" s="377">
        <f t="shared" si="114"/>
        <v>-19.710285704673538</v>
      </c>
      <c r="U940" s="377">
        <f t="shared" si="115"/>
        <v>-25.143073387709602</v>
      </c>
      <c r="V940" s="377">
        <f t="shared" si="116"/>
        <v>-14.364877796928949</v>
      </c>
      <c r="W940" s="377">
        <f t="shared" si="117"/>
        <v>-13.344185098821487</v>
      </c>
      <c r="X940" s="377">
        <f t="shared" si="118"/>
        <v>1.3858687389227293</v>
      </c>
      <c r="Y940" s="377">
        <f t="shared" si="119"/>
        <v>1.0080482854040551</v>
      </c>
      <c r="Z940" s="377">
        <f t="shared" si="120"/>
        <v>-10.440208890898267</v>
      </c>
      <c r="AA940" s="377">
        <f t="shared" si="121"/>
        <v>3.0532499910927351</v>
      </c>
      <c r="AB940" s="377">
        <f t="shared" si="122"/>
        <v>17.26980622111029</v>
      </c>
      <c r="AC940" s="377">
        <f t="shared" si="123"/>
        <v>-4.4332575709827182</v>
      </c>
      <c r="AD940" s="377">
        <f t="shared" si="124"/>
        <v>28.892736721350332</v>
      </c>
      <c r="AE940" s="377">
        <f t="shared" si="125"/>
        <v>-2.115737504638767</v>
      </c>
      <c r="AF940" s="377">
        <f t="shared" si="126"/>
        <v>-7.1001565743618329</v>
      </c>
      <c r="AG940" s="377">
        <f t="shared" si="126"/>
        <v>24.875277611308373</v>
      </c>
      <c r="AH940" s="377">
        <f t="shared" si="126"/>
        <v>9.0721365640511582</v>
      </c>
      <c r="AI940" s="377">
        <f t="shared" si="126"/>
        <v>11.619181326439492</v>
      </c>
      <c r="AJ940" s="377">
        <f t="shared" si="127"/>
        <v>11.166658566472595</v>
      </c>
      <c r="AK940" s="377">
        <f t="shared" si="127"/>
        <v>0.86258135007170444</v>
      </c>
      <c r="AL940" s="377">
        <f t="shared" si="127"/>
        <v>6.444215472735551</v>
      </c>
      <c r="AM940" s="377">
        <f t="shared" si="127"/>
        <v>9.6396446988924271</v>
      </c>
      <c r="AN940" s="377">
        <f t="shared" si="128"/>
        <v>-8.0519547927702462</v>
      </c>
      <c r="AO940" s="377">
        <f t="shared" si="128"/>
        <v>5.5609838928941144</v>
      </c>
      <c r="AP940" s="377">
        <f t="shared" si="128"/>
        <v>-12.950173343978598</v>
      </c>
    </row>
    <row r="941" spans="1:42" s="326" customFormat="1" ht="13.8" x14ac:dyDescent="0.3">
      <c r="A941" s="328"/>
      <c r="B941" s="328" t="s">
        <v>332</v>
      </c>
      <c r="C941" s="332"/>
      <c r="D941" s="332"/>
      <c r="E941" s="332"/>
      <c r="F941" s="332"/>
      <c r="G941" s="332"/>
      <c r="H941" s="332"/>
      <c r="I941" s="332"/>
      <c r="J941" s="332"/>
      <c r="K941" s="332"/>
      <c r="L941" s="332"/>
      <c r="M941" s="332"/>
      <c r="N941" s="332"/>
      <c r="O941" s="377">
        <f t="shared" si="109"/>
        <v>-3.92274025015577</v>
      </c>
      <c r="P941" s="377">
        <f t="shared" si="110"/>
        <v>-13.860453930857872</v>
      </c>
      <c r="Q941" s="377">
        <f t="shared" si="111"/>
        <v>-26.747514480654367</v>
      </c>
      <c r="R941" s="377">
        <f t="shared" si="112"/>
        <v>-16.317404898518035</v>
      </c>
      <c r="S941" s="377">
        <f t="shared" si="113"/>
        <v>-15.533362278038027</v>
      </c>
      <c r="T941" s="377">
        <f t="shared" si="114"/>
        <v>-11.774621160011746</v>
      </c>
      <c r="U941" s="377">
        <f t="shared" si="115"/>
        <v>-5.5140852260319528</v>
      </c>
      <c r="V941" s="377">
        <f t="shared" si="116"/>
        <v>-3.4667493188882195</v>
      </c>
      <c r="W941" s="377">
        <f t="shared" si="117"/>
        <v>-13.186233245091397</v>
      </c>
      <c r="X941" s="377">
        <f t="shared" si="118"/>
        <v>-10.575167917178911</v>
      </c>
      <c r="Y941" s="377">
        <f t="shared" si="119"/>
        <v>-1.8967376877693114</v>
      </c>
      <c r="Z941" s="377">
        <f t="shared" si="120"/>
        <v>-18.491754776524385</v>
      </c>
      <c r="AA941" s="377">
        <f t="shared" si="121"/>
        <v>-0.70320224549927235</v>
      </c>
      <c r="AB941" s="377">
        <f t="shared" si="122"/>
        <v>8.1158454034496543</v>
      </c>
      <c r="AC941" s="377">
        <f t="shared" si="123"/>
        <v>7.617269200651883</v>
      </c>
      <c r="AD941" s="377">
        <f t="shared" si="124"/>
        <v>21.490116739437731</v>
      </c>
      <c r="AE941" s="377">
        <f t="shared" si="125"/>
        <v>-6.9867495490608507</v>
      </c>
      <c r="AF941" s="377">
        <f t="shared" si="126"/>
        <v>-2.4966871528604857</v>
      </c>
      <c r="AG941" s="377">
        <f t="shared" si="126"/>
        <v>17.26815932719531</v>
      </c>
      <c r="AH941" s="377">
        <f t="shared" si="126"/>
        <v>4.0738495554829202</v>
      </c>
      <c r="AI941" s="377">
        <f t="shared" si="126"/>
        <v>19.046986626776192</v>
      </c>
      <c r="AJ941" s="377">
        <f t="shared" si="127"/>
        <v>16.894301361118941</v>
      </c>
      <c r="AK941" s="377">
        <f t="shared" si="127"/>
        <v>8.3401275566958581</v>
      </c>
      <c r="AL941" s="377">
        <f t="shared" si="127"/>
        <v>7.8006327131950277</v>
      </c>
      <c r="AM941" s="377">
        <f t="shared" si="127"/>
        <v>-0.12121050015288892</v>
      </c>
      <c r="AN941" s="377">
        <f t="shared" si="128"/>
        <v>-6.4554011634268758</v>
      </c>
      <c r="AO941" s="377">
        <f t="shared" si="128"/>
        <v>8.2660746700894165</v>
      </c>
      <c r="AP941" s="377">
        <f t="shared" si="128"/>
        <v>-6.8554622726737531</v>
      </c>
    </row>
    <row r="942" spans="1:42" s="326" customFormat="1" ht="13.8" x14ac:dyDescent="0.3">
      <c r="A942" s="330"/>
      <c r="B942" s="330" t="s">
        <v>333</v>
      </c>
      <c r="C942" s="333"/>
      <c r="D942" s="333"/>
      <c r="E942" s="333"/>
      <c r="F942" s="333"/>
      <c r="G942" s="333"/>
      <c r="H942" s="333"/>
      <c r="I942" s="333"/>
      <c r="J942" s="333"/>
      <c r="K942" s="333"/>
      <c r="L942" s="333"/>
      <c r="M942" s="333"/>
      <c r="N942" s="333"/>
      <c r="O942" s="377">
        <f t="shared" si="109"/>
        <v>-15.596567452690675</v>
      </c>
      <c r="P942" s="377">
        <f t="shared" si="110"/>
        <v>-21.607809666211285</v>
      </c>
      <c r="Q942" s="377">
        <f t="shared" si="111"/>
        <v>-13.349185816222759</v>
      </c>
      <c r="R942" s="377">
        <f t="shared" si="112"/>
        <v>-26.348805861594872</v>
      </c>
      <c r="S942" s="377">
        <f t="shared" si="113"/>
        <v>-13.472270986725665</v>
      </c>
      <c r="T942" s="377">
        <f t="shared" si="114"/>
        <v>-23.026626305808517</v>
      </c>
      <c r="U942" s="377">
        <f t="shared" si="115"/>
        <v>-32.318731181186791</v>
      </c>
      <c r="V942" s="377">
        <f t="shared" si="116"/>
        <v>-19.114780233973107</v>
      </c>
      <c r="W942" s="377">
        <f t="shared" si="117"/>
        <v>-13.418305793963466</v>
      </c>
      <c r="X942" s="377">
        <f t="shared" si="118"/>
        <v>8.3854076075350292</v>
      </c>
      <c r="Y942" s="377">
        <f t="shared" si="119"/>
        <v>2.5369630239009107</v>
      </c>
      <c r="Z942" s="377">
        <f t="shared" si="120"/>
        <v>-5.2687353749024242</v>
      </c>
      <c r="AA942" s="377">
        <f t="shared" si="121"/>
        <v>4.9327490033242549</v>
      </c>
      <c r="AB942" s="377">
        <f t="shared" si="122"/>
        <v>22.039563325786979</v>
      </c>
      <c r="AC942" s="377">
        <f t="shared" si="123"/>
        <v>-9.1827721016009409</v>
      </c>
      <c r="AD942" s="377">
        <f t="shared" si="124"/>
        <v>32.311269309297543</v>
      </c>
      <c r="AE942" s="377">
        <f t="shared" si="125"/>
        <v>6.5784458200292231E-2</v>
      </c>
      <c r="AF942" s="377">
        <f t="shared" si="126"/>
        <v>-9.3117541154427066</v>
      </c>
      <c r="AG942" s="377">
        <f t="shared" si="126"/>
        <v>28.762453966906744</v>
      </c>
      <c r="AH942" s="377">
        <f t="shared" si="126"/>
        <v>11.678187012073579</v>
      </c>
      <c r="AI942" s="377">
        <f t="shared" si="126"/>
        <v>8.1242569056147538</v>
      </c>
      <c r="AJ942" s="377">
        <f t="shared" si="127"/>
        <v>8.4012210414836233</v>
      </c>
      <c r="AK942" s="377">
        <f t="shared" si="127"/>
        <v>-2.9029930536345092</v>
      </c>
      <c r="AL942" s="377">
        <f t="shared" si="127"/>
        <v>5.6971369829760601</v>
      </c>
      <c r="AM942" s="377">
        <f t="shared" si="127"/>
        <v>14.261073784256705</v>
      </c>
      <c r="AN942" s="377">
        <f t="shared" si="128"/>
        <v>-8.7889411176152361</v>
      </c>
      <c r="AO942" s="377">
        <f t="shared" si="128"/>
        <v>4.2975900422647246</v>
      </c>
      <c r="AP942" s="377">
        <f t="shared" si="128"/>
        <v>-15.534524383465905</v>
      </c>
    </row>
    <row r="943" spans="1:42" s="326" customFormat="1" ht="13.8" x14ac:dyDescent="0.3">
      <c r="A943" s="328"/>
      <c r="B943" s="328" t="s">
        <v>334</v>
      </c>
      <c r="C943" s="332"/>
      <c r="D943" s="332"/>
      <c r="E943" s="332"/>
      <c r="F943" s="332"/>
      <c r="G943" s="332"/>
      <c r="H943" s="332"/>
      <c r="I943" s="332"/>
      <c r="J943" s="332"/>
      <c r="K943" s="332"/>
      <c r="L943" s="332"/>
      <c r="M943" s="332"/>
      <c r="N943" s="332"/>
      <c r="O943" s="377">
        <f t="shared" si="109"/>
        <v>-8.4239515255351431</v>
      </c>
      <c r="P943" s="377">
        <f t="shared" si="110"/>
        <v>-12.299702897132017</v>
      </c>
      <c r="Q943" s="377">
        <f t="shared" si="111"/>
        <v>-12.449906911535097</v>
      </c>
      <c r="R943" s="377">
        <f t="shared" si="112"/>
        <v>-22.75398250894289</v>
      </c>
      <c r="S943" s="377">
        <f t="shared" si="113"/>
        <v>-18.525293325590152</v>
      </c>
      <c r="T943" s="377">
        <f t="shared" si="114"/>
        <v>-21.279015927499159</v>
      </c>
      <c r="U943" s="377">
        <f t="shared" si="115"/>
        <v>-25.123707861205936</v>
      </c>
      <c r="V943" s="377">
        <f t="shared" si="116"/>
        <v>-23.319834973972473</v>
      </c>
      <c r="W943" s="377">
        <f t="shared" si="117"/>
        <v>-10.949907735484347</v>
      </c>
      <c r="X943" s="377">
        <f t="shared" si="118"/>
        <v>-4.3698432569934962</v>
      </c>
      <c r="Y943" s="377">
        <f t="shared" si="119"/>
        <v>-4.9839535277127807</v>
      </c>
      <c r="Z943" s="377">
        <f t="shared" si="120"/>
        <v>-10.59130216808998</v>
      </c>
      <c r="AA943" s="377">
        <f t="shared" si="121"/>
        <v>-7.1436501183493943</v>
      </c>
      <c r="AB943" s="377">
        <f t="shared" si="122"/>
        <v>5.0727443630060165</v>
      </c>
      <c r="AC943" s="377">
        <f t="shared" si="123"/>
        <v>-5.4573052492419594</v>
      </c>
      <c r="AD943" s="377">
        <f t="shared" si="124"/>
        <v>13.584139922227148</v>
      </c>
      <c r="AE943" s="377">
        <f t="shared" si="125"/>
        <v>-1.1706641730110072</v>
      </c>
      <c r="AF943" s="377">
        <f t="shared" si="126"/>
        <v>2.8143222507751258</v>
      </c>
      <c r="AG943" s="377">
        <f t="shared" si="126"/>
        <v>28.393265553852917</v>
      </c>
      <c r="AH943" s="377">
        <f t="shared" si="126"/>
        <v>18.383964322614013</v>
      </c>
      <c r="AI943" s="377">
        <f t="shared" si="126"/>
        <v>11.08138143577145</v>
      </c>
      <c r="AJ943" s="377">
        <f t="shared" si="127"/>
        <v>17.113396932812481</v>
      </c>
      <c r="AK943" s="377">
        <f t="shared" si="127"/>
        <v>5.2445168401010083</v>
      </c>
      <c r="AL943" s="377">
        <f t="shared" si="127"/>
        <v>8.8717431498632902</v>
      </c>
      <c r="AM943" s="377">
        <f t="shared" si="127"/>
        <v>11.299092672113062</v>
      </c>
      <c r="AN943" s="377">
        <f t="shared" si="128"/>
        <v>-10.564375517412062</v>
      </c>
      <c r="AO943" s="377">
        <f t="shared" si="128"/>
        <v>-6.3011196649932151</v>
      </c>
      <c r="AP943" s="377">
        <f t="shared" si="128"/>
        <v>-2.901254389201875</v>
      </c>
    </row>
    <row r="944" spans="1:42" s="326" customFormat="1" ht="13.8" x14ac:dyDescent="0.3">
      <c r="A944" s="330"/>
      <c r="B944" s="330" t="s">
        <v>335</v>
      </c>
      <c r="C944" s="333"/>
      <c r="D944" s="333"/>
      <c r="E944" s="333"/>
      <c r="F944" s="333"/>
      <c r="G944" s="333"/>
      <c r="H944" s="333"/>
      <c r="I944" s="333"/>
      <c r="J944" s="333"/>
      <c r="K944" s="333"/>
      <c r="L944" s="333"/>
      <c r="M944" s="333"/>
      <c r="N944" s="333"/>
      <c r="O944" s="377">
        <f t="shared" si="109"/>
        <v>14.141482798063622</v>
      </c>
      <c r="P944" s="377">
        <f t="shared" si="110"/>
        <v>25.547068689325034</v>
      </c>
      <c r="Q944" s="377">
        <f t="shared" si="111"/>
        <v>12.187414925951554</v>
      </c>
      <c r="R944" s="377">
        <f t="shared" si="112"/>
        <v>-18.102536920433991</v>
      </c>
      <c r="S944" s="377">
        <f t="shared" si="113"/>
        <v>21.218695647787623</v>
      </c>
      <c r="T944" s="377">
        <f t="shared" si="114"/>
        <v>-10.973106426974145</v>
      </c>
      <c r="U944" s="377">
        <f t="shared" si="115"/>
        <v>-19.950265346153849</v>
      </c>
      <c r="V944" s="377">
        <f t="shared" si="116"/>
        <v>-23.927397391107341</v>
      </c>
      <c r="W944" s="377">
        <f t="shared" si="117"/>
        <v>-30.246329928866302</v>
      </c>
      <c r="X944" s="377">
        <f t="shared" si="118"/>
        <v>-12.642052774120319</v>
      </c>
      <c r="Y944" s="377">
        <f t="shared" si="119"/>
        <v>-26.776052978248103</v>
      </c>
      <c r="Z944" s="377">
        <f t="shared" si="120"/>
        <v>-14.059569547453281</v>
      </c>
      <c r="AA944" s="377">
        <f t="shared" si="121"/>
        <v>-4.5900084754540958E-2</v>
      </c>
      <c r="AB944" s="377">
        <f t="shared" si="122"/>
        <v>-4.5249719787348788</v>
      </c>
      <c r="AC944" s="377">
        <f t="shared" si="123"/>
        <v>-12.873020869157582</v>
      </c>
      <c r="AD944" s="377">
        <f t="shared" si="124"/>
        <v>27.847345542340175</v>
      </c>
      <c r="AE944" s="377">
        <f t="shared" si="125"/>
        <v>-16.291211189991838</v>
      </c>
      <c r="AF944" s="377">
        <f t="shared" si="126"/>
        <v>19.369092046853357</v>
      </c>
      <c r="AG944" s="377">
        <f t="shared" si="126"/>
        <v>24.246447646480416</v>
      </c>
      <c r="AH944" s="377">
        <f t="shared" si="126"/>
        <v>-0.89189307434577825</v>
      </c>
      <c r="AI944" s="377">
        <f t="shared" si="126"/>
        <v>14.886108563289637</v>
      </c>
      <c r="AJ944" s="377">
        <f t="shared" si="127"/>
        <v>28.355871978476792</v>
      </c>
      <c r="AK944" s="377">
        <f t="shared" si="127"/>
        <v>3.6745747603303394</v>
      </c>
      <c r="AL944" s="377">
        <f t="shared" si="127"/>
        <v>-22.170059077752907</v>
      </c>
      <c r="AM944" s="377">
        <f t="shared" si="127"/>
        <v>10.810143619153218</v>
      </c>
      <c r="AN944" s="377">
        <f t="shared" si="128"/>
        <v>14.409682317776673</v>
      </c>
      <c r="AO944" s="377">
        <f t="shared" si="128"/>
        <v>2.2179511681481778</v>
      </c>
      <c r="AP944" s="377">
        <f t="shared" si="128"/>
        <v>-20.981945429957928</v>
      </c>
    </row>
    <row r="945" spans="1:42" s="326" customFormat="1" ht="13.8" x14ac:dyDescent="0.3">
      <c r="A945" s="328"/>
      <c r="B945" s="328" t="s">
        <v>336</v>
      </c>
      <c r="C945" s="332"/>
      <c r="D945" s="332"/>
      <c r="E945" s="332"/>
      <c r="F945" s="332"/>
      <c r="G945" s="332"/>
      <c r="H945" s="332"/>
      <c r="I945" s="332"/>
      <c r="J945" s="332"/>
      <c r="K945" s="332"/>
      <c r="L945" s="332"/>
      <c r="M945" s="332"/>
      <c r="N945" s="332"/>
      <c r="O945" s="377">
        <f t="shared" si="109"/>
        <v>-1.6947692946197592</v>
      </c>
      <c r="P945" s="377">
        <f t="shared" si="110"/>
        <v>16.8763663050171</v>
      </c>
      <c r="Q945" s="377">
        <f t="shared" si="111"/>
        <v>12.734741535780772</v>
      </c>
      <c r="R945" s="377">
        <f t="shared" si="112"/>
        <v>-13.209211933697356</v>
      </c>
      <c r="S945" s="377">
        <f t="shared" si="113"/>
        <v>-6.9726663796644051</v>
      </c>
      <c r="T945" s="377">
        <f t="shared" si="114"/>
        <v>2.1977023285216499</v>
      </c>
      <c r="U945" s="377">
        <f t="shared" si="115"/>
        <v>-15.451404701082437</v>
      </c>
      <c r="V945" s="377">
        <f t="shared" si="116"/>
        <v>-0.89247433128689502</v>
      </c>
      <c r="W945" s="377">
        <f t="shared" si="117"/>
        <v>-32.320112979033055</v>
      </c>
      <c r="X945" s="377">
        <f t="shared" si="118"/>
        <v>8.1827183890706969</v>
      </c>
      <c r="Y945" s="377">
        <f t="shared" si="119"/>
        <v>-9.4155103238770739</v>
      </c>
      <c r="Z945" s="377">
        <f t="shared" si="120"/>
        <v>-26.237708839083485</v>
      </c>
      <c r="AA945" s="377">
        <f t="shared" si="121"/>
        <v>-17.456340440112697</v>
      </c>
      <c r="AB945" s="377">
        <f t="shared" si="122"/>
        <v>-14.849747256242054</v>
      </c>
      <c r="AC945" s="377">
        <f t="shared" si="123"/>
        <v>-21.136353120413766</v>
      </c>
      <c r="AD945" s="377">
        <f t="shared" si="124"/>
        <v>15.505460346193182</v>
      </c>
      <c r="AE945" s="377">
        <f t="shared" si="125"/>
        <v>-1.5205390868978939</v>
      </c>
      <c r="AF945" s="377">
        <f t="shared" si="126"/>
        <v>-7.8434046062689395</v>
      </c>
      <c r="AG945" s="377">
        <f t="shared" si="126"/>
        <v>32.168805345250426</v>
      </c>
      <c r="AH945" s="377">
        <f t="shared" si="126"/>
        <v>-8.9686345772897713</v>
      </c>
      <c r="AI945" s="377">
        <f t="shared" si="126"/>
        <v>24.448394770408989</v>
      </c>
      <c r="AJ945" s="377">
        <f t="shared" si="127"/>
        <v>16.804341481850045</v>
      </c>
      <c r="AK945" s="377">
        <f t="shared" si="127"/>
        <v>7.2304233775101361</v>
      </c>
      <c r="AL945" s="377">
        <f t="shared" si="127"/>
        <v>16.296512981856768</v>
      </c>
      <c r="AM945" s="377">
        <f t="shared" si="127"/>
        <v>34.2616851634738</v>
      </c>
      <c r="AN945" s="377">
        <f t="shared" si="128"/>
        <v>-13.06245478618705</v>
      </c>
      <c r="AO945" s="377">
        <f t="shared" si="128"/>
        <v>17.920443830972438</v>
      </c>
      <c r="AP945" s="377">
        <f t="shared" si="128"/>
        <v>-6.0480506229112034</v>
      </c>
    </row>
    <row r="946" spans="1:42" s="326" customFormat="1" ht="27.6" x14ac:dyDescent="0.3">
      <c r="A946" s="330"/>
      <c r="B946" s="330" t="s">
        <v>337</v>
      </c>
      <c r="C946" s="333"/>
      <c r="D946" s="333"/>
      <c r="E946" s="333"/>
      <c r="F946" s="333"/>
      <c r="G946" s="333"/>
      <c r="H946" s="333"/>
      <c r="I946" s="333"/>
      <c r="J946" s="333"/>
      <c r="K946" s="333"/>
      <c r="L946" s="333"/>
      <c r="M946" s="333"/>
      <c r="N946" s="333"/>
      <c r="O946" s="377">
        <f t="shared" si="109"/>
        <v>-2.3292004789942724</v>
      </c>
      <c r="P946" s="377">
        <f t="shared" si="110"/>
        <v>-12.773089178000712</v>
      </c>
      <c r="Q946" s="377">
        <f t="shared" si="111"/>
        <v>-31.023210340412</v>
      </c>
      <c r="R946" s="377">
        <f t="shared" si="112"/>
        <v>-9.7167217773343424</v>
      </c>
      <c r="S946" s="377">
        <f t="shared" si="113"/>
        <v>-24.588150693988798</v>
      </c>
      <c r="T946" s="377">
        <f t="shared" si="114"/>
        <v>-13.244119811374665</v>
      </c>
      <c r="U946" s="377">
        <f t="shared" si="115"/>
        <v>-30.20483305799122</v>
      </c>
      <c r="V946" s="377">
        <f t="shared" si="116"/>
        <v>-32.665553487447887</v>
      </c>
      <c r="W946" s="377">
        <f t="shared" si="117"/>
        <v>-44.267764670628956</v>
      </c>
      <c r="X946" s="377">
        <f t="shared" si="118"/>
        <v>-21.377133036646242</v>
      </c>
      <c r="Y946" s="377">
        <f t="shared" si="119"/>
        <v>-38.634302281424887</v>
      </c>
      <c r="Z946" s="377">
        <f t="shared" si="120"/>
        <v>-28.223126613857481</v>
      </c>
      <c r="AA946" s="377">
        <f t="shared" si="121"/>
        <v>-47.05580373160916</v>
      </c>
      <c r="AB946" s="377">
        <f t="shared" si="122"/>
        <v>-19.897758914300809</v>
      </c>
      <c r="AC946" s="377">
        <f t="shared" si="123"/>
        <v>-27.938147986915649</v>
      </c>
      <c r="AD946" s="377">
        <f t="shared" si="124"/>
        <v>-23.054224288219274</v>
      </c>
      <c r="AE946" s="377">
        <f t="shared" si="125"/>
        <v>-17.02882715275252</v>
      </c>
      <c r="AF946" s="377">
        <f t="shared" si="126"/>
        <v>-16.666430587591289</v>
      </c>
      <c r="AG946" s="377">
        <f t="shared" si="126"/>
        <v>-2.7675240071199201</v>
      </c>
      <c r="AH946" s="377">
        <f t="shared" si="126"/>
        <v>-7.4248668344599738</v>
      </c>
      <c r="AI946" s="377">
        <f t="shared" si="126"/>
        <v>17.829047666424714</v>
      </c>
      <c r="AJ946" s="377">
        <f t="shared" si="127"/>
        <v>7.4252206819293889</v>
      </c>
      <c r="AK946" s="377">
        <f t="shared" si="127"/>
        <v>-4.7581896598131754</v>
      </c>
      <c r="AL946" s="377">
        <f t="shared" si="127"/>
        <v>2.7838532110759888</v>
      </c>
      <c r="AM946" s="377">
        <f t="shared" si="127"/>
        <v>42.690952722680642</v>
      </c>
      <c r="AN946" s="377">
        <f t="shared" si="128"/>
        <v>-24.256072927085661</v>
      </c>
      <c r="AO946" s="377">
        <f t="shared" si="128"/>
        <v>6.2513610260462507</v>
      </c>
      <c r="AP946" s="377">
        <f t="shared" si="128"/>
        <v>-12.540680412851746</v>
      </c>
    </row>
    <row r="947" spans="1:42" s="326" customFormat="1" ht="13.8" x14ac:dyDescent="0.3">
      <c r="A947" s="328"/>
      <c r="B947" s="328" t="s">
        <v>338</v>
      </c>
      <c r="C947" s="332"/>
      <c r="D947" s="332"/>
      <c r="E947" s="332"/>
      <c r="F947" s="332"/>
      <c r="G947" s="332"/>
      <c r="H947" s="332"/>
      <c r="I947" s="332"/>
      <c r="J947" s="332"/>
      <c r="K947" s="332"/>
      <c r="L947" s="332"/>
      <c r="M947" s="332"/>
      <c r="N947" s="332"/>
      <c r="O947" s="377">
        <f t="shared" si="109"/>
        <v>-4.2129741841952333</v>
      </c>
      <c r="P947" s="377">
        <f t="shared" si="110"/>
        <v>-23.023899763143334</v>
      </c>
      <c r="Q947" s="377">
        <f t="shared" si="111"/>
        <v>1.5766924664159017</v>
      </c>
      <c r="R947" s="377">
        <f t="shared" si="112"/>
        <v>-14.765865042461536</v>
      </c>
      <c r="S947" s="377">
        <f t="shared" si="113"/>
        <v>-11.306436739350902</v>
      </c>
      <c r="T947" s="377">
        <f t="shared" si="114"/>
        <v>-27.365840153515062</v>
      </c>
      <c r="U947" s="377">
        <f t="shared" si="115"/>
        <v>-16.205289335684899</v>
      </c>
      <c r="V947" s="377">
        <f t="shared" si="116"/>
        <v>-3.9895580703166966</v>
      </c>
      <c r="W947" s="377">
        <f t="shared" si="117"/>
        <v>-10.770725593363688</v>
      </c>
      <c r="X947" s="377">
        <f t="shared" si="118"/>
        <v>-2.0238091072179327</v>
      </c>
      <c r="Y947" s="377">
        <f t="shared" si="119"/>
        <v>3.7837200323206157</v>
      </c>
      <c r="Z947" s="377">
        <f t="shared" si="120"/>
        <v>-4.578447853025942</v>
      </c>
      <c r="AA947" s="377">
        <f t="shared" si="121"/>
        <v>-10.915616581609783</v>
      </c>
      <c r="AB947" s="377">
        <f t="shared" si="122"/>
        <v>18.63620973130633</v>
      </c>
      <c r="AC947" s="377">
        <f t="shared" si="123"/>
        <v>-9.6141302125396546</v>
      </c>
      <c r="AD947" s="377">
        <f t="shared" si="124"/>
        <v>33.583884767924438</v>
      </c>
      <c r="AE947" s="377">
        <f t="shared" si="125"/>
        <v>3.5987984222638416</v>
      </c>
      <c r="AF947" s="377">
        <f t="shared" si="126"/>
        <v>14.422818451744346</v>
      </c>
      <c r="AG947" s="377">
        <f t="shared" si="126"/>
        <v>33.961066375724187</v>
      </c>
      <c r="AH947" s="377">
        <f t="shared" si="126"/>
        <v>19.538231077430602</v>
      </c>
      <c r="AI947" s="377">
        <f t="shared" si="126"/>
        <v>28.872962549292247</v>
      </c>
      <c r="AJ947" s="377">
        <f t="shared" si="127"/>
        <v>39.823148840270314</v>
      </c>
      <c r="AK947" s="377">
        <f t="shared" si="127"/>
        <v>17.330867086859506</v>
      </c>
      <c r="AL947" s="377">
        <f t="shared" si="127"/>
        <v>8.5432104626644012</v>
      </c>
      <c r="AM947" s="377">
        <f t="shared" si="127"/>
        <v>31.934612861855246</v>
      </c>
      <c r="AN947" s="377">
        <f t="shared" si="128"/>
        <v>-4.6124200643485755</v>
      </c>
      <c r="AO947" s="377">
        <f t="shared" si="128"/>
        <v>1.0212894982401413</v>
      </c>
      <c r="AP947" s="377">
        <f t="shared" si="128"/>
        <v>-1.275614718878737</v>
      </c>
    </row>
    <row r="948" spans="1:42" s="326" customFormat="1" ht="13.8" x14ac:dyDescent="0.3">
      <c r="A948" s="330"/>
      <c r="B948" s="330" t="s">
        <v>339</v>
      </c>
      <c r="C948" s="333"/>
      <c r="D948" s="333"/>
      <c r="E948" s="333"/>
      <c r="F948" s="333"/>
      <c r="G948" s="333"/>
      <c r="H948" s="333"/>
      <c r="I948" s="333"/>
      <c r="J948" s="333"/>
      <c r="K948" s="333"/>
      <c r="L948" s="333"/>
      <c r="M948" s="333"/>
      <c r="N948" s="333"/>
      <c r="O948" s="377">
        <f t="shared" si="109"/>
        <v>7.9562668541109245</v>
      </c>
      <c r="P948" s="377">
        <f t="shared" si="110"/>
        <v>11.308704914704935</v>
      </c>
      <c r="Q948" s="377">
        <f t="shared" si="111"/>
        <v>33.341772502360072</v>
      </c>
      <c r="R948" s="377">
        <f t="shared" si="112"/>
        <v>39.613439771421483</v>
      </c>
      <c r="S948" s="377">
        <f t="shared" si="113"/>
        <v>11.635005091144594</v>
      </c>
      <c r="T948" s="377">
        <f t="shared" si="114"/>
        <v>23.440004773038247</v>
      </c>
      <c r="U948" s="377">
        <f t="shared" si="115"/>
        <v>-8.4410201900450037</v>
      </c>
      <c r="V948" s="377">
        <f t="shared" si="116"/>
        <v>-13.972823867027188</v>
      </c>
      <c r="W948" s="377">
        <f t="shared" si="117"/>
        <v>-2.0922692760416695</v>
      </c>
      <c r="X948" s="377">
        <f t="shared" si="118"/>
        <v>7.0178140202615031</v>
      </c>
      <c r="Y948" s="377">
        <f t="shared" si="119"/>
        <v>11.231829540529786</v>
      </c>
      <c r="Z948" s="377">
        <f t="shared" si="120"/>
        <v>-9.2807081162728799</v>
      </c>
      <c r="AA948" s="377">
        <f t="shared" si="121"/>
        <v>15.505326471703865</v>
      </c>
      <c r="AB948" s="377">
        <f t="shared" si="122"/>
        <v>5.3080795822102633</v>
      </c>
      <c r="AC948" s="377">
        <f t="shared" si="123"/>
        <v>-22.820060010836446</v>
      </c>
      <c r="AD948" s="377">
        <f t="shared" si="124"/>
        <v>-15.22269763445261</v>
      </c>
      <c r="AE948" s="377">
        <f t="shared" si="125"/>
        <v>-17.220289252243887</v>
      </c>
      <c r="AF948" s="377">
        <f t="shared" si="126"/>
        <v>-33.818116365101012</v>
      </c>
      <c r="AG948" s="377">
        <f t="shared" si="126"/>
        <v>-5.7207505240673795</v>
      </c>
      <c r="AH948" s="377">
        <f t="shared" si="126"/>
        <v>-19.569477150938564</v>
      </c>
      <c r="AI948" s="377">
        <f t="shared" si="126"/>
        <v>-40.345685999040548</v>
      </c>
      <c r="AJ948" s="377">
        <f t="shared" si="127"/>
        <v>-44.612758652499764</v>
      </c>
      <c r="AK948" s="377">
        <f t="shared" si="127"/>
        <v>-54.74789620242251</v>
      </c>
      <c r="AL948" s="377">
        <f t="shared" si="127"/>
        <v>-38.900264634818456</v>
      </c>
      <c r="AM948" s="377">
        <f t="shared" si="127"/>
        <v>-34.482984183544566</v>
      </c>
      <c r="AN948" s="377">
        <f t="shared" si="128"/>
        <v>-36.303004058857034</v>
      </c>
      <c r="AO948" s="377">
        <f t="shared" si="128"/>
        <v>-34.44029686915524</v>
      </c>
      <c r="AP948" s="377">
        <f t="shared" si="128"/>
        <v>-33.873079091309712</v>
      </c>
    </row>
    <row r="949" spans="1:42" s="326" customFormat="1" ht="13.8" x14ac:dyDescent="0.3">
      <c r="A949" s="328"/>
      <c r="B949" s="328" t="s">
        <v>340</v>
      </c>
      <c r="C949" s="332"/>
      <c r="D949" s="332"/>
      <c r="E949" s="332"/>
      <c r="F949" s="332"/>
      <c r="G949" s="332"/>
      <c r="H949" s="332"/>
      <c r="I949" s="332"/>
      <c r="J949" s="332"/>
      <c r="K949" s="332"/>
      <c r="L949" s="332"/>
      <c r="M949" s="332"/>
      <c r="N949" s="332"/>
      <c r="O949" s="377">
        <f t="shared" si="109"/>
        <v>-11.694499968759354</v>
      </c>
      <c r="P949" s="377">
        <f t="shared" si="110"/>
        <v>-11.144743168014843</v>
      </c>
      <c r="Q949" s="377">
        <f t="shared" si="111"/>
        <v>-2.2078267620402316</v>
      </c>
      <c r="R949" s="377">
        <f t="shared" si="112"/>
        <v>-9.2241041293495591</v>
      </c>
      <c r="S949" s="377">
        <f t="shared" si="113"/>
        <v>-3.3366366346478702</v>
      </c>
      <c r="T949" s="377">
        <f t="shared" si="114"/>
        <v>-6.905093757015667</v>
      </c>
      <c r="U949" s="377">
        <f t="shared" si="115"/>
        <v>-3.1776809296072703</v>
      </c>
      <c r="V949" s="377">
        <f t="shared" si="116"/>
        <v>-5.088667989988787</v>
      </c>
      <c r="W949" s="377">
        <f t="shared" si="117"/>
        <v>-3.4316759413202962</v>
      </c>
      <c r="X949" s="377">
        <f t="shared" si="118"/>
        <v>7.5178811102227359</v>
      </c>
      <c r="Y949" s="377">
        <f t="shared" si="119"/>
        <v>-1.2977845587828123</v>
      </c>
      <c r="Z949" s="377">
        <f t="shared" si="120"/>
        <v>-1.2219237959449956</v>
      </c>
      <c r="AA949" s="377">
        <f t="shared" si="121"/>
        <v>5.6784632489942464</v>
      </c>
      <c r="AB949" s="377">
        <f t="shared" si="122"/>
        <v>12.715972368388067</v>
      </c>
      <c r="AC949" s="377">
        <f t="shared" si="123"/>
        <v>-10.878908279753304</v>
      </c>
      <c r="AD949" s="377">
        <f t="shared" si="124"/>
        <v>13.992563557622343</v>
      </c>
      <c r="AE949" s="377">
        <f t="shared" si="125"/>
        <v>-0.21356334213739067</v>
      </c>
      <c r="AF949" s="377">
        <f t="shared" si="126"/>
        <v>-1.4869078362297807</v>
      </c>
      <c r="AG949" s="377">
        <f t="shared" si="126"/>
        <v>18.073048187435823</v>
      </c>
      <c r="AH949" s="377">
        <f t="shared" si="126"/>
        <v>7.6083548709615361</v>
      </c>
      <c r="AI949" s="377">
        <f t="shared" si="126"/>
        <v>9.7124577636476026</v>
      </c>
      <c r="AJ949" s="377">
        <f t="shared" si="127"/>
        <v>16.020170865485593</v>
      </c>
      <c r="AK949" s="377">
        <f t="shared" si="127"/>
        <v>10.118538574028312</v>
      </c>
      <c r="AL949" s="377">
        <f t="shared" si="127"/>
        <v>16.882197709507</v>
      </c>
      <c r="AM949" s="377">
        <f t="shared" si="127"/>
        <v>18.071530740539092</v>
      </c>
      <c r="AN949" s="377">
        <f t="shared" si="128"/>
        <v>-0.47104579224180504</v>
      </c>
      <c r="AO949" s="377">
        <f t="shared" si="128"/>
        <v>16.660017123587508</v>
      </c>
      <c r="AP949" s="377">
        <f t="shared" si="128"/>
        <v>10.829190065863552</v>
      </c>
    </row>
    <row r="950" spans="1:42" s="326" customFormat="1" ht="13.8" x14ac:dyDescent="0.3">
      <c r="A950" s="330"/>
      <c r="B950" s="330" t="s">
        <v>341</v>
      </c>
      <c r="C950" s="333"/>
      <c r="D950" s="333"/>
      <c r="E950" s="333"/>
      <c r="F950" s="333"/>
      <c r="G950" s="333"/>
      <c r="H950" s="333"/>
      <c r="I950" s="333"/>
      <c r="J950" s="333"/>
      <c r="K950" s="333"/>
      <c r="L950" s="333"/>
      <c r="M950" s="333"/>
      <c r="N950" s="333"/>
      <c r="O950" s="377">
        <f t="shared" si="109"/>
        <v>-21.364579051864801</v>
      </c>
      <c r="P950" s="377">
        <f t="shared" si="110"/>
        <v>-17.237360290883302</v>
      </c>
      <c r="Q950" s="377">
        <f t="shared" si="111"/>
        <v>-7.9972572342281953</v>
      </c>
      <c r="R950" s="377">
        <f t="shared" si="112"/>
        <v>-3.0030515176706736</v>
      </c>
      <c r="S950" s="377">
        <f t="shared" si="113"/>
        <v>6.7196994310213434</v>
      </c>
      <c r="T950" s="377">
        <f t="shared" si="114"/>
        <v>-9.7963182509453457</v>
      </c>
      <c r="U950" s="377">
        <f t="shared" si="115"/>
        <v>4.7031259419568761</v>
      </c>
      <c r="V950" s="377">
        <f t="shared" si="116"/>
        <v>-18.069095313121267</v>
      </c>
      <c r="W950" s="377">
        <f t="shared" si="117"/>
        <v>-1.0977661275834623</v>
      </c>
      <c r="X950" s="377">
        <f t="shared" si="118"/>
        <v>14.680974947071585</v>
      </c>
      <c r="Y950" s="377">
        <f t="shared" si="119"/>
        <v>9.1909642832502918</v>
      </c>
      <c r="Z950" s="377">
        <f t="shared" si="120"/>
        <v>-2.8042038382789327</v>
      </c>
      <c r="AA950" s="377">
        <f t="shared" si="121"/>
        <v>3.9027816292160309</v>
      </c>
      <c r="AB950" s="377">
        <f t="shared" si="122"/>
        <v>16.078657687235427</v>
      </c>
      <c r="AC950" s="377">
        <f t="shared" si="123"/>
        <v>-4.8539215854006708</v>
      </c>
      <c r="AD950" s="377">
        <f t="shared" si="124"/>
        <v>30.147259156983232</v>
      </c>
      <c r="AE950" s="377">
        <f t="shared" si="125"/>
        <v>9.1841918853639548</v>
      </c>
      <c r="AF950" s="377">
        <f t="shared" si="126"/>
        <v>-11.200598039897841</v>
      </c>
      <c r="AG950" s="377">
        <f t="shared" si="126"/>
        <v>7.274458319841596</v>
      </c>
      <c r="AH950" s="377">
        <f t="shared" si="126"/>
        <v>-8.0669867622167699E-2</v>
      </c>
      <c r="AI950" s="377">
        <f t="shared" si="126"/>
        <v>22.490659820337939</v>
      </c>
      <c r="AJ950" s="377">
        <f t="shared" si="127"/>
        <v>25.719331549584044</v>
      </c>
      <c r="AK950" s="377">
        <f t="shared" si="127"/>
        <v>21.430590935980206</v>
      </c>
      <c r="AL950" s="377">
        <f t="shared" si="127"/>
        <v>26.332810073248801</v>
      </c>
      <c r="AM950" s="377">
        <f t="shared" si="127"/>
        <v>35.893105440589046</v>
      </c>
      <c r="AN950" s="377">
        <f t="shared" si="128"/>
        <v>-2.2104559207868992</v>
      </c>
      <c r="AO950" s="377">
        <f t="shared" si="128"/>
        <v>3.8972119152217881</v>
      </c>
      <c r="AP950" s="377">
        <f t="shared" si="128"/>
        <v>-10.639269358633655</v>
      </c>
    </row>
    <row r="951" spans="1:42" s="326" customFormat="1" ht="13.8" x14ac:dyDescent="0.3">
      <c r="A951" s="328"/>
      <c r="B951" s="328" t="s">
        <v>342</v>
      </c>
      <c r="C951" s="332"/>
      <c r="D951" s="332"/>
      <c r="E951" s="332"/>
      <c r="F951" s="332"/>
      <c r="G951" s="332"/>
      <c r="H951" s="332"/>
      <c r="I951" s="332"/>
      <c r="J951" s="332"/>
      <c r="K951" s="332"/>
      <c r="L951" s="332"/>
      <c r="M951" s="332"/>
      <c r="N951" s="332"/>
      <c r="O951" s="377">
        <f t="shared" si="109"/>
        <v>-8.5766826153797044</v>
      </c>
      <c r="P951" s="377">
        <f t="shared" si="110"/>
        <v>-8.2877130236033452</v>
      </c>
      <c r="Q951" s="377">
        <f t="shared" si="111"/>
        <v>0.59758519148528644</v>
      </c>
      <c r="R951" s="377">
        <f t="shared" si="112"/>
        <v>-9.6842443159581304</v>
      </c>
      <c r="S951" s="377">
        <f t="shared" si="113"/>
        <v>-3.3627185548155492</v>
      </c>
      <c r="T951" s="377">
        <f t="shared" si="114"/>
        <v>-7.3024020394281637</v>
      </c>
      <c r="U951" s="377">
        <f t="shared" si="115"/>
        <v>-11.334027044261962</v>
      </c>
      <c r="V951" s="377">
        <f t="shared" si="116"/>
        <v>-4.2639109801423292</v>
      </c>
      <c r="W951" s="377">
        <f t="shared" si="117"/>
        <v>-1.7767243204201089</v>
      </c>
      <c r="X951" s="377">
        <f t="shared" si="118"/>
        <v>8.9219863059582742</v>
      </c>
      <c r="Y951" s="377">
        <f t="shared" si="119"/>
        <v>2.0952741268443256</v>
      </c>
      <c r="Z951" s="377">
        <f t="shared" si="120"/>
        <v>5.1717876664649465</v>
      </c>
      <c r="AA951" s="377">
        <f t="shared" si="121"/>
        <v>1.0475289892311948</v>
      </c>
      <c r="AB951" s="377">
        <f t="shared" si="122"/>
        <v>14.61536586735455</v>
      </c>
      <c r="AC951" s="377">
        <f t="shared" si="123"/>
        <v>-15.951438899988585</v>
      </c>
      <c r="AD951" s="377">
        <f t="shared" si="124"/>
        <v>18.148018870375346</v>
      </c>
      <c r="AE951" s="377">
        <f t="shared" si="125"/>
        <v>0.23306411181057768</v>
      </c>
      <c r="AF951" s="377">
        <f t="shared" si="126"/>
        <v>-1.9821201487995164</v>
      </c>
      <c r="AG951" s="377">
        <f t="shared" si="126"/>
        <v>23.476893380772854</v>
      </c>
      <c r="AH951" s="377">
        <f t="shared" si="126"/>
        <v>9.0135774917749476</v>
      </c>
      <c r="AI951" s="377">
        <f t="shared" si="126"/>
        <v>12.139365037184451</v>
      </c>
      <c r="AJ951" s="377">
        <f t="shared" si="127"/>
        <v>16.176931447892951</v>
      </c>
      <c r="AK951" s="377">
        <f t="shared" si="127"/>
        <v>6.9337135416691416</v>
      </c>
      <c r="AL951" s="377">
        <f t="shared" si="127"/>
        <v>14.997655122627705</v>
      </c>
      <c r="AM951" s="377">
        <f t="shared" si="127"/>
        <v>16.88228935111351</v>
      </c>
      <c r="AN951" s="377">
        <f t="shared" si="128"/>
        <v>-6.3836660159219001</v>
      </c>
      <c r="AO951" s="377">
        <f t="shared" si="128"/>
        <v>18.510751571555776</v>
      </c>
      <c r="AP951" s="377">
        <f t="shared" si="128"/>
        <v>6.0721888690695591</v>
      </c>
    </row>
    <row r="952" spans="1:42" s="326" customFormat="1" ht="13.8" x14ac:dyDescent="0.3">
      <c r="A952" s="330"/>
      <c r="B952" s="330" t="s">
        <v>343</v>
      </c>
      <c r="C952" s="333"/>
      <c r="D952" s="333"/>
      <c r="E952" s="333"/>
      <c r="F952" s="333"/>
      <c r="G952" s="333"/>
      <c r="H952" s="333"/>
      <c r="I952" s="333"/>
      <c r="J952" s="333"/>
      <c r="K952" s="333"/>
      <c r="L952" s="333"/>
      <c r="M952" s="333"/>
      <c r="N952" s="333"/>
      <c r="O952" s="377">
        <f t="shared" si="109"/>
        <v>-12.264716449571157</v>
      </c>
      <c r="P952" s="377">
        <f t="shared" si="110"/>
        <v>-12.020834613986933</v>
      </c>
      <c r="Q952" s="377">
        <f t="shared" si="111"/>
        <v>-3.242044984117705</v>
      </c>
      <c r="R952" s="377">
        <f t="shared" si="112"/>
        <v>-9.598241058014251</v>
      </c>
      <c r="S952" s="377">
        <f t="shared" si="113"/>
        <v>-4.315122627829644</v>
      </c>
      <c r="T952" s="377">
        <f t="shared" si="114"/>
        <v>-6.3468586584022075</v>
      </c>
      <c r="U952" s="377">
        <f t="shared" si="115"/>
        <v>1.0829358269604421</v>
      </c>
      <c r="V952" s="377">
        <f t="shared" si="116"/>
        <v>-4.112889699017205</v>
      </c>
      <c r="W952" s="377">
        <f t="shared" si="117"/>
        <v>-4.5256163825311875</v>
      </c>
      <c r="X952" s="377">
        <f t="shared" si="118"/>
        <v>6.0814581820026721</v>
      </c>
      <c r="Y952" s="377">
        <f t="shared" si="119"/>
        <v>-4.1684646171646778</v>
      </c>
      <c r="Z952" s="377">
        <f t="shared" si="120"/>
        <v>-4.3150059268563323</v>
      </c>
      <c r="AA952" s="377">
        <f t="shared" si="121"/>
        <v>8.6126074950263938</v>
      </c>
      <c r="AB952" s="377">
        <f t="shared" si="122"/>
        <v>11.201627375329702</v>
      </c>
      <c r="AC952" s="377">
        <f t="shared" si="123"/>
        <v>-8.336768251657185</v>
      </c>
      <c r="AD952" s="377">
        <f t="shared" si="124"/>
        <v>9.7882152815676395</v>
      </c>
      <c r="AE952" s="377">
        <f t="shared" si="125"/>
        <v>-1.5140343777074441</v>
      </c>
      <c r="AF952" s="377">
        <f t="shared" si="126"/>
        <v>-0.15827659850059586</v>
      </c>
      <c r="AG952" s="377">
        <f t="shared" si="126"/>
        <v>16.253278638229627</v>
      </c>
      <c r="AH952" s="377">
        <f t="shared" si="126"/>
        <v>7.57679522456157</v>
      </c>
      <c r="AI952" s="377">
        <f t="shared" si="126"/>
        <v>7.0937421986072824</v>
      </c>
      <c r="AJ952" s="377">
        <f t="shared" si="127"/>
        <v>14.893627459670746</v>
      </c>
      <c r="AK952" s="377">
        <f t="shared" si="127"/>
        <v>10.609219482852556</v>
      </c>
      <c r="AL952" s="377">
        <f t="shared" si="127"/>
        <v>16.796919458379012</v>
      </c>
      <c r="AM952" s="377">
        <f t="shared" si="127"/>
        <v>16.827496932461354</v>
      </c>
      <c r="AN952" s="377">
        <f t="shared" si="128"/>
        <v>3.3508077744491933</v>
      </c>
      <c r="AO952" s="377">
        <f t="shared" si="128"/>
        <v>17.048480756242849</v>
      </c>
      <c r="AP952" s="377">
        <f t="shared" si="128"/>
        <v>16.622878954536276</v>
      </c>
    </row>
    <row r="953" spans="1:42" s="326" customFormat="1" ht="27.6" x14ac:dyDescent="0.3">
      <c r="A953" s="328"/>
      <c r="B953" s="328" t="s">
        <v>344</v>
      </c>
      <c r="C953" s="332"/>
      <c r="D953" s="332"/>
      <c r="E953" s="332"/>
      <c r="F953" s="332"/>
      <c r="G953" s="332"/>
      <c r="H953" s="332"/>
      <c r="I953" s="332"/>
      <c r="J953" s="332"/>
      <c r="K953" s="332"/>
      <c r="L953" s="332"/>
      <c r="M953" s="332"/>
      <c r="N953" s="332"/>
      <c r="O953" s="377">
        <f t="shared" si="109"/>
        <v>-27.334613062250206</v>
      </c>
      <c r="P953" s="377">
        <f t="shared" si="110"/>
        <v>-35.477124652971106</v>
      </c>
      <c r="Q953" s="377">
        <f t="shared" si="111"/>
        <v>36.666724533161002</v>
      </c>
      <c r="R953" s="377">
        <f t="shared" si="112"/>
        <v>-11.282431815565772</v>
      </c>
      <c r="S953" s="377">
        <f t="shared" si="113"/>
        <v>-34.419002555955728</v>
      </c>
      <c r="T953" s="377">
        <f t="shared" si="114"/>
        <v>20.043854899941909</v>
      </c>
      <c r="U953" s="377">
        <f t="shared" si="115"/>
        <v>-56.318530266621941</v>
      </c>
      <c r="V953" s="377">
        <f t="shared" si="116"/>
        <v>-4.1062744497358681</v>
      </c>
      <c r="W953" s="377">
        <f t="shared" si="117"/>
        <v>-66.988583655936523</v>
      </c>
      <c r="X953" s="377">
        <f t="shared" si="118"/>
        <v>6.9948214367626047</v>
      </c>
      <c r="Y953" s="377">
        <f t="shared" si="119"/>
        <v>15.142037672730636</v>
      </c>
      <c r="Z953" s="377">
        <f t="shared" si="120"/>
        <v>-24.28826919479371</v>
      </c>
      <c r="AA953" s="377">
        <f t="shared" si="121"/>
        <v>126.39466494467335</v>
      </c>
      <c r="AB953" s="377">
        <f t="shared" si="122"/>
        <v>17.229922369494055</v>
      </c>
      <c r="AC953" s="377">
        <f t="shared" si="123"/>
        <v>48.794430953073451</v>
      </c>
      <c r="AD953" s="377">
        <f t="shared" si="124"/>
        <v>185.40648935572821</v>
      </c>
      <c r="AE953" s="377">
        <f t="shared" si="125"/>
        <v>10.364967458273531</v>
      </c>
      <c r="AF953" s="377">
        <f t="shared" si="126"/>
        <v>37.199471021150266</v>
      </c>
      <c r="AG953" s="377">
        <f t="shared" si="126"/>
        <v>8.7457128253430039</v>
      </c>
      <c r="AH953" s="377">
        <f t="shared" si="126"/>
        <v>38.594286333787437</v>
      </c>
      <c r="AI953" s="377">
        <f t="shared" si="126"/>
        <v>229.90448233091402</v>
      </c>
      <c r="AJ953" s="377">
        <f t="shared" si="127"/>
        <v>21.900850831181494</v>
      </c>
      <c r="AK953" s="377">
        <f t="shared" si="127"/>
        <v>85.556964051165536</v>
      </c>
      <c r="AL953" s="377">
        <f t="shared" si="127"/>
        <v>93.968114357384906</v>
      </c>
      <c r="AM953" s="377">
        <f t="shared" si="127"/>
        <v>-19.240589416398883</v>
      </c>
      <c r="AN953" s="377">
        <f t="shared" si="128"/>
        <v>93.650704476040318</v>
      </c>
      <c r="AO953" s="377">
        <f t="shared" si="128"/>
        <v>41.585739240405964</v>
      </c>
      <c r="AP953" s="377">
        <f t="shared" si="128"/>
        <v>33.839035022535107</v>
      </c>
    </row>
    <row r="954" spans="1:42" s="326" customFormat="1" ht="13.8" x14ac:dyDescent="0.3">
      <c r="A954" s="330"/>
      <c r="B954" s="330" t="s">
        <v>345</v>
      </c>
      <c r="C954" s="333"/>
      <c r="D954" s="333"/>
      <c r="E954" s="333"/>
      <c r="F954" s="333"/>
      <c r="G954" s="333"/>
      <c r="H954" s="333"/>
      <c r="I954" s="333"/>
      <c r="J954" s="333"/>
      <c r="K954" s="333"/>
      <c r="L954" s="333"/>
      <c r="M954" s="333"/>
      <c r="N954" s="333"/>
      <c r="O954" s="377">
        <f t="shared" si="109"/>
        <v>-37.434779368531146</v>
      </c>
      <c r="P954" s="377">
        <f t="shared" si="110"/>
        <v>-13.22288879913884</v>
      </c>
      <c r="Q954" s="377">
        <f t="shared" si="111"/>
        <v>-11.903368871232631</v>
      </c>
      <c r="R954" s="377">
        <f t="shared" si="112"/>
        <v>-33.945889240258353</v>
      </c>
      <c r="S954" s="377">
        <f t="shared" si="113"/>
        <v>-29.461664380556901</v>
      </c>
      <c r="T954" s="377">
        <f t="shared" si="114"/>
        <v>-21.405712437860458</v>
      </c>
      <c r="U954" s="377">
        <f t="shared" si="115"/>
        <v>-27.436488875669998</v>
      </c>
      <c r="V954" s="377">
        <f t="shared" si="116"/>
        <v>-22.75742846447049</v>
      </c>
      <c r="W954" s="377">
        <f t="shared" si="117"/>
        <v>-5.9178629085189867</v>
      </c>
      <c r="X954" s="377">
        <f t="shared" si="118"/>
        <v>-37.066793066347437</v>
      </c>
      <c r="Y954" s="377">
        <f t="shared" si="119"/>
        <v>-27.04353924599668</v>
      </c>
      <c r="Z954" s="377">
        <f t="shared" si="120"/>
        <v>-19.872407664437205</v>
      </c>
      <c r="AA954" s="377">
        <f t="shared" si="121"/>
        <v>-18.664688161906003</v>
      </c>
      <c r="AB954" s="377">
        <f t="shared" si="122"/>
        <v>-3.3430758263017153</v>
      </c>
      <c r="AC954" s="377">
        <f t="shared" si="123"/>
        <v>-2.4043645027495608</v>
      </c>
      <c r="AD954" s="377">
        <f t="shared" si="124"/>
        <v>-0.35415282850789387</v>
      </c>
      <c r="AE954" s="377">
        <f t="shared" si="125"/>
        <v>-12.848199711979504</v>
      </c>
      <c r="AF954" s="377">
        <f t="shared" si="126"/>
        <v>-27.145737187986828</v>
      </c>
      <c r="AG954" s="377">
        <f t="shared" si="126"/>
        <v>-16.701980501033802</v>
      </c>
      <c r="AH954" s="377">
        <f t="shared" si="126"/>
        <v>-43.213530667007809</v>
      </c>
      <c r="AI954" s="377">
        <f t="shared" si="126"/>
        <v>-10.786239310817331</v>
      </c>
      <c r="AJ954" s="377">
        <f t="shared" si="127"/>
        <v>-2.2601229935300262</v>
      </c>
      <c r="AK954" s="377">
        <f t="shared" si="127"/>
        <v>-21.33352932543054</v>
      </c>
      <c r="AL954" s="377">
        <f t="shared" si="127"/>
        <v>-6.4601504614934582</v>
      </c>
      <c r="AM954" s="377">
        <f t="shared" si="127"/>
        <v>-19.765933299780784</v>
      </c>
      <c r="AN954" s="377">
        <f t="shared" si="128"/>
        <v>-10.541917206602323</v>
      </c>
      <c r="AO954" s="377">
        <f t="shared" si="128"/>
        <v>-23.585406707146163</v>
      </c>
      <c r="AP954" s="377">
        <f t="shared" si="128"/>
        <v>-23.313653246990555</v>
      </c>
    </row>
    <row r="955" spans="1:42" s="326" customFormat="1" ht="13.8" x14ac:dyDescent="0.3">
      <c r="A955" s="328"/>
      <c r="B955" s="328" t="s">
        <v>346</v>
      </c>
      <c r="C955" s="332"/>
      <c r="D955" s="332"/>
      <c r="E955" s="332"/>
      <c r="F955" s="332"/>
      <c r="G955" s="332"/>
      <c r="H955" s="332"/>
      <c r="I955" s="332"/>
      <c r="J955" s="332"/>
      <c r="K955" s="332"/>
      <c r="L955" s="332"/>
      <c r="M955" s="332"/>
      <c r="N955" s="332"/>
      <c r="O955" s="377">
        <f t="shared" si="109"/>
        <v>21.944493728014518</v>
      </c>
      <c r="P955" s="377">
        <f t="shared" si="110"/>
        <v>137.63717277857609</v>
      </c>
      <c r="Q955" s="377">
        <f t="shared" si="111"/>
        <v>128.54539176050028</v>
      </c>
      <c r="R955" s="377">
        <f t="shared" si="112"/>
        <v>70.426930509578568</v>
      </c>
      <c r="S955" s="377">
        <f t="shared" si="113"/>
        <v>42.932892049683318</v>
      </c>
      <c r="T955" s="377">
        <f t="shared" si="114"/>
        <v>111.54995748553814</v>
      </c>
      <c r="U955" s="377">
        <f t="shared" si="115"/>
        <v>48.642549073248411</v>
      </c>
      <c r="V955" s="377">
        <f t="shared" si="116"/>
        <v>44.122037739470244</v>
      </c>
      <c r="W955" s="377">
        <f t="shared" si="117"/>
        <v>32.319672479294063</v>
      </c>
      <c r="X955" s="377">
        <f t="shared" si="118"/>
        <v>-31.425645774955544</v>
      </c>
      <c r="Y955" s="377">
        <f t="shared" si="119"/>
        <v>35.567296071428565</v>
      </c>
      <c r="Z955" s="377">
        <f t="shared" si="120"/>
        <v>38.867535752447068</v>
      </c>
      <c r="AA955" s="377">
        <f t="shared" si="121"/>
        <v>4.1635990875653768</v>
      </c>
      <c r="AB955" s="377">
        <f t="shared" si="122"/>
        <v>58.51872939532371</v>
      </c>
      <c r="AC955" s="377">
        <f t="shared" si="123"/>
        <v>20.614097160561901</v>
      </c>
      <c r="AD955" s="377">
        <f t="shared" si="124"/>
        <v>40.903187442364676</v>
      </c>
      <c r="AE955" s="377">
        <f t="shared" si="125"/>
        <v>-20.447156621610585</v>
      </c>
      <c r="AF955" s="377">
        <f t="shared" si="126"/>
        <v>-8.4805307715030622</v>
      </c>
      <c r="AG955" s="377">
        <f t="shared" si="126"/>
        <v>30.935550201585883</v>
      </c>
      <c r="AH955" s="377">
        <f t="shared" si="126"/>
        <v>-43.690344589201914</v>
      </c>
      <c r="AI955" s="377">
        <f t="shared" si="126"/>
        <v>27.738321566663799</v>
      </c>
      <c r="AJ955" s="377">
        <f t="shared" si="127"/>
        <v>-5.5175350948770356</v>
      </c>
      <c r="AK955" s="377">
        <f t="shared" si="127"/>
        <v>-42.058324323992068</v>
      </c>
      <c r="AL955" s="377">
        <f t="shared" si="127"/>
        <v>-20.564520570848234</v>
      </c>
      <c r="AM955" s="377">
        <f t="shared" si="127"/>
        <v>58.465706854183729</v>
      </c>
      <c r="AN955" s="377">
        <f t="shared" si="128"/>
        <v>7.3822941962629534</v>
      </c>
      <c r="AO955" s="377">
        <f t="shared" si="128"/>
        <v>-5.6502392824550389</v>
      </c>
      <c r="AP955" s="377">
        <f t="shared" si="128"/>
        <v>-24.440255929219941</v>
      </c>
    </row>
    <row r="956" spans="1:42" s="326" customFormat="1" ht="13.8" x14ac:dyDescent="0.3">
      <c r="A956" s="330"/>
      <c r="B956" s="330" t="s">
        <v>347</v>
      </c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77">
        <f t="shared" si="109"/>
        <v>15.390669243506489</v>
      </c>
      <c r="P956" s="377">
        <f t="shared" si="110"/>
        <v>215.06560828371281</v>
      </c>
      <c r="Q956" s="377">
        <f t="shared" si="111"/>
        <v>101.37829438963078</v>
      </c>
      <c r="R956" s="377">
        <f t="shared" si="112"/>
        <v>34.003868721456691</v>
      </c>
      <c r="S956" s="377">
        <f t="shared" si="113"/>
        <v>50.181818333333318</v>
      </c>
      <c r="T956" s="377">
        <f t="shared" si="114"/>
        <v>62.969403634431451</v>
      </c>
      <c r="U956" s="377">
        <f t="shared" si="115"/>
        <v>63.345899091065299</v>
      </c>
      <c r="V956" s="377">
        <f t="shared" si="116"/>
        <v>54.94779525304137</v>
      </c>
      <c r="W956" s="377">
        <f t="shared" si="117"/>
        <v>8.5807232336272072</v>
      </c>
      <c r="X956" s="377">
        <f t="shared" si="118"/>
        <v>23.307817937074837</v>
      </c>
      <c r="Y956" s="377">
        <f t="shared" si="119"/>
        <v>29.702911408293485</v>
      </c>
      <c r="Z956" s="377">
        <f t="shared" si="120"/>
        <v>57.678978349954662</v>
      </c>
      <c r="AA956" s="377">
        <f t="shared" si="121"/>
        <v>32.395616139980177</v>
      </c>
      <c r="AB956" s="377">
        <f t="shared" si="122"/>
        <v>-2.8287639007770049</v>
      </c>
      <c r="AC956" s="377">
        <f t="shared" si="123"/>
        <v>-19.108835429511444</v>
      </c>
      <c r="AD956" s="377">
        <f t="shared" si="124"/>
        <v>33.484981254623762</v>
      </c>
      <c r="AE956" s="377">
        <f t="shared" si="125"/>
        <v>-13.157392205346426</v>
      </c>
      <c r="AF956" s="377">
        <f t="shared" si="126"/>
        <v>47.671759985282947</v>
      </c>
      <c r="AG956" s="377">
        <f t="shared" si="126"/>
        <v>-2.5488639992302913</v>
      </c>
      <c r="AH956" s="377">
        <f t="shared" si="126"/>
        <v>-0.66560910042695964</v>
      </c>
      <c r="AI956" s="377">
        <f t="shared" si="126"/>
        <v>15.644184058955867</v>
      </c>
      <c r="AJ956" s="377">
        <f t="shared" si="127"/>
        <v>8.9733081200677081</v>
      </c>
      <c r="AK956" s="377">
        <f t="shared" si="127"/>
        <v>-9.9325001689307584</v>
      </c>
      <c r="AL956" s="377">
        <f t="shared" si="127"/>
        <v>133.37616497827287</v>
      </c>
      <c r="AM956" s="377">
        <f t="shared" si="127"/>
        <v>-23.638821197123924</v>
      </c>
      <c r="AN956" s="377">
        <f t="shared" si="128"/>
        <v>-43.899806774622938</v>
      </c>
      <c r="AO956" s="377">
        <f t="shared" si="128"/>
        <v>-38.102625701416351</v>
      </c>
      <c r="AP956" s="377">
        <f t="shared" si="128"/>
        <v>-41.43256444066445</v>
      </c>
    </row>
    <row r="957" spans="1:42" s="326" customFormat="1" ht="13.8" x14ac:dyDescent="0.3">
      <c r="A957" s="328"/>
      <c r="B957" s="328" t="s">
        <v>348</v>
      </c>
      <c r="C957" s="332"/>
      <c r="D957" s="332"/>
      <c r="E957" s="332"/>
      <c r="F957" s="332"/>
      <c r="G957" s="332"/>
      <c r="H957" s="332"/>
      <c r="I957" s="332"/>
      <c r="J957" s="332"/>
      <c r="K957" s="332"/>
      <c r="L957" s="332"/>
      <c r="M957" s="332"/>
      <c r="N957" s="332"/>
      <c r="O957" s="377">
        <f t="shared" si="109"/>
        <v>10.030449159624409</v>
      </c>
      <c r="P957" s="377">
        <f t="shared" si="110"/>
        <v>8.5440097431192505</v>
      </c>
      <c r="Q957" s="377">
        <f t="shared" si="111"/>
        <v>26.894699066889622</v>
      </c>
      <c r="R957" s="377">
        <f t="shared" si="112"/>
        <v>-9.9192865142857052</v>
      </c>
      <c r="S957" s="377">
        <f t="shared" si="113"/>
        <v>-10.547319625000007</v>
      </c>
      <c r="T957" s="377">
        <f t="shared" si="114"/>
        <v>-15.123846605947959</v>
      </c>
      <c r="U957" s="377">
        <f t="shared" si="115"/>
        <v>-4.3891999552845427</v>
      </c>
      <c r="V957" s="377">
        <f t="shared" si="116"/>
        <v>3.7298801306306215</v>
      </c>
      <c r="W957" s="377">
        <f t="shared" si="117"/>
        <v>12.941732122931423</v>
      </c>
      <c r="X957" s="377">
        <f t="shared" si="118"/>
        <v>62.928421438162552</v>
      </c>
      <c r="Y957" s="377">
        <f t="shared" si="119"/>
        <v>33.779428051679574</v>
      </c>
      <c r="Z957" s="377">
        <f t="shared" si="120"/>
        <v>-4.5199844195583587</v>
      </c>
      <c r="AA957" s="377">
        <f t="shared" si="121"/>
        <v>105.38050078284712</v>
      </c>
      <c r="AB957" s="377">
        <f t="shared" si="122"/>
        <v>182.43411548531702</v>
      </c>
      <c r="AC957" s="377">
        <f t="shared" si="123"/>
        <v>40.304674427302167</v>
      </c>
      <c r="AD957" s="377">
        <f t="shared" si="124"/>
        <v>154.30872606439544</v>
      </c>
      <c r="AE957" s="377">
        <f t="shared" si="125"/>
        <v>69.292138702663948</v>
      </c>
      <c r="AF957" s="377">
        <f t="shared" si="126"/>
        <v>154.14369048803053</v>
      </c>
      <c r="AG957" s="377">
        <f t="shared" si="126"/>
        <v>78.046524506547371</v>
      </c>
      <c r="AH957" s="377">
        <f t="shared" si="126"/>
        <v>20.08160375609399</v>
      </c>
      <c r="AI957" s="377">
        <f t="shared" si="126"/>
        <v>19.496185067808458</v>
      </c>
      <c r="AJ957" s="377">
        <f t="shared" si="127"/>
        <v>14.644226390860219</v>
      </c>
      <c r="AK957" s="377">
        <f t="shared" si="127"/>
        <v>-24.870102813482525</v>
      </c>
      <c r="AL957" s="377">
        <f t="shared" si="127"/>
        <v>-0.71691972616965993</v>
      </c>
      <c r="AM957" s="377">
        <f t="shared" si="127"/>
        <v>-54.31493098504982</v>
      </c>
      <c r="AN957" s="377">
        <f t="shared" si="128"/>
        <v>-47.883021079581766</v>
      </c>
      <c r="AO957" s="377">
        <f t="shared" si="128"/>
        <v>-39.557990487840364</v>
      </c>
      <c r="AP957" s="377">
        <f t="shared" si="128"/>
        <v>-65.031345478034538</v>
      </c>
    </row>
    <row r="958" spans="1:42" s="326" customFormat="1" ht="13.8" x14ac:dyDescent="0.3">
      <c r="A958" s="330"/>
      <c r="B958" s="330" t="s">
        <v>349</v>
      </c>
      <c r="C958" s="333"/>
      <c r="D958" s="333"/>
      <c r="E958" s="333"/>
      <c r="F958" s="333"/>
      <c r="G958" s="333"/>
      <c r="H958" s="333"/>
      <c r="I958" s="333"/>
      <c r="J958" s="333"/>
      <c r="K958" s="333"/>
      <c r="L958" s="333"/>
      <c r="M958" s="333"/>
      <c r="N958" s="333"/>
      <c r="O958" s="377">
        <f t="shared" si="109"/>
        <v>-27.562968491386012</v>
      </c>
      <c r="P958" s="377">
        <f t="shared" si="110"/>
        <v>-46.163415552153403</v>
      </c>
      <c r="Q958" s="377">
        <f t="shared" si="111"/>
        <v>78.432396140373271</v>
      </c>
      <c r="R958" s="377">
        <f t="shared" si="112"/>
        <v>-10.201322194766963</v>
      </c>
      <c r="S958" s="377">
        <f t="shared" si="113"/>
        <v>-37.170922804580755</v>
      </c>
      <c r="T958" s="377">
        <f t="shared" si="114"/>
        <v>27.736864706146171</v>
      </c>
      <c r="U958" s="377">
        <f t="shared" si="115"/>
        <v>-62.826604961965245</v>
      </c>
      <c r="V958" s="377">
        <f t="shared" si="116"/>
        <v>-3.5623767442531311</v>
      </c>
      <c r="W958" s="377">
        <f t="shared" si="117"/>
        <v>-89.419688047728656</v>
      </c>
      <c r="X958" s="377">
        <f t="shared" si="118"/>
        <v>24.296182048514709</v>
      </c>
      <c r="Y958" s="377">
        <f t="shared" si="119"/>
        <v>20.271636946250361</v>
      </c>
      <c r="Z958" s="377">
        <f t="shared" si="120"/>
        <v>-33.358756478612364</v>
      </c>
      <c r="AA958" s="377">
        <f t="shared" si="121"/>
        <v>226.27028801809448</v>
      </c>
      <c r="AB958" s="377">
        <f t="shared" si="122"/>
        <v>13.617591461377991</v>
      </c>
      <c r="AC958" s="377">
        <f t="shared" si="123"/>
        <v>91.978298346056121</v>
      </c>
      <c r="AD958" s="377">
        <f t="shared" si="124"/>
        <v>313.60891429065913</v>
      </c>
      <c r="AE958" s="377">
        <f t="shared" si="125"/>
        <v>15.149665500266023</v>
      </c>
      <c r="AF958" s="377">
        <f t="shared" si="126"/>
        <v>63.586623011346219</v>
      </c>
      <c r="AG958" s="377">
        <f t="shared" si="126"/>
        <v>6.0658849334715237</v>
      </c>
      <c r="AH958" s="377">
        <f t="shared" si="126"/>
        <v>60.078522259297436</v>
      </c>
      <c r="AI958" s="377">
        <f t="shared" si="126"/>
        <v>910.83168316156946</v>
      </c>
      <c r="AJ958" s="377">
        <f t="shared" si="127"/>
        <v>22.305347444704694</v>
      </c>
      <c r="AK958" s="377">
        <f t="shared" si="127"/>
        <v>114.48976280718819</v>
      </c>
      <c r="AL958" s="377">
        <f t="shared" si="127"/>
        <v>132.77578633998135</v>
      </c>
      <c r="AM958" s="377">
        <f t="shared" si="127"/>
        <v>-24.875675415702595</v>
      </c>
      <c r="AN958" s="377">
        <f t="shared" si="128"/>
        <v>156.56376096398424</v>
      </c>
      <c r="AO958" s="377">
        <f t="shared" si="128"/>
        <v>71.933831278383622</v>
      </c>
      <c r="AP958" s="377">
        <f t="shared" si="128"/>
        <v>40.317974002621767</v>
      </c>
    </row>
    <row r="959" spans="1:42" s="326" customFormat="1" ht="13.8" x14ac:dyDescent="0.3">
      <c r="A959" s="328"/>
      <c r="B959" s="328" t="s">
        <v>350</v>
      </c>
      <c r="C959" s="332"/>
      <c r="D959" s="332"/>
      <c r="E959" s="332"/>
      <c r="F959" s="332"/>
      <c r="G959" s="332"/>
      <c r="H959" s="332"/>
      <c r="I959" s="332"/>
      <c r="J959" s="332"/>
      <c r="K959" s="332"/>
      <c r="L959" s="332"/>
      <c r="M959" s="332"/>
      <c r="N959" s="332"/>
      <c r="O959" s="377">
        <f t="shared" si="109"/>
        <v>-28.184599632407672</v>
      </c>
      <c r="P959" s="377">
        <f t="shared" si="110"/>
        <v>-76.380153062101343</v>
      </c>
      <c r="Q959" s="377">
        <f t="shared" si="111"/>
        <v>-11.853640113123326</v>
      </c>
      <c r="R959" s="377">
        <f t="shared" si="112"/>
        <v>6.1927623133203733</v>
      </c>
      <c r="S959" s="377">
        <f t="shared" si="113"/>
        <v>-73.824849727570879</v>
      </c>
      <c r="T959" s="377">
        <f t="shared" si="114"/>
        <v>-17.870067707639834</v>
      </c>
      <c r="U959" s="377">
        <f t="shared" si="115"/>
        <v>-68.244361279606764</v>
      </c>
      <c r="V959" s="377">
        <f t="shared" si="116"/>
        <v>-19.505256766034623</v>
      </c>
      <c r="W959" s="377">
        <f t="shared" si="117"/>
        <v>52.367974169485009</v>
      </c>
      <c r="X959" s="377">
        <f t="shared" si="118"/>
        <v>18.678351143991232</v>
      </c>
      <c r="Y959" s="377">
        <f t="shared" si="119"/>
        <v>36.297559165533364</v>
      </c>
      <c r="Z959" s="377">
        <f t="shared" si="120"/>
        <v>51.26365818313861</v>
      </c>
      <c r="AA959" s="377">
        <f t="shared" si="121"/>
        <v>38.135087507806332</v>
      </c>
      <c r="AB959" s="377">
        <f t="shared" si="122"/>
        <v>92.459850503813158</v>
      </c>
      <c r="AC959" s="377">
        <f t="shared" si="123"/>
        <v>6.2609201682049305</v>
      </c>
      <c r="AD959" s="377">
        <f t="shared" si="124"/>
        <v>-40.252829107992433</v>
      </c>
      <c r="AE959" s="377">
        <f t="shared" si="125"/>
        <v>111.3449980244967</v>
      </c>
      <c r="AF959" s="377">
        <f t="shared" si="126"/>
        <v>-33.322445644320588</v>
      </c>
      <c r="AG959" s="377">
        <f t="shared" si="126"/>
        <v>137.01108247182557</v>
      </c>
      <c r="AH959" s="377">
        <f t="shared" si="126"/>
        <v>0.99536589563406952</v>
      </c>
      <c r="AI959" s="377">
        <f t="shared" si="126"/>
        <v>-27.733557429137658</v>
      </c>
      <c r="AJ959" s="377">
        <f t="shared" si="127"/>
        <v>133.75053739029013</v>
      </c>
      <c r="AK959" s="377">
        <f t="shared" si="127"/>
        <v>41.924670299968824</v>
      </c>
      <c r="AL959" s="377">
        <f t="shared" si="127"/>
        <v>7.0451338357658431</v>
      </c>
      <c r="AM959" s="377">
        <f t="shared" si="127"/>
        <v>-0.31129847519161585</v>
      </c>
      <c r="AN959" s="377">
        <f t="shared" si="128"/>
        <v>-4.6835019946600021</v>
      </c>
      <c r="AO959" s="377">
        <f t="shared" si="128"/>
        <v>-28.456965561042868</v>
      </c>
      <c r="AP959" s="377">
        <f t="shared" si="128"/>
        <v>201.15897691838106</v>
      </c>
    </row>
    <row r="960" spans="1:42" s="326" customFormat="1" ht="13.8" x14ac:dyDescent="0.3">
      <c r="A960" s="330"/>
      <c r="B960" s="330" t="s">
        <v>351</v>
      </c>
      <c r="C960" s="333"/>
      <c r="D960" s="333"/>
      <c r="E960" s="333"/>
      <c r="F960" s="333"/>
      <c r="G960" s="333"/>
      <c r="H960" s="333"/>
      <c r="I960" s="333"/>
      <c r="J960" s="333"/>
      <c r="K960" s="333"/>
      <c r="L960" s="333"/>
      <c r="M960" s="333"/>
      <c r="N960" s="333"/>
      <c r="O960" s="377">
        <f t="shared" si="109"/>
        <v>-6.6236661837769244</v>
      </c>
      <c r="P960" s="377">
        <f t="shared" si="110"/>
        <v>-40.682045297206692</v>
      </c>
      <c r="Q960" s="377">
        <f t="shared" si="111"/>
        <v>-39.803007830379741</v>
      </c>
      <c r="R960" s="377">
        <f t="shared" si="112"/>
        <v>-11.854998892971244</v>
      </c>
      <c r="S960" s="377">
        <f t="shared" si="113"/>
        <v>-37.96732043597801</v>
      </c>
      <c r="T960" s="377">
        <f t="shared" si="114"/>
        <v>81.58513655903613</v>
      </c>
      <c r="U960" s="377">
        <f t="shared" si="115"/>
        <v>3.4610478485981355</v>
      </c>
      <c r="V960" s="377">
        <f t="shared" si="116"/>
        <v>-29.646593747497224</v>
      </c>
      <c r="W960" s="377">
        <f t="shared" si="117"/>
        <v>-28.377178075055188</v>
      </c>
      <c r="X960" s="377">
        <f t="shared" si="118"/>
        <v>-15.10416313124108</v>
      </c>
      <c r="Y960" s="377">
        <f t="shared" si="119"/>
        <v>-31.730233390946506</v>
      </c>
      <c r="Z960" s="377">
        <f t="shared" si="120"/>
        <v>-5.3880284211764717</v>
      </c>
      <c r="AA960" s="377">
        <f t="shared" si="121"/>
        <v>-14.868590618701067</v>
      </c>
      <c r="AB960" s="377">
        <f t="shared" si="122"/>
        <v>22.463519213901403</v>
      </c>
      <c r="AC960" s="377">
        <f t="shared" si="123"/>
        <v>-37.66754032301548</v>
      </c>
      <c r="AD960" s="377">
        <f t="shared" si="124"/>
        <v>-28.665778996788347</v>
      </c>
      <c r="AE960" s="377">
        <f t="shared" si="125"/>
        <v>-12.431183390557214</v>
      </c>
      <c r="AF960" s="377">
        <f t="shared" si="126"/>
        <v>-34.148861233173825</v>
      </c>
      <c r="AG960" s="377">
        <f t="shared" si="126"/>
        <v>-8.2129195959156558</v>
      </c>
      <c r="AH960" s="377">
        <f t="shared" si="126"/>
        <v>3.2470497760045736</v>
      </c>
      <c r="AI960" s="377">
        <f t="shared" si="126"/>
        <v>13.244138889251943</v>
      </c>
      <c r="AJ960" s="377">
        <f t="shared" si="127"/>
        <v>12.082088112762582</v>
      </c>
      <c r="AK960" s="377">
        <f t="shared" si="127"/>
        <v>98.026526298272202</v>
      </c>
      <c r="AL960" s="377">
        <f t="shared" si="127"/>
        <v>321.09682810111354</v>
      </c>
      <c r="AM960" s="377">
        <f t="shared" si="127"/>
        <v>246.31958348034175</v>
      </c>
      <c r="AN960" s="377">
        <f t="shared" si="128"/>
        <v>298.74294754092199</v>
      </c>
      <c r="AO960" s="377">
        <f t="shared" si="128"/>
        <v>170.53557116476603</v>
      </c>
      <c r="AP960" s="377">
        <f t="shared" si="128"/>
        <v>194.91094881221156</v>
      </c>
    </row>
    <row r="961" spans="1:42" s="326" customFormat="1" ht="13.8" x14ac:dyDescent="0.3">
      <c r="A961" s="328"/>
      <c r="B961" s="328" t="s">
        <v>352</v>
      </c>
      <c r="C961" s="332"/>
      <c r="D961" s="332"/>
      <c r="E961" s="332"/>
      <c r="F961" s="332"/>
      <c r="G961" s="332"/>
      <c r="H961" s="332"/>
      <c r="I961" s="332"/>
      <c r="J961" s="332"/>
      <c r="K961" s="332"/>
      <c r="L961" s="332"/>
      <c r="M961" s="332"/>
      <c r="N961" s="332"/>
      <c r="O961" s="377">
        <f t="shared" si="109"/>
        <v>-34.680564816249408</v>
      </c>
      <c r="P961" s="377">
        <f t="shared" si="110"/>
        <v>21.749340185883998</v>
      </c>
      <c r="Q961" s="377">
        <f t="shared" si="111"/>
        <v>-13.429799473299607</v>
      </c>
      <c r="R961" s="377">
        <f t="shared" si="112"/>
        <v>-47.88721781660584</v>
      </c>
      <c r="S961" s="377">
        <f t="shared" si="113"/>
        <v>-30.631302152067583</v>
      </c>
      <c r="T961" s="377">
        <f t="shared" si="114"/>
        <v>0.23052562020694445</v>
      </c>
      <c r="U961" s="377">
        <f t="shared" si="115"/>
        <v>-11.231745769696957</v>
      </c>
      <c r="V961" s="377">
        <f t="shared" si="116"/>
        <v>14.21009365532627</v>
      </c>
      <c r="W961" s="377">
        <f t="shared" si="117"/>
        <v>-18.360513306893296</v>
      </c>
      <c r="X961" s="377">
        <f t="shared" si="118"/>
        <v>-2.1512043081433236</v>
      </c>
      <c r="Y961" s="377">
        <f t="shared" si="119"/>
        <v>-17.32582180558931</v>
      </c>
      <c r="Z961" s="377">
        <f t="shared" si="120"/>
        <v>-13.890145092606421</v>
      </c>
      <c r="AA961" s="377">
        <f t="shared" si="121"/>
        <v>31.508336242271813</v>
      </c>
      <c r="AB961" s="377">
        <f t="shared" si="122"/>
        <v>16.511255855190711</v>
      </c>
      <c r="AC961" s="377">
        <f t="shared" si="123"/>
        <v>2.6832370227063858</v>
      </c>
      <c r="AD961" s="377">
        <f t="shared" si="124"/>
        <v>8.6604242228373032</v>
      </c>
      <c r="AE961" s="377">
        <f t="shared" si="125"/>
        <v>8.9012780632556954</v>
      </c>
      <c r="AF961" s="377">
        <f t="shared" si="126"/>
        <v>-21.449596039623525</v>
      </c>
      <c r="AG961" s="377">
        <f t="shared" si="126"/>
        <v>-0.25367094009708574</v>
      </c>
      <c r="AH961" s="377">
        <f t="shared" si="126"/>
        <v>-15.019926793564794</v>
      </c>
      <c r="AI961" s="377">
        <f t="shared" si="126"/>
        <v>-2.9262763773524223</v>
      </c>
      <c r="AJ961" s="377">
        <f t="shared" si="127"/>
        <v>12.65788673106289</v>
      </c>
      <c r="AK961" s="377">
        <f t="shared" si="127"/>
        <v>50.728972696272862</v>
      </c>
      <c r="AL961" s="377">
        <f t="shared" si="127"/>
        <v>22.791002966343779</v>
      </c>
      <c r="AM961" s="377">
        <f t="shared" si="127"/>
        <v>-18.396875342919287</v>
      </c>
      <c r="AN961" s="377">
        <f t="shared" si="128"/>
        <v>-26.046948583334903</v>
      </c>
      <c r="AO961" s="377">
        <f t="shared" si="128"/>
        <v>27.46856871869273</v>
      </c>
      <c r="AP961" s="377">
        <f t="shared" si="128"/>
        <v>20.686463824946717</v>
      </c>
    </row>
    <row r="962" spans="1:42" s="326" customFormat="1" ht="13.8" x14ac:dyDescent="0.3">
      <c r="A962" s="330"/>
      <c r="B962" s="330" t="s">
        <v>353</v>
      </c>
      <c r="C962" s="333"/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77">
        <f t="shared" si="109"/>
        <v>-3.946102715341957</v>
      </c>
      <c r="P962" s="377">
        <f t="shared" si="110"/>
        <v>-15.888408540965457</v>
      </c>
      <c r="Q962" s="377">
        <f t="shared" si="111"/>
        <v>-0.58472534852613356</v>
      </c>
      <c r="R962" s="377">
        <f t="shared" si="112"/>
        <v>-5.5541708151783693</v>
      </c>
      <c r="S962" s="377">
        <f t="shared" si="113"/>
        <v>9.1670931356435688</v>
      </c>
      <c r="T962" s="377">
        <f t="shared" si="114"/>
        <v>2.8419580413977235</v>
      </c>
      <c r="U962" s="377">
        <f t="shared" si="115"/>
        <v>9.4204790342573119</v>
      </c>
      <c r="V962" s="377">
        <f t="shared" si="116"/>
        <v>-18.918843769423042</v>
      </c>
      <c r="W962" s="377">
        <f t="shared" si="117"/>
        <v>-8.263427957029025</v>
      </c>
      <c r="X962" s="377">
        <f t="shared" si="118"/>
        <v>-6.4133117903061239</v>
      </c>
      <c r="Y962" s="377">
        <f t="shared" si="119"/>
        <v>-5.4682613468643622</v>
      </c>
      <c r="Z962" s="377">
        <f t="shared" si="120"/>
        <v>3.6969404200975022</v>
      </c>
      <c r="AA962" s="377">
        <f t="shared" si="121"/>
        <v>8.9098600495903462</v>
      </c>
      <c r="AB962" s="377">
        <f t="shared" si="122"/>
        <v>4.5662071859706126</v>
      </c>
      <c r="AC962" s="377">
        <f t="shared" si="123"/>
        <v>-13.212817108773956</v>
      </c>
      <c r="AD962" s="377">
        <f t="shared" si="124"/>
        <v>1.3859512851792268</v>
      </c>
      <c r="AE962" s="377">
        <f t="shared" si="125"/>
        <v>-12.029574408652163</v>
      </c>
      <c r="AF962" s="377">
        <f t="shared" si="126"/>
        <v>-13.776717414400704</v>
      </c>
      <c r="AG962" s="377">
        <f t="shared" si="126"/>
        <v>15.574594429714161</v>
      </c>
      <c r="AH962" s="377">
        <f t="shared" si="126"/>
        <v>17.306648835549289</v>
      </c>
      <c r="AI962" s="377">
        <f t="shared" si="126"/>
        <v>20.022898195588574</v>
      </c>
      <c r="AJ962" s="377">
        <f t="shared" si="127"/>
        <v>20.710956437630319</v>
      </c>
      <c r="AK962" s="377">
        <f t="shared" si="127"/>
        <v>12.912749201039619</v>
      </c>
      <c r="AL962" s="377">
        <f t="shared" si="127"/>
        <v>-0.41608964739042303</v>
      </c>
      <c r="AM962" s="377">
        <f t="shared" si="127"/>
        <v>10.97493424893039</v>
      </c>
      <c r="AN962" s="377">
        <f t="shared" si="128"/>
        <v>-13.318937218151834</v>
      </c>
      <c r="AO962" s="377">
        <f t="shared" si="128"/>
        <v>2.5941487002239927</v>
      </c>
      <c r="AP962" s="377">
        <f t="shared" si="128"/>
        <v>-14.252134461120979</v>
      </c>
    </row>
    <row r="963" spans="1:42" s="326" customFormat="1" ht="13.8" x14ac:dyDescent="0.3">
      <c r="A963" s="328"/>
      <c r="B963" s="328" t="s">
        <v>354</v>
      </c>
      <c r="C963" s="332"/>
      <c r="D963" s="332"/>
      <c r="E963" s="332"/>
      <c r="F963" s="332"/>
      <c r="G963" s="332"/>
      <c r="H963" s="332"/>
      <c r="I963" s="332"/>
      <c r="J963" s="332"/>
      <c r="K963" s="332"/>
      <c r="L963" s="332"/>
      <c r="M963" s="332"/>
      <c r="N963" s="332"/>
      <c r="O963" s="377">
        <f t="shared" si="109"/>
        <v>36.781894898936173</v>
      </c>
      <c r="P963" s="377">
        <f t="shared" si="110"/>
        <v>-78.072424084955756</v>
      </c>
      <c r="Q963" s="377">
        <f t="shared" si="111"/>
        <v>-47.108840475982532</v>
      </c>
      <c r="R963" s="377">
        <f t="shared" si="112"/>
        <v>-33.459385179245281</v>
      </c>
      <c r="S963" s="377">
        <f t="shared" si="113"/>
        <v>14.004520604938266</v>
      </c>
      <c r="T963" s="377">
        <f t="shared" si="114"/>
        <v>-16.918341330232554</v>
      </c>
      <c r="U963" s="377">
        <f t="shared" si="115"/>
        <v>20.884902800947884</v>
      </c>
      <c r="V963" s="377">
        <f t="shared" si="116"/>
        <v>-52.326700080952385</v>
      </c>
      <c r="W963" s="377">
        <f t="shared" si="117"/>
        <v>-57.135246727272722</v>
      </c>
      <c r="X963" s="377">
        <f t="shared" si="118"/>
        <v>31.992603188034188</v>
      </c>
      <c r="Y963" s="377">
        <f t="shared" si="119"/>
        <v>28.277346958904111</v>
      </c>
      <c r="Z963" s="377">
        <f t="shared" si="120"/>
        <v>26.838822195121949</v>
      </c>
      <c r="AA963" s="377">
        <f t="shared" si="121"/>
        <v>-44.874075114977572</v>
      </c>
      <c r="AB963" s="377">
        <f t="shared" si="122"/>
        <v>23.648898911753868</v>
      </c>
      <c r="AC963" s="377">
        <f t="shared" si="123"/>
        <v>15.942581484550688</v>
      </c>
      <c r="AD963" s="377">
        <f t="shared" si="124"/>
        <v>-37.083353131439324</v>
      </c>
      <c r="AE963" s="377">
        <f t="shared" si="125"/>
        <v>16.029441700818911</v>
      </c>
      <c r="AF963" s="377">
        <f t="shared" si="126"/>
        <v>-0.46615274509327442</v>
      </c>
      <c r="AG963" s="377">
        <f t="shared" si="126"/>
        <v>20.430731703366821</v>
      </c>
      <c r="AH963" s="377">
        <f t="shared" si="126"/>
        <v>33.738750229219725</v>
      </c>
      <c r="AI963" s="377">
        <f t="shared" si="126"/>
        <v>-22.613265327664084</v>
      </c>
      <c r="AJ963" s="377">
        <f t="shared" si="127"/>
        <v>4.1508621644775063</v>
      </c>
      <c r="AK963" s="377">
        <f t="shared" si="127"/>
        <v>-27.187498655257496</v>
      </c>
      <c r="AL963" s="377">
        <f t="shared" si="127"/>
        <v>8.8673069302312335</v>
      </c>
      <c r="AM963" s="377">
        <f t="shared" si="127"/>
        <v>81.888655591438535</v>
      </c>
      <c r="AN963" s="377">
        <f t="shared" si="128"/>
        <v>-49.525965170371343</v>
      </c>
      <c r="AO963" s="377">
        <f t="shared" si="128"/>
        <v>-4.307782653748661</v>
      </c>
      <c r="AP963" s="377">
        <f t="shared" si="128"/>
        <v>24.699996058118458</v>
      </c>
    </row>
    <row r="964" spans="1:42" s="326" customFormat="1" ht="27.6" x14ac:dyDescent="0.3">
      <c r="A964" s="330"/>
      <c r="B964" s="330" t="s">
        <v>355</v>
      </c>
      <c r="C964" s="333"/>
      <c r="D964" s="333"/>
      <c r="E964" s="333"/>
      <c r="F964" s="333"/>
      <c r="G964" s="333"/>
      <c r="H964" s="333"/>
      <c r="I964" s="333"/>
      <c r="J964" s="333"/>
      <c r="K964" s="333"/>
      <c r="L964" s="333"/>
      <c r="M964" s="333"/>
      <c r="N964" s="333"/>
      <c r="O964" s="377">
        <f t="shared" si="109"/>
        <v>-15.629190423125792</v>
      </c>
      <c r="P964" s="377">
        <f t="shared" si="110"/>
        <v>29.613977414507776</v>
      </c>
      <c r="Q964" s="377">
        <f t="shared" si="111"/>
        <v>-22.279070173184351</v>
      </c>
      <c r="R964" s="377">
        <f t="shared" si="112"/>
        <v>-38.336590556443554</v>
      </c>
      <c r="S964" s="377">
        <f t="shared" si="113"/>
        <v>-1.4481475768025092</v>
      </c>
      <c r="T964" s="377">
        <f t="shared" si="114"/>
        <v>25.808591242876524</v>
      </c>
      <c r="U964" s="377">
        <f t="shared" si="115"/>
        <v>-1.8377719901153269</v>
      </c>
      <c r="V964" s="377">
        <f t="shared" si="116"/>
        <v>-55.834678648677247</v>
      </c>
      <c r="W964" s="377">
        <f t="shared" si="117"/>
        <v>-23.568913950847463</v>
      </c>
      <c r="X964" s="377">
        <f t="shared" si="118"/>
        <v>-28.976100367965369</v>
      </c>
      <c r="Y964" s="377">
        <f t="shared" si="119"/>
        <v>-32.011079082251079</v>
      </c>
      <c r="Z964" s="377">
        <f t="shared" si="120"/>
        <v>-18.286009318584078</v>
      </c>
      <c r="AA964" s="377">
        <f t="shared" si="121"/>
        <v>-34.415688397577469</v>
      </c>
      <c r="AB964" s="377">
        <f t="shared" si="122"/>
        <v>-51.158146765288244</v>
      </c>
      <c r="AC964" s="377">
        <f t="shared" si="123"/>
        <v>-24.971927580768774</v>
      </c>
      <c r="AD964" s="377">
        <f t="shared" si="124"/>
        <v>-19.252943466428675</v>
      </c>
      <c r="AE964" s="377">
        <f t="shared" si="125"/>
        <v>-15.048147437326236</v>
      </c>
      <c r="AF964" s="377">
        <f t="shared" si="126"/>
        <v>-43.775247637921858</v>
      </c>
      <c r="AG964" s="377">
        <f t="shared" si="126"/>
        <v>51.287567675054625</v>
      </c>
      <c r="AH964" s="377">
        <f t="shared" si="126"/>
        <v>26.411338708412373</v>
      </c>
      <c r="AI964" s="377">
        <f t="shared" si="126"/>
        <v>28.23279670772385</v>
      </c>
      <c r="AJ964" s="377">
        <f t="shared" si="127"/>
        <v>-2.4364329190045826</v>
      </c>
      <c r="AK964" s="377">
        <f t="shared" si="127"/>
        <v>-10.757852764726872</v>
      </c>
      <c r="AL964" s="377">
        <f t="shared" si="127"/>
        <v>-7.9638559878865571</v>
      </c>
      <c r="AM964" s="377">
        <f t="shared" si="127"/>
        <v>31.692977794335768</v>
      </c>
      <c r="AN964" s="377">
        <f t="shared" si="128"/>
        <v>-16.909903748349123</v>
      </c>
      <c r="AO964" s="377">
        <f t="shared" si="128"/>
        <v>15.377167485795114</v>
      </c>
      <c r="AP964" s="377">
        <f t="shared" si="128"/>
        <v>-5.7225880792053188</v>
      </c>
    </row>
    <row r="965" spans="1:42" s="326" customFormat="1" ht="19.8" x14ac:dyDescent="0.5">
      <c r="A965" s="328"/>
      <c r="B965" s="328" t="s">
        <v>356</v>
      </c>
      <c r="C965" s="335"/>
      <c r="D965" s="335"/>
      <c r="E965" s="332"/>
      <c r="F965" s="332"/>
      <c r="G965" s="332"/>
      <c r="H965" s="332"/>
      <c r="I965" s="332"/>
      <c r="J965" s="332"/>
      <c r="K965" s="332"/>
      <c r="L965" s="332"/>
      <c r="M965" s="332"/>
      <c r="N965" s="332"/>
      <c r="O965" s="377">
        <f t="shared" si="109"/>
        <v>-2.3096299230769204</v>
      </c>
      <c r="P965" s="377">
        <f t="shared" si="110"/>
        <v>-79.285443990196086</v>
      </c>
      <c r="Q965" s="377">
        <f t="shared" si="111"/>
        <v>17761.513484999999</v>
      </c>
      <c r="R965" s="377">
        <f t="shared" si="112"/>
        <v>104.7453434072165</v>
      </c>
      <c r="S965" s="377">
        <f t="shared" si="113"/>
        <v>701.55163094594593</v>
      </c>
      <c r="T965" s="377">
        <f t="shared" si="114"/>
        <v>-24.439765292056084</v>
      </c>
      <c r="U965" s="377">
        <f t="shared" si="115"/>
        <v>961.44011261538458</v>
      </c>
      <c r="V965" s="377">
        <f t="shared" si="116"/>
        <v>9.0676336437246903</v>
      </c>
      <c r="W965" s="377">
        <f t="shared" si="117"/>
        <v>34.763585604651176</v>
      </c>
      <c r="X965" s="377">
        <f t="shared" si="118"/>
        <v>-57.8457662826087</v>
      </c>
      <c r="Y965" s="377">
        <f t="shared" si="119"/>
        <v>-73.831793203252033</v>
      </c>
      <c r="Z965" s="377">
        <f t="shared" si="120"/>
        <v>-44.272585166666666</v>
      </c>
      <c r="AA965" s="377">
        <f t="shared" si="121"/>
        <v>4.7040753922030785</v>
      </c>
      <c r="AB965" s="377">
        <f t="shared" si="122"/>
        <v>523.87850112671993</v>
      </c>
      <c r="AC965" s="377">
        <f t="shared" si="123"/>
        <v>-82.579238894771635</v>
      </c>
      <c r="AD965" s="377">
        <f t="shared" si="124"/>
        <v>-68.827334981535145</v>
      </c>
      <c r="AE965" s="377">
        <f t="shared" si="125"/>
        <v>-42.975453958166561</v>
      </c>
      <c r="AF965" s="377">
        <f t="shared" si="126"/>
        <v>-61.099336439512008</v>
      </c>
      <c r="AG965" s="377">
        <f t="shared" si="126"/>
        <v>-57.121379897867328</v>
      </c>
      <c r="AH965" s="377">
        <f t="shared" si="126"/>
        <v>-76.260324810803766</v>
      </c>
      <c r="AI965" s="377">
        <f t="shared" si="126"/>
        <v>19.897920285287963</v>
      </c>
      <c r="AJ965" s="377">
        <f t="shared" si="127"/>
        <v>-11.838356710163076</v>
      </c>
      <c r="AK965" s="377">
        <f t="shared" si="127"/>
        <v>295.28967812786516</v>
      </c>
      <c r="AL965" s="377">
        <f t="shared" si="127"/>
        <v>-26.240045443961293</v>
      </c>
      <c r="AM965" s="377">
        <f t="shared" si="127"/>
        <v>48.843887643395291</v>
      </c>
      <c r="AN965" s="377">
        <f t="shared" si="128"/>
        <v>-8.8900593605268377</v>
      </c>
      <c r="AO965" s="377">
        <f t="shared" si="128"/>
        <v>148.05523528011381</v>
      </c>
      <c r="AP965" s="377">
        <f t="shared" si="128"/>
        <v>-67.862650013997836</v>
      </c>
    </row>
    <row r="966" spans="1:42" s="326" customFormat="1" ht="13.8" x14ac:dyDescent="0.3">
      <c r="A966" s="330"/>
      <c r="B966" s="330" t="s">
        <v>357</v>
      </c>
      <c r="C966" s="333"/>
      <c r="D966" s="333"/>
      <c r="E966" s="333"/>
      <c r="F966" s="333"/>
      <c r="G966" s="333"/>
      <c r="H966" s="333"/>
      <c r="I966" s="333"/>
      <c r="J966" s="333"/>
      <c r="K966" s="333"/>
      <c r="L966" s="333"/>
      <c r="M966" s="333"/>
      <c r="N966" s="333"/>
      <c r="O966" s="377">
        <f t="shared" si="109"/>
        <v>-3.524669805678228</v>
      </c>
      <c r="P966" s="377">
        <f t="shared" si="110"/>
        <v>-13.784858186545332</v>
      </c>
      <c r="Q966" s="377">
        <f t="shared" si="111"/>
        <v>-3.6064156922330066</v>
      </c>
      <c r="R966" s="377">
        <f t="shared" si="112"/>
        <v>0.6668887365571966</v>
      </c>
      <c r="S966" s="377">
        <f t="shared" si="113"/>
        <v>3.0386611735872635</v>
      </c>
      <c r="T966" s="377">
        <f t="shared" si="114"/>
        <v>2.5202854690009704</v>
      </c>
      <c r="U966" s="377">
        <f t="shared" si="115"/>
        <v>2.561315667896678</v>
      </c>
      <c r="V966" s="377">
        <f t="shared" si="116"/>
        <v>-8.6250944710208941</v>
      </c>
      <c r="W966" s="377">
        <f t="shared" si="117"/>
        <v>-0.20713003162055907</v>
      </c>
      <c r="X966" s="377">
        <f t="shared" si="118"/>
        <v>3.560623432723359</v>
      </c>
      <c r="Y966" s="377">
        <f t="shared" si="119"/>
        <v>4.5300030026411386</v>
      </c>
      <c r="Z966" s="377">
        <f t="shared" si="120"/>
        <v>9.7822023216206553</v>
      </c>
      <c r="AA966" s="377">
        <f t="shared" si="121"/>
        <v>23.083372745965342</v>
      </c>
      <c r="AB966" s="377">
        <f t="shared" si="122"/>
        <v>20.557469035134162</v>
      </c>
      <c r="AC966" s="377">
        <f t="shared" si="123"/>
        <v>-3.8820744257400772</v>
      </c>
      <c r="AD966" s="377">
        <f t="shared" si="124"/>
        <v>17.896280228487164</v>
      </c>
      <c r="AE966" s="377">
        <f t="shared" si="125"/>
        <v>-10.243824088609587</v>
      </c>
      <c r="AF966" s="377">
        <f t="shared" si="126"/>
        <v>-1.010965835973761</v>
      </c>
      <c r="AG966" s="377">
        <f t="shared" si="126"/>
        <v>14.771351272802631</v>
      </c>
      <c r="AH966" s="377">
        <f t="shared" si="126"/>
        <v>23.669396116452635</v>
      </c>
      <c r="AI966" s="377">
        <f t="shared" si="126"/>
        <v>20.791786404109043</v>
      </c>
      <c r="AJ966" s="377">
        <f t="shared" si="127"/>
        <v>27.075156950160483</v>
      </c>
      <c r="AK966" s="377">
        <f t="shared" si="127"/>
        <v>13.065997317757652</v>
      </c>
      <c r="AL966" s="377">
        <f t="shared" si="127"/>
        <v>0.90914237614218973</v>
      </c>
      <c r="AM966" s="377">
        <f t="shared" si="127"/>
        <v>4.0347374488783148</v>
      </c>
      <c r="AN966" s="377">
        <f t="shared" si="128"/>
        <v>-11.218467504834491</v>
      </c>
      <c r="AO966" s="377">
        <f t="shared" si="128"/>
        <v>-2.093445251749841</v>
      </c>
      <c r="AP966" s="377">
        <f t="shared" si="128"/>
        <v>-14.577597894480684</v>
      </c>
    </row>
    <row r="967" spans="1:42" s="326" customFormat="1" ht="13.8" x14ac:dyDescent="0.3">
      <c r="A967" s="328"/>
      <c r="B967" s="328" t="s">
        <v>358</v>
      </c>
      <c r="C967" s="332"/>
      <c r="D967" s="332"/>
      <c r="E967" s="332"/>
      <c r="F967" s="332"/>
      <c r="G967" s="332"/>
      <c r="H967" s="332"/>
      <c r="I967" s="332"/>
      <c r="J967" s="332"/>
      <c r="K967" s="332"/>
      <c r="L967" s="332"/>
      <c r="M967" s="332"/>
      <c r="N967" s="332"/>
      <c r="O967" s="377">
        <f t="shared" si="109"/>
        <v>-13.458904613638101</v>
      </c>
      <c r="P967" s="377">
        <f t="shared" si="110"/>
        <v>-12.771672627133482</v>
      </c>
      <c r="Q967" s="377">
        <f t="shared" si="111"/>
        <v>0.9873638551175854</v>
      </c>
      <c r="R967" s="377">
        <f t="shared" si="112"/>
        <v>-17.128626811053913</v>
      </c>
      <c r="S967" s="377">
        <f t="shared" si="113"/>
        <v>-13.568221651504754</v>
      </c>
      <c r="T967" s="377">
        <f t="shared" si="114"/>
        <v>-42.572182787086341</v>
      </c>
      <c r="U967" s="377">
        <f t="shared" si="115"/>
        <v>-33.83386075496577</v>
      </c>
      <c r="V967" s="377">
        <f t="shared" si="116"/>
        <v>-20.704081377555774</v>
      </c>
      <c r="W967" s="377">
        <f t="shared" si="117"/>
        <v>2.4405946135313279</v>
      </c>
      <c r="X967" s="377">
        <f t="shared" si="118"/>
        <v>5.8562298511592958</v>
      </c>
      <c r="Y967" s="377">
        <f t="shared" si="119"/>
        <v>-9.5234427122767276</v>
      </c>
      <c r="Z967" s="377">
        <f t="shared" si="120"/>
        <v>1.498052026811433</v>
      </c>
      <c r="AA967" s="377">
        <f t="shared" si="121"/>
        <v>-11.21627976638513</v>
      </c>
      <c r="AB967" s="377">
        <f t="shared" si="122"/>
        <v>-5.6327780651469341</v>
      </c>
      <c r="AC967" s="377">
        <f t="shared" si="123"/>
        <v>-30.661269385415316</v>
      </c>
      <c r="AD967" s="377">
        <f t="shared" si="124"/>
        <v>-9.5965198475404101</v>
      </c>
      <c r="AE967" s="377">
        <f t="shared" si="125"/>
        <v>-19.965640627850156</v>
      </c>
      <c r="AF967" s="377">
        <f t="shared" si="126"/>
        <v>-9.1463615334535397</v>
      </c>
      <c r="AG967" s="377">
        <f t="shared" si="126"/>
        <v>-0.10480657519295253</v>
      </c>
      <c r="AH967" s="377">
        <f t="shared" si="126"/>
        <v>17.633385361578327</v>
      </c>
      <c r="AI967" s="377">
        <f t="shared" si="126"/>
        <v>-2.873087632232552</v>
      </c>
      <c r="AJ967" s="377">
        <f t="shared" si="127"/>
        <v>-8.3347950759884544</v>
      </c>
      <c r="AK967" s="377">
        <f t="shared" si="127"/>
        <v>0.44371428588166179</v>
      </c>
      <c r="AL967" s="377">
        <f t="shared" si="127"/>
        <v>7.1499811085194356</v>
      </c>
      <c r="AM967" s="377">
        <f t="shared" si="127"/>
        <v>6.7070168189120007</v>
      </c>
      <c r="AN967" s="377">
        <f t="shared" si="128"/>
        <v>3.2375034841857899</v>
      </c>
      <c r="AO967" s="377">
        <f t="shared" si="128"/>
        <v>7.1646723218037165</v>
      </c>
      <c r="AP967" s="377">
        <f t="shared" si="128"/>
        <v>6.0819559603027002</v>
      </c>
    </row>
    <row r="968" spans="1:42" s="326" customFormat="1" ht="13.8" x14ac:dyDescent="0.3">
      <c r="A968" s="330"/>
      <c r="B968" s="330" t="s">
        <v>359</v>
      </c>
      <c r="C968" s="333"/>
      <c r="D968" s="333"/>
      <c r="E968" s="333"/>
      <c r="F968" s="333"/>
      <c r="G968" s="333"/>
      <c r="H968" s="333"/>
      <c r="I968" s="333"/>
      <c r="J968" s="333"/>
      <c r="K968" s="333"/>
      <c r="L968" s="333"/>
      <c r="M968" s="333"/>
      <c r="N968" s="333"/>
      <c r="O968" s="377">
        <f t="shared" si="109"/>
        <v>-9.0182537871743982</v>
      </c>
      <c r="P968" s="377">
        <f t="shared" si="110"/>
        <v>-10.189807475199778</v>
      </c>
      <c r="Q968" s="377">
        <f t="shared" si="111"/>
        <v>6.2485315664016658</v>
      </c>
      <c r="R968" s="377">
        <f t="shared" si="112"/>
        <v>-23.137395996947991</v>
      </c>
      <c r="S968" s="377">
        <f t="shared" si="113"/>
        <v>-14.422155617610422</v>
      </c>
      <c r="T968" s="377">
        <f t="shared" si="114"/>
        <v>-36.531605250485057</v>
      </c>
      <c r="U968" s="377">
        <f t="shared" si="115"/>
        <v>-23.409390486398326</v>
      </c>
      <c r="V968" s="377">
        <f t="shared" si="116"/>
        <v>-24.40165969406949</v>
      </c>
      <c r="W968" s="377">
        <f t="shared" si="117"/>
        <v>2.9642263582837489</v>
      </c>
      <c r="X968" s="377">
        <f t="shared" si="118"/>
        <v>2.7858320933624614</v>
      </c>
      <c r="Y968" s="377">
        <f t="shared" si="119"/>
        <v>-0.76241351032102456</v>
      </c>
      <c r="Z968" s="377">
        <f t="shared" si="120"/>
        <v>2.5990886053234123</v>
      </c>
      <c r="AA968" s="377">
        <f t="shared" si="121"/>
        <v>-7.6658710873200473</v>
      </c>
      <c r="AB968" s="377">
        <f t="shared" si="122"/>
        <v>0.14886677123064762</v>
      </c>
      <c r="AC968" s="377">
        <f t="shared" si="123"/>
        <v>-27.727863849374678</v>
      </c>
      <c r="AD968" s="377">
        <f t="shared" si="124"/>
        <v>1.5726368243493904</v>
      </c>
      <c r="AE968" s="377">
        <f t="shared" si="125"/>
        <v>-12.546925087080533</v>
      </c>
      <c r="AF968" s="377">
        <f t="shared" si="126"/>
        <v>-3.7277668719628552</v>
      </c>
      <c r="AG968" s="377">
        <f t="shared" si="126"/>
        <v>-2.0316960219384428</v>
      </c>
      <c r="AH968" s="377">
        <f t="shared" si="126"/>
        <v>23.783764430833369</v>
      </c>
      <c r="AI968" s="377">
        <f t="shared" si="126"/>
        <v>-3.2768903871848161</v>
      </c>
      <c r="AJ968" s="377">
        <f t="shared" si="127"/>
        <v>-4.487598432521577</v>
      </c>
      <c r="AK968" s="377">
        <f t="shared" si="127"/>
        <v>-5.8995431388564341E-2</v>
      </c>
      <c r="AL968" s="377">
        <f t="shared" si="127"/>
        <v>1.528878396299463</v>
      </c>
      <c r="AM968" s="377">
        <f t="shared" si="127"/>
        <v>3.8707943015612623</v>
      </c>
      <c r="AN968" s="377">
        <f t="shared" si="128"/>
        <v>-4.9785535351490511</v>
      </c>
      <c r="AO968" s="377">
        <f t="shared" si="128"/>
        <v>2.3120237461000528</v>
      </c>
      <c r="AP968" s="377">
        <f t="shared" si="128"/>
        <v>-2.5075674431909407</v>
      </c>
    </row>
    <row r="969" spans="1:42" s="326" customFormat="1" ht="13.8" x14ac:dyDescent="0.3">
      <c r="A969" s="328"/>
      <c r="B969" s="328" t="s">
        <v>360</v>
      </c>
      <c r="C969" s="332"/>
      <c r="D969" s="332"/>
      <c r="E969" s="332"/>
      <c r="F969" s="332"/>
      <c r="G969" s="332"/>
      <c r="H969" s="332"/>
      <c r="I969" s="332"/>
      <c r="J969" s="332"/>
      <c r="K969" s="332"/>
      <c r="L969" s="332"/>
      <c r="M969" s="332"/>
      <c r="N969" s="332"/>
      <c r="O969" s="377">
        <f t="shared" si="109"/>
        <v>-4.6742086686018034</v>
      </c>
      <c r="P969" s="377">
        <f t="shared" si="110"/>
        <v>-7.8351208278520676</v>
      </c>
      <c r="Q969" s="377">
        <f t="shared" si="111"/>
        <v>13.007795519331564</v>
      </c>
      <c r="R969" s="377">
        <f t="shared" si="112"/>
        <v>-28.98115837145594</v>
      </c>
      <c r="S969" s="377">
        <f t="shared" si="113"/>
        <v>-14.198414617893006</v>
      </c>
      <c r="T969" s="377">
        <f t="shared" si="114"/>
        <v>-37.964177393122625</v>
      </c>
      <c r="U969" s="377">
        <f t="shared" si="115"/>
        <v>-28.276569204061772</v>
      </c>
      <c r="V969" s="377">
        <f t="shared" si="116"/>
        <v>-23.125149241984843</v>
      </c>
      <c r="W969" s="377">
        <f t="shared" si="117"/>
        <v>7.3389170984775189</v>
      </c>
      <c r="X969" s="377">
        <f t="shared" si="118"/>
        <v>-1.4399747431178636</v>
      </c>
      <c r="Y969" s="377">
        <f t="shared" si="119"/>
        <v>8.2163407625461277E-3</v>
      </c>
      <c r="Z969" s="377">
        <f t="shared" si="120"/>
        <v>2.8011043382185328</v>
      </c>
      <c r="AA969" s="377">
        <f t="shared" si="121"/>
        <v>-7.9030913114026413</v>
      </c>
      <c r="AB969" s="377">
        <f t="shared" si="122"/>
        <v>4.9247305237876668</v>
      </c>
      <c r="AC969" s="377">
        <f t="shared" si="123"/>
        <v>-31.441962422091613</v>
      </c>
      <c r="AD969" s="377">
        <f t="shared" si="124"/>
        <v>10.230761890331271</v>
      </c>
      <c r="AE969" s="377">
        <f t="shared" si="125"/>
        <v>-16.069954319095373</v>
      </c>
      <c r="AF969" s="377">
        <f t="shared" si="126"/>
        <v>-1.1212996428373052</v>
      </c>
      <c r="AG969" s="377">
        <f t="shared" si="126"/>
        <v>-3.6093290045224049</v>
      </c>
      <c r="AH969" s="377">
        <f t="shared" si="126"/>
        <v>27.661250510101134</v>
      </c>
      <c r="AI969" s="377">
        <f t="shared" si="126"/>
        <v>-2.5250179160611359</v>
      </c>
      <c r="AJ969" s="377">
        <f t="shared" si="127"/>
        <v>-9.1850328834136761</v>
      </c>
      <c r="AK969" s="377">
        <f t="shared" si="127"/>
        <v>-15.545997734914163</v>
      </c>
      <c r="AL969" s="377">
        <f t="shared" si="127"/>
        <v>-5.4769775687907698</v>
      </c>
      <c r="AM969" s="377">
        <f t="shared" si="127"/>
        <v>1.1676258010172393</v>
      </c>
      <c r="AN969" s="377">
        <f t="shared" si="128"/>
        <v>-12.315368576595318</v>
      </c>
      <c r="AO969" s="377">
        <f t="shared" si="128"/>
        <v>-11.343882888685082</v>
      </c>
      <c r="AP969" s="377">
        <f t="shared" si="128"/>
        <v>-18.392715599706086</v>
      </c>
    </row>
    <row r="970" spans="1:42" s="326" customFormat="1" ht="13.8" x14ac:dyDescent="0.3">
      <c r="A970" s="330"/>
      <c r="B970" s="330" t="s">
        <v>361</v>
      </c>
      <c r="C970" s="333"/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77">
        <f t="shared" si="109"/>
        <v>-8.899703914842954</v>
      </c>
      <c r="P970" s="377">
        <f t="shared" si="110"/>
        <v>7.4545771016740945</v>
      </c>
      <c r="Q970" s="377">
        <f t="shared" si="111"/>
        <v>14.865233199463733</v>
      </c>
      <c r="R970" s="377">
        <f t="shared" si="112"/>
        <v>-0.72827282779783198</v>
      </c>
      <c r="S970" s="377">
        <f t="shared" si="113"/>
        <v>-0.50999695428792047</v>
      </c>
      <c r="T970" s="377">
        <f t="shared" si="114"/>
        <v>-42.719287424999997</v>
      </c>
      <c r="U970" s="377">
        <f t="shared" si="115"/>
        <v>-5.808182722574904E-2</v>
      </c>
      <c r="V970" s="377">
        <f t="shared" si="116"/>
        <v>-30.716317081374996</v>
      </c>
      <c r="W970" s="377">
        <f t="shared" si="117"/>
        <v>12.125996083742287</v>
      </c>
      <c r="X970" s="377">
        <f t="shared" si="118"/>
        <v>26.764325666666657</v>
      </c>
      <c r="Y970" s="377">
        <f t="shared" si="119"/>
        <v>-12.579095342999411</v>
      </c>
      <c r="Z970" s="377">
        <f t="shared" si="120"/>
        <v>44.459728975484985</v>
      </c>
      <c r="AA970" s="377">
        <f t="shared" si="121"/>
        <v>-7.1135275823798363</v>
      </c>
      <c r="AB970" s="377">
        <f t="shared" si="122"/>
        <v>-26.359557867884192</v>
      </c>
      <c r="AC970" s="377">
        <f t="shared" si="123"/>
        <v>-16.912243653126794</v>
      </c>
      <c r="AD970" s="377">
        <f t="shared" si="124"/>
        <v>-28.202854522298473</v>
      </c>
      <c r="AE970" s="377">
        <f t="shared" si="125"/>
        <v>-1.0939342738167757</v>
      </c>
      <c r="AF970" s="377">
        <f t="shared" si="126"/>
        <v>-12.785895558436762</v>
      </c>
      <c r="AG970" s="377">
        <f t="shared" si="126"/>
        <v>-19.278677466982028</v>
      </c>
      <c r="AH970" s="377">
        <f t="shared" si="126"/>
        <v>34.178087067322068</v>
      </c>
      <c r="AI970" s="377">
        <f t="shared" si="126"/>
        <v>-30.503634925512152</v>
      </c>
      <c r="AJ970" s="377">
        <f t="shared" si="127"/>
        <v>-3.6511457593820777</v>
      </c>
      <c r="AK970" s="377">
        <f t="shared" si="127"/>
        <v>9.6453925567992194</v>
      </c>
      <c r="AL970" s="377">
        <f t="shared" si="127"/>
        <v>4.1852039479805647</v>
      </c>
      <c r="AM970" s="377">
        <f t="shared" si="127"/>
        <v>-23.98617040519872</v>
      </c>
      <c r="AN970" s="377">
        <f t="shared" si="128"/>
        <v>-12.345028172730466</v>
      </c>
      <c r="AO970" s="377">
        <f t="shared" si="128"/>
        <v>-12.813604081754692</v>
      </c>
      <c r="AP970" s="377">
        <f t="shared" si="128"/>
        <v>-7.7909321640781464</v>
      </c>
    </row>
    <row r="971" spans="1:42" s="326" customFormat="1" ht="13.8" x14ac:dyDescent="0.3">
      <c r="A971" s="328"/>
      <c r="B971" s="328" t="s">
        <v>362</v>
      </c>
      <c r="C971" s="332"/>
      <c r="D971" s="332"/>
      <c r="E971" s="332"/>
      <c r="F971" s="332"/>
      <c r="G971" s="332"/>
      <c r="H971" s="332"/>
      <c r="I971" s="332"/>
      <c r="J971" s="332"/>
      <c r="K971" s="332"/>
      <c r="L971" s="332"/>
      <c r="M971" s="332"/>
      <c r="N971" s="332"/>
      <c r="O971" s="377">
        <f t="shared" si="109"/>
        <v>-18.739933365070303</v>
      </c>
      <c r="P971" s="377">
        <f t="shared" si="110"/>
        <v>-22.475364928001852</v>
      </c>
      <c r="Q971" s="377">
        <f t="shared" si="111"/>
        <v>-14.971481052565764</v>
      </c>
      <c r="R971" s="377">
        <f t="shared" si="112"/>
        <v>-15.670262432291974</v>
      </c>
      <c r="S971" s="377">
        <f t="shared" si="113"/>
        <v>-20.478317373562916</v>
      </c>
      <c r="T971" s="377">
        <f t="shared" si="114"/>
        <v>-28.363447899198668</v>
      </c>
      <c r="U971" s="377">
        <f t="shared" si="115"/>
        <v>-19.590584637825685</v>
      </c>
      <c r="V971" s="377">
        <f t="shared" si="116"/>
        <v>-25.098814587570335</v>
      </c>
      <c r="W971" s="377">
        <f t="shared" si="117"/>
        <v>-11.571594492946598</v>
      </c>
      <c r="X971" s="377">
        <f t="shared" si="118"/>
        <v>6.0102280162468364</v>
      </c>
      <c r="Y971" s="377">
        <f t="shared" si="119"/>
        <v>2.9759694342593903</v>
      </c>
      <c r="Z971" s="377">
        <f t="shared" si="120"/>
        <v>-12.010947426917001</v>
      </c>
      <c r="AA971" s="377">
        <f t="shared" si="121"/>
        <v>-7.3299191823974388</v>
      </c>
      <c r="AB971" s="377">
        <f t="shared" si="122"/>
        <v>0.35543515432744588</v>
      </c>
      <c r="AC971" s="377">
        <f t="shared" si="123"/>
        <v>-19.541546930731041</v>
      </c>
      <c r="AD971" s="377">
        <f t="shared" si="124"/>
        <v>-4.2247754239426376</v>
      </c>
      <c r="AE971" s="377">
        <f t="shared" si="125"/>
        <v>-8.3292922835820562</v>
      </c>
      <c r="AF971" s="377">
        <f t="shared" si="126"/>
        <v>-6.2689791712437621</v>
      </c>
      <c r="AG971" s="377">
        <f t="shared" si="126"/>
        <v>12.906384581006456</v>
      </c>
      <c r="AH971" s="377">
        <f t="shared" si="126"/>
        <v>9.4111323657056882</v>
      </c>
      <c r="AI971" s="377">
        <f t="shared" si="126"/>
        <v>8.8624342758542785</v>
      </c>
      <c r="AJ971" s="377">
        <f t="shared" si="127"/>
        <v>8.0032524688440976</v>
      </c>
      <c r="AK971" s="377">
        <f t="shared" si="127"/>
        <v>39.776074751324046</v>
      </c>
      <c r="AL971" s="377">
        <f t="shared" si="127"/>
        <v>19.702519683003995</v>
      </c>
      <c r="AM971" s="377">
        <f t="shared" si="127"/>
        <v>25.208032753723863</v>
      </c>
      <c r="AN971" s="377">
        <f t="shared" si="128"/>
        <v>19.711561556566682</v>
      </c>
      <c r="AO971" s="377">
        <f t="shared" si="128"/>
        <v>51.347701958753973</v>
      </c>
      <c r="AP971" s="377">
        <f t="shared" si="128"/>
        <v>48.788859118779115</v>
      </c>
    </row>
    <row r="972" spans="1:42" s="326" customFormat="1" ht="13.8" x14ac:dyDescent="0.3">
      <c r="A972" s="330"/>
      <c r="B972" s="330" t="s">
        <v>363</v>
      </c>
      <c r="C972" s="333"/>
      <c r="D972" s="333"/>
      <c r="E972" s="333"/>
      <c r="F972" s="333"/>
      <c r="G972" s="333"/>
      <c r="H972" s="333"/>
      <c r="I972" s="333"/>
      <c r="J972" s="333"/>
      <c r="K972" s="333"/>
      <c r="L972" s="333"/>
      <c r="M972" s="333"/>
      <c r="N972" s="333"/>
      <c r="O972" s="377">
        <f t="shared" si="109"/>
        <v>-32.995935486050804</v>
      </c>
      <c r="P972" s="377">
        <f t="shared" si="110"/>
        <v>-27.059587681924416</v>
      </c>
      <c r="Q972" s="377">
        <f t="shared" si="111"/>
        <v>-24.438038431341063</v>
      </c>
      <c r="R972" s="377">
        <f t="shared" si="112"/>
        <v>-40.63393852431826</v>
      </c>
      <c r="S972" s="377">
        <f t="shared" si="113"/>
        <v>-18.811418780644328</v>
      </c>
      <c r="T972" s="377">
        <f t="shared" si="114"/>
        <v>-27.678750175730187</v>
      </c>
      <c r="U972" s="377">
        <f t="shared" si="115"/>
        <v>-48.790746525620946</v>
      </c>
      <c r="V972" s="377">
        <f t="shared" si="116"/>
        <v>-29.087637059787291</v>
      </c>
      <c r="W972" s="377">
        <f t="shared" si="117"/>
        <v>-16.988243306976745</v>
      </c>
      <c r="X972" s="377">
        <f t="shared" si="118"/>
        <v>32.978999820008248</v>
      </c>
      <c r="Y972" s="377">
        <f t="shared" si="119"/>
        <v>-37.575932674631417</v>
      </c>
      <c r="Z972" s="377">
        <f t="shared" si="120"/>
        <v>-11.809333021274364</v>
      </c>
      <c r="AA972" s="377">
        <f t="shared" si="121"/>
        <v>-18.868756546609131</v>
      </c>
      <c r="AB972" s="377">
        <f t="shared" si="122"/>
        <v>-11.920244897416827</v>
      </c>
      <c r="AC972" s="377">
        <f t="shared" si="123"/>
        <v>-35.885631301661874</v>
      </c>
      <c r="AD972" s="377">
        <f t="shared" si="124"/>
        <v>28.994085583977121</v>
      </c>
      <c r="AE972" s="377">
        <f t="shared" si="125"/>
        <v>-21.304343092843915</v>
      </c>
      <c r="AF972" s="377">
        <f t="shared" si="126"/>
        <v>-27.183454891131664</v>
      </c>
      <c r="AG972" s="377">
        <f t="shared" si="126"/>
        <v>5.7131775884174676</v>
      </c>
      <c r="AH972" s="377">
        <f t="shared" si="126"/>
        <v>24.822515751333583</v>
      </c>
      <c r="AI972" s="377">
        <f t="shared" si="126"/>
        <v>39.89031213689276</v>
      </c>
      <c r="AJ972" s="377">
        <f t="shared" si="127"/>
        <v>11.758114749130781</v>
      </c>
      <c r="AK972" s="377">
        <f t="shared" si="127"/>
        <v>37.69759713501427</v>
      </c>
      <c r="AL972" s="377">
        <f t="shared" si="127"/>
        <v>50.464759376634078</v>
      </c>
      <c r="AM972" s="377">
        <f t="shared" si="127"/>
        <v>23.061819238353603</v>
      </c>
      <c r="AN972" s="377">
        <f t="shared" si="128"/>
        <v>22.905547171783272</v>
      </c>
      <c r="AO972" s="377">
        <f t="shared" si="128"/>
        <v>35.569565354432449</v>
      </c>
      <c r="AP972" s="377">
        <f t="shared" si="128"/>
        <v>14.020996326371071</v>
      </c>
    </row>
    <row r="973" spans="1:42" s="326" customFormat="1" ht="13.8" x14ac:dyDescent="0.3">
      <c r="A973" s="328"/>
      <c r="B973" s="328" t="s">
        <v>364</v>
      </c>
      <c r="C973" s="332"/>
      <c r="D973" s="332"/>
      <c r="E973" s="332"/>
      <c r="F973" s="332"/>
      <c r="G973" s="332"/>
      <c r="H973" s="332"/>
      <c r="I973" s="332"/>
      <c r="J973" s="332"/>
      <c r="K973" s="332"/>
      <c r="L973" s="332"/>
      <c r="M973" s="332"/>
      <c r="N973" s="332"/>
      <c r="O973" s="377">
        <f t="shared" si="109"/>
        <v>-30.883979422816651</v>
      </c>
      <c r="P973" s="377">
        <f t="shared" si="110"/>
        <v>-29.709985263463039</v>
      </c>
      <c r="Q973" s="377">
        <f t="shared" si="111"/>
        <v>-23.724610471947191</v>
      </c>
      <c r="R973" s="377">
        <f t="shared" si="112"/>
        <v>-46.865042347940395</v>
      </c>
      <c r="S973" s="377">
        <f t="shared" si="113"/>
        <v>-16.586781468219979</v>
      </c>
      <c r="T973" s="377">
        <f t="shared" si="114"/>
        <v>-30.197213590051803</v>
      </c>
      <c r="U973" s="377">
        <f t="shared" si="115"/>
        <v>-50.859209732838458</v>
      </c>
      <c r="V973" s="377">
        <f t="shared" si="116"/>
        <v>-25.211620905441489</v>
      </c>
      <c r="W973" s="377">
        <f t="shared" si="117"/>
        <v>-17.615797877163434</v>
      </c>
      <c r="X973" s="377">
        <f t="shared" si="118"/>
        <v>60.963783953739927</v>
      </c>
      <c r="Y973" s="377">
        <f t="shared" si="119"/>
        <v>-45.667874433778067</v>
      </c>
      <c r="Z973" s="377">
        <f t="shared" si="120"/>
        <v>-9.2707315545821114</v>
      </c>
      <c r="AA973" s="377">
        <f t="shared" si="121"/>
        <v>-24.792870236139976</v>
      </c>
      <c r="AB973" s="377">
        <f t="shared" si="122"/>
        <v>-16.103163950188002</v>
      </c>
      <c r="AC973" s="377">
        <f t="shared" si="123"/>
        <v>-42.322452423755593</v>
      </c>
      <c r="AD973" s="377">
        <f t="shared" si="124"/>
        <v>37.099358274067789</v>
      </c>
      <c r="AE973" s="377">
        <f t="shared" si="125"/>
        <v>-24.767664099197646</v>
      </c>
      <c r="AF973" s="377">
        <f t="shared" si="126"/>
        <v>-33.638165903563099</v>
      </c>
      <c r="AG973" s="377">
        <f t="shared" si="126"/>
        <v>2.7604098948745719</v>
      </c>
      <c r="AH973" s="377">
        <f t="shared" si="126"/>
        <v>28.837383080726017</v>
      </c>
      <c r="AI973" s="377">
        <f t="shared" si="126"/>
        <v>40.57257849822988</v>
      </c>
      <c r="AJ973" s="377">
        <f t="shared" si="127"/>
        <v>9.5950928958765616</v>
      </c>
      <c r="AK973" s="377">
        <f t="shared" si="127"/>
        <v>43.825473585837116</v>
      </c>
      <c r="AL973" s="377">
        <f t="shared" si="127"/>
        <v>45.690996935255278</v>
      </c>
      <c r="AM973" s="377">
        <f t="shared" si="127"/>
        <v>16.354042027118048</v>
      </c>
      <c r="AN973" s="377">
        <f t="shared" si="128"/>
        <v>26.23704056762357</v>
      </c>
      <c r="AO973" s="377">
        <f t="shared" si="128"/>
        <v>45.136905181834656</v>
      </c>
      <c r="AP973" s="377">
        <f t="shared" si="128"/>
        <v>14.413180453629195</v>
      </c>
    </row>
    <row r="974" spans="1:42" s="326" customFormat="1" ht="13.8" x14ac:dyDescent="0.3">
      <c r="A974" s="330"/>
      <c r="B974" s="330" t="s">
        <v>365</v>
      </c>
      <c r="C974" s="333"/>
      <c r="D974" s="333"/>
      <c r="E974" s="333"/>
      <c r="F974" s="333"/>
      <c r="G974" s="333"/>
      <c r="H974" s="333"/>
      <c r="I974" s="333"/>
      <c r="J974" s="333"/>
      <c r="K974" s="333"/>
      <c r="L974" s="333"/>
      <c r="M974" s="333"/>
      <c r="N974" s="333"/>
      <c r="O974" s="377">
        <f t="shared" si="109"/>
        <v>-39.914491456608815</v>
      </c>
      <c r="P974" s="377">
        <f t="shared" si="110"/>
        <v>-24.303942509855453</v>
      </c>
      <c r="Q974" s="377">
        <f t="shared" si="111"/>
        <v>-27.250302401803893</v>
      </c>
      <c r="R974" s="377">
        <f t="shared" si="112"/>
        <v>-22.765601891394208</v>
      </c>
      <c r="S974" s="377">
        <f t="shared" si="113"/>
        <v>-30.371765939814814</v>
      </c>
      <c r="T974" s="377">
        <f t="shared" si="114"/>
        <v>-17.245063182296814</v>
      </c>
      <c r="U974" s="377">
        <f t="shared" si="115"/>
        <v>-44.33052025216216</v>
      </c>
      <c r="V974" s="377">
        <f t="shared" si="116"/>
        <v>-37.653989960353677</v>
      </c>
      <c r="W974" s="377">
        <f t="shared" si="117"/>
        <v>-18.514159765868005</v>
      </c>
      <c r="X974" s="377">
        <f t="shared" si="118"/>
        <v>-7.0400879628582942</v>
      </c>
      <c r="Y974" s="377">
        <f t="shared" si="119"/>
        <v>-13.449783498637601</v>
      </c>
      <c r="Z974" s="377">
        <f t="shared" si="120"/>
        <v>-29.367575758505033</v>
      </c>
      <c r="AA974" s="377">
        <f t="shared" si="121"/>
        <v>-2.9132313524485354</v>
      </c>
      <c r="AB974" s="377">
        <f t="shared" si="122"/>
        <v>-6.7887553471711302</v>
      </c>
      <c r="AC974" s="377">
        <f t="shared" si="123"/>
        <v>-13.553993647905072</v>
      </c>
      <c r="AD974" s="377">
        <f t="shared" si="124"/>
        <v>10.223532750089799</v>
      </c>
      <c r="AE974" s="377">
        <f t="shared" si="125"/>
        <v>-5.4771964846546917</v>
      </c>
      <c r="AF974" s="377">
        <f t="shared" si="126"/>
        <v>-6.2724762538470591</v>
      </c>
      <c r="AG974" s="377">
        <f t="shared" si="126"/>
        <v>9.6259562699152905</v>
      </c>
      <c r="AH974" s="377">
        <f t="shared" si="126"/>
        <v>11.324651491685515</v>
      </c>
      <c r="AI974" s="377">
        <f t="shared" si="126"/>
        <v>40.492774151385788</v>
      </c>
      <c r="AJ974" s="377">
        <f t="shared" si="127"/>
        <v>10.694558891341076</v>
      </c>
      <c r="AK974" s="377">
        <f t="shared" si="127"/>
        <v>23.661631765609432</v>
      </c>
      <c r="AL974" s="377">
        <f t="shared" si="127"/>
        <v>80.021842141596622</v>
      </c>
      <c r="AM974" s="377">
        <f t="shared" si="127"/>
        <v>43.054887294514941</v>
      </c>
      <c r="AN974" s="377">
        <f t="shared" si="128"/>
        <v>25.354717452141326</v>
      </c>
      <c r="AO974" s="377">
        <f t="shared" si="128"/>
        <v>9.5050245514010783</v>
      </c>
      <c r="AP974" s="377">
        <f t="shared" si="128"/>
        <v>15.117618247310931</v>
      </c>
    </row>
    <row r="975" spans="1:42" s="326" customFormat="1" ht="13.8" x14ac:dyDescent="0.3">
      <c r="A975" s="328"/>
      <c r="B975" s="328" t="s">
        <v>366</v>
      </c>
      <c r="C975" s="332"/>
      <c r="D975" s="332"/>
      <c r="E975" s="332"/>
      <c r="F975" s="332"/>
      <c r="G975" s="332"/>
      <c r="H975" s="332"/>
      <c r="I975" s="332"/>
      <c r="J975" s="332"/>
      <c r="K975" s="332"/>
      <c r="L975" s="332"/>
      <c r="M975" s="332"/>
      <c r="N975" s="332"/>
      <c r="O975" s="377">
        <f t="shared" si="109"/>
        <v>-34.220268160396031</v>
      </c>
      <c r="P975" s="377">
        <f t="shared" si="110"/>
        <v>11.786957785353547</v>
      </c>
      <c r="Q975" s="377">
        <f t="shared" si="111"/>
        <v>-24.091816031626497</v>
      </c>
      <c r="R975" s="377">
        <f t="shared" si="112"/>
        <v>-4.5030343824175718</v>
      </c>
      <c r="S975" s="377">
        <f t="shared" si="113"/>
        <v>3.7790058124999999</v>
      </c>
      <c r="T975" s="377">
        <f t="shared" si="114"/>
        <v>-15.097682726720647</v>
      </c>
      <c r="U975" s="377">
        <f t="shared" si="115"/>
        <v>-28.368512866666673</v>
      </c>
      <c r="V975" s="377">
        <f t="shared" si="116"/>
        <v>-40.60818045373135</v>
      </c>
      <c r="W975" s="377">
        <f t="shared" si="117"/>
        <v>5.9419022255192893</v>
      </c>
      <c r="X975" s="377">
        <f t="shared" si="118"/>
        <v>-17.321963295045055</v>
      </c>
      <c r="Y975" s="377">
        <f t="shared" si="119"/>
        <v>18.474869746073306</v>
      </c>
      <c r="Z975" s="377">
        <f t="shared" si="120"/>
        <v>57.845854272727259</v>
      </c>
      <c r="AA975" s="377">
        <f t="shared" si="121"/>
        <v>27.875911582979032</v>
      </c>
      <c r="AB975" s="377">
        <f t="shared" si="122"/>
        <v>20.940122897325423</v>
      </c>
      <c r="AC975" s="377">
        <f t="shared" si="123"/>
        <v>-16.803301211897061</v>
      </c>
      <c r="AD975" s="377">
        <f t="shared" si="124"/>
        <v>15.994499863305197</v>
      </c>
      <c r="AE975" s="377">
        <f t="shared" si="125"/>
        <v>-25.032005148575053</v>
      </c>
      <c r="AF975" s="377">
        <f t="shared" si="126"/>
        <v>9.1892660654327383</v>
      </c>
      <c r="AG975" s="377">
        <f t="shared" si="126"/>
        <v>34.327127949446833</v>
      </c>
      <c r="AH975" s="377">
        <f t="shared" si="126"/>
        <v>25.472059219339251</v>
      </c>
      <c r="AI975" s="377">
        <f t="shared" si="126"/>
        <v>26.340194738698258</v>
      </c>
      <c r="AJ975" s="377">
        <f t="shared" si="127"/>
        <v>59.63968661314815</v>
      </c>
      <c r="AK975" s="377">
        <f t="shared" si="127"/>
        <v>28.984006188090486</v>
      </c>
      <c r="AL975" s="377">
        <f t="shared" si="127"/>
        <v>20.649519346635621</v>
      </c>
      <c r="AM975" s="377">
        <f t="shared" si="127"/>
        <v>23.34146206977157</v>
      </c>
      <c r="AN975" s="377">
        <f t="shared" si="128"/>
        <v>-19.832661121144017</v>
      </c>
      <c r="AO975" s="377">
        <f t="shared" si="128"/>
        <v>36.103074156461524</v>
      </c>
      <c r="AP975" s="377">
        <f t="shared" si="128"/>
        <v>3.2711404603305265</v>
      </c>
    </row>
    <row r="976" spans="1:42" s="326" customFormat="1" ht="27.6" x14ac:dyDescent="0.3">
      <c r="A976" s="330"/>
      <c r="B976" s="330" t="s">
        <v>367</v>
      </c>
      <c r="C976" s="333"/>
      <c r="D976" s="333"/>
      <c r="E976" s="333"/>
      <c r="F976" s="333"/>
      <c r="G976" s="333"/>
      <c r="H976" s="333"/>
      <c r="I976" s="333"/>
      <c r="J976" s="333"/>
      <c r="K976" s="333"/>
      <c r="L976" s="333"/>
      <c r="M976" s="333"/>
      <c r="N976" s="333"/>
      <c r="O976" s="377">
        <f t="shared" si="109"/>
        <v>-43.408731761699151</v>
      </c>
      <c r="P976" s="377">
        <f t="shared" si="110"/>
        <v>30.489670216237315</v>
      </c>
      <c r="Q976" s="377">
        <f t="shared" si="111"/>
        <v>-32.499583202823153</v>
      </c>
      <c r="R976" s="377">
        <f t="shared" si="112"/>
        <v>-25.694702049412307</v>
      </c>
      <c r="S976" s="377">
        <f t="shared" si="113"/>
        <v>-10.966705004028393</v>
      </c>
      <c r="T976" s="377">
        <f t="shared" si="114"/>
        <v>-70.225905656439423</v>
      </c>
      <c r="U976" s="377">
        <f t="shared" si="115"/>
        <v>-68.45860526879855</v>
      </c>
      <c r="V976" s="377">
        <f t="shared" si="116"/>
        <v>21.959885726260694</v>
      </c>
      <c r="W976" s="377">
        <f t="shared" si="117"/>
        <v>47.540522755985414</v>
      </c>
      <c r="X976" s="377">
        <f t="shared" si="118"/>
        <v>61.554213565066512</v>
      </c>
      <c r="Y976" s="377">
        <f t="shared" si="119"/>
        <v>12.515243027093089</v>
      </c>
      <c r="Z976" s="377">
        <f t="shared" si="120"/>
        <v>39.339787037275073</v>
      </c>
      <c r="AA976" s="377">
        <f t="shared" si="121"/>
        <v>-21.879972968658954</v>
      </c>
      <c r="AB976" s="377">
        <f t="shared" si="122"/>
        <v>-30.272733771626406</v>
      </c>
      <c r="AC976" s="377">
        <f t="shared" si="123"/>
        <v>-19.845401642258995</v>
      </c>
      <c r="AD976" s="377">
        <f t="shared" si="124"/>
        <v>-26.720711323016488</v>
      </c>
      <c r="AE976" s="377">
        <f t="shared" si="125"/>
        <v>-47.131037342809556</v>
      </c>
      <c r="AF976" s="377">
        <f t="shared" si="126"/>
        <v>39.007530830573558</v>
      </c>
      <c r="AG976" s="377">
        <f t="shared" si="126"/>
        <v>109.91680754652225</v>
      </c>
      <c r="AH976" s="377">
        <f t="shared" si="126"/>
        <v>7.2160571118549663</v>
      </c>
      <c r="AI976" s="377">
        <f t="shared" si="126"/>
        <v>-9.6013368582323757</v>
      </c>
      <c r="AJ976" s="377">
        <f t="shared" si="127"/>
        <v>-51.056204168174737</v>
      </c>
      <c r="AK976" s="377">
        <f t="shared" si="127"/>
        <v>-21.685217042702391</v>
      </c>
      <c r="AL976" s="377">
        <f t="shared" si="127"/>
        <v>-2.3766212484840086</v>
      </c>
      <c r="AM976" s="377">
        <f t="shared" si="127"/>
        <v>30.596760316887366</v>
      </c>
      <c r="AN976" s="377">
        <f t="shared" si="128"/>
        <v>52.439774072477086</v>
      </c>
      <c r="AO976" s="377">
        <f t="shared" si="128"/>
        <v>18.638851266742481</v>
      </c>
      <c r="AP976" s="377">
        <f t="shared" si="128"/>
        <v>6.6137997596657696</v>
      </c>
    </row>
    <row r="977" spans="1:42" s="326" customFormat="1" ht="25.5" customHeight="1" x14ac:dyDescent="0.3">
      <c r="A977" s="328"/>
      <c r="B977" s="328" t="s">
        <v>368</v>
      </c>
      <c r="C977" s="332"/>
      <c r="D977" s="332"/>
      <c r="E977" s="332"/>
      <c r="F977" s="332"/>
      <c r="G977" s="332"/>
      <c r="H977" s="332"/>
      <c r="I977" s="332"/>
      <c r="J977" s="332"/>
      <c r="K977" s="332"/>
      <c r="L977" s="332"/>
      <c r="M977" s="332"/>
      <c r="N977" s="332"/>
      <c r="O977" s="377">
        <f t="shared" si="109"/>
        <v>20.639886980805763</v>
      </c>
      <c r="P977" s="377">
        <f t="shared" si="110"/>
        <v>-26.540247633252267</v>
      </c>
      <c r="Q977" s="377">
        <f t="shared" si="111"/>
        <v>31.409844703037905</v>
      </c>
      <c r="R977" s="377">
        <f t="shared" si="112"/>
        <v>26.495236649161569</v>
      </c>
      <c r="S977" s="377">
        <f t="shared" si="113"/>
        <v>-10.358329609853804</v>
      </c>
      <c r="T977" s="377">
        <f t="shared" si="114"/>
        <v>-41.806007540779284</v>
      </c>
      <c r="U977" s="377">
        <f t="shared" si="115"/>
        <v>-27.894594096851481</v>
      </c>
      <c r="V977" s="377">
        <f t="shared" si="116"/>
        <v>-24.435897161145693</v>
      </c>
      <c r="W977" s="377">
        <f t="shared" si="117"/>
        <v>-3.6411323690940978</v>
      </c>
      <c r="X977" s="377">
        <f t="shared" si="118"/>
        <v>-15.575112909920721</v>
      </c>
      <c r="Y977" s="377">
        <f t="shared" si="119"/>
        <v>-30.060409990256126</v>
      </c>
      <c r="Z977" s="377">
        <f t="shared" si="120"/>
        <v>-14.522247846301402</v>
      </c>
      <c r="AA977" s="377">
        <f t="shared" si="121"/>
        <v>-11.407001839928396</v>
      </c>
      <c r="AB977" s="377">
        <f t="shared" si="122"/>
        <v>-5.3345421554103156</v>
      </c>
      <c r="AC977" s="377">
        <f t="shared" si="123"/>
        <v>-40.650213531645605</v>
      </c>
      <c r="AD977" s="377">
        <f t="shared" si="124"/>
        <v>-31.855455353775351</v>
      </c>
      <c r="AE977" s="377">
        <f t="shared" si="125"/>
        <v>-19.144420576867006</v>
      </c>
      <c r="AF977" s="377">
        <f t="shared" si="126"/>
        <v>-30.657073360762617</v>
      </c>
      <c r="AG977" s="377">
        <f t="shared" si="126"/>
        <v>-26.632954096604099</v>
      </c>
      <c r="AH977" s="377">
        <f t="shared" si="126"/>
        <v>5.3704952636891958</v>
      </c>
      <c r="AI977" s="377">
        <f t="shared" ref="AI977" si="129">IFERROR(((AI197-W197)*100/W197),"n.a.")</f>
        <v>-14.103821625309875</v>
      </c>
      <c r="AJ977" s="377">
        <f t="shared" si="127"/>
        <v>0.42586695072991787</v>
      </c>
      <c r="AK977" s="377">
        <f t="shared" si="127"/>
        <v>7.3808586259237829</v>
      </c>
      <c r="AL977" s="377">
        <f t="shared" si="127"/>
        <v>11.514803555098405</v>
      </c>
      <c r="AM977" s="377">
        <f t="shared" ref="AM977:AP992" si="130">IFERROR(((AM197-AA197)*100/AA197),"n.a.")</f>
        <v>-3.4346782237672526</v>
      </c>
      <c r="AN977" s="377">
        <f t="shared" si="130"/>
        <v>-0.70341930039270595</v>
      </c>
      <c r="AO977" s="377">
        <f t="shared" si="130"/>
        <v>2.739619258111381</v>
      </c>
      <c r="AP977" s="377">
        <f t="shared" si="130"/>
        <v>28.011742465666469</v>
      </c>
    </row>
    <row r="978" spans="1:42" s="326" customFormat="1" ht="13.8" x14ac:dyDescent="0.3">
      <c r="A978" s="330"/>
      <c r="B978" s="330" t="s">
        <v>369</v>
      </c>
      <c r="C978" s="333"/>
      <c r="D978" s="333"/>
      <c r="E978" s="333"/>
      <c r="F978" s="333"/>
      <c r="G978" s="333"/>
      <c r="H978" s="333"/>
      <c r="I978" s="333"/>
      <c r="J978" s="333"/>
      <c r="K978" s="333"/>
      <c r="L978" s="333"/>
      <c r="M978" s="333"/>
      <c r="N978" s="333"/>
      <c r="O978" s="377">
        <f t="shared" ref="O978:O1041" si="131">IFERROR(((O198-C198)*100/C198),"n.a.")</f>
        <v>-26.298432288128872</v>
      </c>
      <c r="P978" s="377">
        <f t="shared" ref="P978:P1041" si="132">IFERROR(((P198-D198)*100/D198),"n.a.")</f>
        <v>-17.626371057143622</v>
      </c>
      <c r="Q978" s="377">
        <f t="shared" ref="Q978:Q1041" si="133">IFERROR(((Q198-E198)*100/E198),"n.a.")</f>
        <v>-18.010202912666159</v>
      </c>
      <c r="R978" s="377">
        <f t="shared" ref="R978:R1041" si="134">IFERROR(((R198-F198)*100/F198),"n.a.")</f>
        <v>-27.020761857384574</v>
      </c>
      <c r="S978" s="377">
        <f t="shared" ref="S978:S1041" si="135">IFERROR(((S198-G198)*100/G198),"n.a.")</f>
        <v>-20.990689474745508</v>
      </c>
      <c r="T978" s="377">
        <f t="shared" ref="T978:T1041" si="136">IFERROR(((T198-H198)*100/H198),"n.a.")</f>
        <v>-26.068631587111874</v>
      </c>
      <c r="U978" s="377">
        <f t="shared" ref="U978:U1041" si="137">IFERROR(((U198-I198)*100/I198),"n.a.")</f>
        <v>-18.472691996110502</v>
      </c>
      <c r="V978" s="377">
        <f t="shared" ref="V978:V1041" si="138">IFERROR(((V198-J198)*100/J198),"n.a.")</f>
        <v>-17.31951440875401</v>
      </c>
      <c r="W978" s="377">
        <f t="shared" ref="W978:W1041" si="139">IFERROR(((W198-K198)*100/K198),"n.a.")</f>
        <v>-4.0446381330941641</v>
      </c>
      <c r="X978" s="377">
        <f t="shared" ref="X978:X1041" si="140">IFERROR(((X198-L198)*100/L198),"n.a.")</f>
        <v>-2.5544640002825441</v>
      </c>
      <c r="Y978" s="377">
        <f t="shared" ref="Y978:Y1041" si="141">IFERROR(((Y198-M198)*100/M198),"n.a.")</f>
        <v>-3.5157289976148522</v>
      </c>
      <c r="Z978" s="377">
        <f t="shared" ref="Z978:Z1041" si="142">IFERROR(((Z198-N198)*100/N198),"n.a.")</f>
        <v>-7.0551413035741835</v>
      </c>
      <c r="AA978" s="377">
        <f t="shared" ref="AA978:AA1041" si="143">IFERROR(((AA198-O198)*100/O198),"n.a.")</f>
        <v>-1.1194031051395796</v>
      </c>
      <c r="AB978" s="377">
        <f t="shared" ref="AB978:AB1041" si="144">IFERROR(((AB198-P198)*100/P198),"n.a.")</f>
        <v>4.9580923078031907</v>
      </c>
      <c r="AC978" s="377">
        <f t="shared" ref="AC978:AC1041" si="145">IFERROR(((AC198-Q198)*100/Q198),"n.a.")</f>
        <v>-11.067581193549453</v>
      </c>
      <c r="AD978" s="377">
        <f t="shared" ref="AD978:AD1041" si="146">IFERROR(((AD198-R198)*100/R198),"n.a.")</f>
        <v>15.862341539502275</v>
      </c>
      <c r="AE978" s="377">
        <f t="shared" ref="AE978:AE1041" si="147">IFERROR(((AE198-S198)*100/S198),"n.a.")</f>
        <v>1.9584872007409164</v>
      </c>
      <c r="AF978" s="377">
        <f t="shared" ref="AF978:AI1041" si="148">IFERROR(((AF198-T198)*100/T198),"n.a.")</f>
        <v>21.669770801605861</v>
      </c>
      <c r="AG978" s="377">
        <f t="shared" si="148"/>
        <v>39.210887590464672</v>
      </c>
      <c r="AH978" s="377">
        <f t="shared" si="148"/>
        <v>31.29257426331122</v>
      </c>
      <c r="AI978" s="377">
        <f t="shared" si="148"/>
        <v>20.398835135407928</v>
      </c>
      <c r="AJ978" s="377">
        <f t="shared" ref="AJ978:AM1041" si="149">IFERROR(((AJ198-X198)*100/X198),"n.a.")</f>
        <v>25.010459570201728</v>
      </c>
      <c r="AK978" s="377">
        <f t="shared" si="149"/>
        <v>17.335488121308721</v>
      </c>
      <c r="AL978" s="377">
        <f t="shared" si="149"/>
        <v>24.875476837553492</v>
      </c>
      <c r="AM978" s="377">
        <f t="shared" si="149"/>
        <v>30.532142761833384</v>
      </c>
      <c r="AN978" s="377">
        <f t="shared" si="130"/>
        <v>4.9436336962624159</v>
      </c>
      <c r="AO978" s="377">
        <f t="shared" si="130"/>
        <v>26.292494375620567</v>
      </c>
      <c r="AP978" s="377">
        <f t="shared" si="130"/>
        <v>20.018914547993397</v>
      </c>
    </row>
    <row r="979" spans="1:42" s="326" customFormat="1" ht="13.8" x14ac:dyDescent="0.3">
      <c r="A979" s="328"/>
      <c r="B979" s="328" t="s">
        <v>370</v>
      </c>
      <c r="C979" s="332"/>
      <c r="D979" s="332"/>
      <c r="E979" s="332"/>
      <c r="F979" s="332"/>
      <c r="G979" s="332"/>
      <c r="H979" s="332"/>
      <c r="I979" s="332"/>
      <c r="J979" s="332"/>
      <c r="K979" s="332"/>
      <c r="L979" s="332"/>
      <c r="M979" s="332"/>
      <c r="N979" s="332"/>
      <c r="O979" s="377">
        <f t="shared" si="131"/>
        <v>-27.745099233686993</v>
      </c>
      <c r="P979" s="377">
        <f t="shared" si="132"/>
        <v>-9.2523526671821621</v>
      </c>
      <c r="Q979" s="377">
        <f t="shared" si="133"/>
        <v>-10.480762887317592</v>
      </c>
      <c r="R979" s="377">
        <f t="shared" si="134"/>
        <v>-26.896338723680241</v>
      </c>
      <c r="S979" s="377">
        <f t="shared" si="135"/>
        <v>-15.84432865541782</v>
      </c>
      <c r="T979" s="377">
        <f t="shared" si="136"/>
        <v>-29.116816520574215</v>
      </c>
      <c r="U979" s="377">
        <f t="shared" si="137"/>
        <v>-11.082479118688383</v>
      </c>
      <c r="V979" s="377">
        <f t="shared" si="138"/>
        <v>-14.839206762034987</v>
      </c>
      <c r="W979" s="377">
        <f t="shared" si="139"/>
        <v>3.8655169285609143</v>
      </c>
      <c r="X979" s="377">
        <f t="shared" si="140"/>
        <v>1.4148007542148211</v>
      </c>
      <c r="Y979" s="377">
        <f t="shared" si="141"/>
        <v>-6.6795414193340008</v>
      </c>
      <c r="Z979" s="377">
        <f t="shared" si="142"/>
        <v>-12.04345295155994</v>
      </c>
      <c r="AA979" s="377">
        <f t="shared" si="143"/>
        <v>-2.8714776122648584</v>
      </c>
      <c r="AB979" s="377">
        <f t="shared" si="144"/>
        <v>-1.9069854778831505</v>
      </c>
      <c r="AC979" s="377">
        <f t="shared" si="145"/>
        <v>-21.853460487556394</v>
      </c>
      <c r="AD979" s="377">
        <f t="shared" si="146"/>
        <v>10.938412142129478</v>
      </c>
      <c r="AE979" s="377">
        <f t="shared" si="147"/>
        <v>-4.840451247686107</v>
      </c>
      <c r="AF979" s="377">
        <f t="shared" si="148"/>
        <v>34.91846258431773</v>
      </c>
      <c r="AG979" s="377">
        <f t="shared" si="148"/>
        <v>34.558468780411459</v>
      </c>
      <c r="AH979" s="377">
        <f t="shared" si="148"/>
        <v>35.719513205754723</v>
      </c>
      <c r="AI979" s="377">
        <f t="shared" si="148"/>
        <v>8.3674380714066174</v>
      </c>
      <c r="AJ979" s="377">
        <f t="shared" si="149"/>
        <v>13.601578949613776</v>
      </c>
      <c r="AK979" s="377">
        <f t="shared" si="149"/>
        <v>-0.53744435283676117</v>
      </c>
      <c r="AL979" s="377">
        <f t="shared" si="149"/>
        <v>9.7647432532903924</v>
      </c>
      <c r="AM979" s="377">
        <f t="shared" si="149"/>
        <v>23.931833874960262</v>
      </c>
      <c r="AN979" s="377">
        <f t="shared" si="130"/>
        <v>1.7662434163208205</v>
      </c>
      <c r="AO979" s="377">
        <f t="shared" si="130"/>
        <v>25.18600510675498</v>
      </c>
      <c r="AP979" s="377">
        <f t="shared" si="130"/>
        <v>21.983213003011993</v>
      </c>
    </row>
    <row r="980" spans="1:42" s="326" customFormat="1" ht="13.8" x14ac:dyDescent="0.3">
      <c r="A980" s="330"/>
      <c r="B980" s="330" t="s">
        <v>371</v>
      </c>
      <c r="C980" s="333"/>
      <c r="D980" s="333"/>
      <c r="E980" s="333"/>
      <c r="F980" s="333"/>
      <c r="G980" s="333"/>
      <c r="H980" s="333"/>
      <c r="I980" s="333"/>
      <c r="J980" s="333"/>
      <c r="K980" s="333"/>
      <c r="L980" s="333"/>
      <c r="M980" s="333"/>
      <c r="N980" s="333"/>
      <c r="O980" s="377">
        <f t="shared" si="131"/>
        <v>-31.223128057607589</v>
      </c>
      <c r="P980" s="377">
        <f t="shared" si="132"/>
        <v>-4.3080325735110572</v>
      </c>
      <c r="Q980" s="377">
        <f t="shared" si="133"/>
        <v>-2.5219696621545196</v>
      </c>
      <c r="R980" s="377">
        <f t="shared" si="134"/>
        <v>-25.570322225197156</v>
      </c>
      <c r="S980" s="377">
        <f t="shared" si="135"/>
        <v>-9.5901311984023465</v>
      </c>
      <c r="T980" s="377">
        <f t="shared" si="136"/>
        <v>-24.667639387088471</v>
      </c>
      <c r="U980" s="377">
        <f t="shared" si="137"/>
        <v>2.2683802795120838</v>
      </c>
      <c r="V980" s="377">
        <f t="shared" si="138"/>
        <v>-11.63106080445117</v>
      </c>
      <c r="W980" s="377">
        <f t="shared" si="139"/>
        <v>24.763666642845461</v>
      </c>
      <c r="X980" s="377">
        <f t="shared" si="140"/>
        <v>8.0153282615158563</v>
      </c>
      <c r="Y980" s="377">
        <f t="shared" si="141"/>
        <v>-5.2815144836777126</v>
      </c>
      <c r="Z980" s="377">
        <f t="shared" si="142"/>
        <v>-14.249812215410017</v>
      </c>
      <c r="AA980" s="377">
        <f t="shared" si="143"/>
        <v>2.7423611927915998</v>
      </c>
      <c r="AB980" s="377">
        <f t="shared" si="144"/>
        <v>0.40946358567328045</v>
      </c>
      <c r="AC980" s="377">
        <f t="shared" si="145"/>
        <v>-24.66345670887554</v>
      </c>
      <c r="AD980" s="377">
        <f t="shared" si="146"/>
        <v>10.19612387998475</v>
      </c>
      <c r="AE980" s="377">
        <f t="shared" si="147"/>
        <v>-6.8557927155948484</v>
      </c>
      <c r="AF980" s="377">
        <f t="shared" si="148"/>
        <v>40.880534230275856</v>
      </c>
      <c r="AG980" s="377">
        <f t="shared" si="148"/>
        <v>26.89358715498901</v>
      </c>
      <c r="AH980" s="377">
        <f t="shared" si="148"/>
        <v>38.877212684178744</v>
      </c>
      <c r="AI980" s="377">
        <f t="shared" si="148"/>
        <v>1.4238680841114684</v>
      </c>
      <c r="AJ980" s="377">
        <f t="shared" si="149"/>
        <v>6.0216522359560303</v>
      </c>
      <c r="AK980" s="377">
        <f t="shared" si="149"/>
        <v>-3.5163826031658729</v>
      </c>
      <c r="AL980" s="377">
        <f t="shared" si="149"/>
        <v>-4.5050844180788037</v>
      </c>
      <c r="AM980" s="377">
        <f t="shared" si="149"/>
        <v>17.752669505367866</v>
      </c>
      <c r="AN980" s="377">
        <f t="shared" si="130"/>
        <v>-5.2739361293606075</v>
      </c>
      <c r="AO980" s="377">
        <f t="shared" si="130"/>
        <v>21.855772751360245</v>
      </c>
      <c r="AP980" s="377">
        <f t="shared" si="130"/>
        <v>21.125104577784192</v>
      </c>
    </row>
    <row r="981" spans="1:42" s="326" customFormat="1" ht="13.8" x14ac:dyDescent="0.3">
      <c r="A981" s="328"/>
      <c r="B981" s="328" t="s">
        <v>372</v>
      </c>
      <c r="C981" s="332"/>
      <c r="D981" s="332"/>
      <c r="E981" s="332"/>
      <c r="F981" s="332"/>
      <c r="G981" s="332"/>
      <c r="H981" s="332"/>
      <c r="I981" s="332"/>
      <c r="J981" s="332"/>
      <c r="K981" s="332"/>
      <c r="L981" s="332"/>
      <c r="M981" s="332"/>
      <c r="N981" s="332"/>
      <c r="O981" s="377">
        <f t="shared" si="131"/>
        <v>-20.98540317221801</v>
      </c>
      <c r="P981" s="377">
        <f t="shared" si="132"/>
        <v>-16.905513701158792</v>
      </c>
      <c r="Q981" s="377">
        <f t="shared" si="133"/>
        <v>-20.381591005070575</v>
      </c>
      <c r="R981" s="377">
        <f t="shared" si="134"/>
        <v>-29.179066853650955</v>
      </c>
      <c r="S981" s="377">
        <f t="shared" si="135"/>
        <v>-28.263472825679901</v>
      </c>
      <c r="T981" s="377">
        <f t="shared" si="136"/>
        <v>-36.039092998231986</v>
      </c>
      <c r="U981" s="377">
        <f t="shared" si="137"/>
        <v>-30.463365699013984</v>
      </c>
      <c r="V981" s="377">
        <f t="shared" si="138"/>
        <v>-16.110544648692485</v>
      </c>
      <c r="W981" s="377">
        <f t="shared" si="139"/>
        <v>-22.506703110720313</v>
      </c>
      <c r="X981" s="377">
        <f t="shared" si="140"/>
        <v>-10.98930389921594</v>
      </c>
      <c r="Y981" s="377">
        <f t="shared" si="141"/>
        <v>-8.6418920570483859</v>
      </c>
      <c r="Z981" s="377">
        <f t="shared" si="142"/>
        <v>-7.4983850756316892</v>
      </c>
      <c r="AA981" s="377">
        <f t="shared" si="143"/>
        <v>-8.9689895794718613</v>
      </c>
      <c r="AB981" s="377">
        <f t="shared" si="144"/>
        <v>-6.2736345233627695</v>
      </c>
      <c r="AC981" s="377">
        <f t="shared" si="145"/>
        <v>-16.465929207987394</v>
      </c>
      <c r="AD981" s="377">
        <f t="shared" si="146"/>
        <v>10.404392643136509</v>
      </c>
      <c r="AE981" s="377">
        <f t="shared" si="147"/>
        <v>-1.8137357047986002</v>
      </c>
      <c r="AF981" s="377">
        <f t="shared" si="148"/>
        <v>27.178077914948428</v>
      </c>
      <c r="AG981" s="377">
        <f t="shared" si="148"/>
        <v>50.268606602185791</v>
      </c>
      <c r="AH981" s="377">
        <f t="shared" si="148"/>
        <v>23.168812702734307</v>
      </c>
      <c r="AI981" s="377">
        <f t="shared" si="148"/>
        <v>21.046582115234074</v>
      </c>
      <c r="AJ981" s="377">
        <f t="shared" si="149"/>
        <v>24.182131985715724</v>
      </c>
      <c r="AK981" s="377">
        <f t="shared" si="149"/>
        <v>0.36222886720838882</v>
      </c>
      <c r="AL981" s="377">
        <f t="shared" si="149"/>
        <v>35.978085891879743</v>
      </c>
      <c r="AM981" s="377">
        <f t="shared" si="149"/>
        <v>31.763402358870316</v>
      </c>
      <c r="AN981" s="377">
        <f t="shared" si="130"/>
        <v>14.711114373822282</v>
      </c>
      <c r="AO981" s="377">
        <f t="shared" si="130"/>
        <v>30.88722013359547</v>
      </c>
      <c r="AP981" s="377">
        <f t="shared" si="130"/>
        <v>22.451269761848273</v>
      </c>
    </row>
    <row r="982" spans="1:42" s="326" customFormat="1" ht="13.8" x14ac:dyDescent="0.3">
      <c r="A982" s="330"/>
      <c r="B982" s="330" t="s">
        <v>373</v>
      </c>
      <c r="C982" s="333"/>
      <c r="D982" s="333"/>
      <c r="E982" s="333"/>
      <c r="F982" s="333"/>
      <c r="G982" s="333"/>
      <c r="H982" s="333"/>
      <c r="I982" s="333"/>
      <c r="J982" s="333"/>
      <c r="K982" s="333"/>
      <c r="L982" s="333"/>
      <c r="M982" s="333"/>
      <c r="N982" s="333"/>
      <c r="O982" s="377">
        <f t="shared" si="131"/>
        <v>-24.081889039442032</v>
      </c>
      <c r="P982" s="377">
        <f t="shared" si="132"/>
        <v>-24.390593878901367</v>
      </c>
      <c r="Q982" s="377">
        <f t="shared" si="133"/>
        <v>-36.664158303468206</v>
      </c>
      <c r="R982" s="377">
        <f t="shared" si="134"/>
        <v>-34.344764984352778</v>
      </c>
      <c r="S982" s="377">
        <f t="shared" si="135"/>
        <v>-14.625519226225636</v>
      </c>
      <c r="T982" s="377">
        <f t="shared" si="136"/>
        <v>-33.927981740425537</v>
      </c>
      <c r="U982" s="377">
        <f t="shared" si="137"/>
        <v>-40.468467089563283</v>
      </c>
      <c r="V982" s="377">
        <f t="shared" si="138"/>
        <v>-56.691063561048239</v>
      </c>
      <c r="W982" s="377">
        <f t="shared" si="139"/>
        <v>-1.8126096923611148</v>
      </c>
      <c r="X982" s="377">
        <f t="shared" si="140"/>
        <v>-8.3293419515640785</v>
      </c>
      <c r="Y982" s="377">
        <f t="shared" si="141"/>
        <v>-15.386005407232703</v>
      </c>
      <c r="Z982" s="377">
        <f t="shared" si="142"/>
        <v>-8.5258323184357554</v>
      </c>
      <c r="AA982" s="377">
        <f t="shared" si="143"/>
        <v>-37.352019104501572</v>
      </c>
      <c r="AB982" s="377">
        <f t="shared" si="144"/>
        <v>-8.3155650049481284</v>
      </c>
      <c r="AC982" s="377">
        <f t="shared" si="145"/>
        <v>-18.62419570765455</v>
      </c>
      <c r="AD982" s="377">
        <f t="shared" si="146"/>
        <v>38.850688554316164</v>
      </c>
      <c r="AE982" s="377">
        <f t="shared" si="147"/>
        <v>12.706044706684581</v>
      </c>
      <c r="AF982" s="377">
        <f t="shared" si="148"/>
        <v>-3.042419091003207</v>
      </c>
      <c r="AG982" s="377">
        <f t="shared" si="148"/>
        <v>72.603621304949655</v>
      </c>
      <c r="AH982" s="377">
        <f t="shared" si="148"/>
        <v>143.440269606594</v>
      </c>
      <c r="AI982" s="377">
        <f t="shared" si="148"/>
        <v>21.892664403420262</v>
      </c>
      <c r="AJ982" s="377">
        <f t="shared" si="149"/>
        <v>107.36860806755836</v>
      </c>
      <c r="AK982" s="377">
        <f t="shared" si="149"/>
        <v>61.686108782839064</v>
      </c>
      <c r="AL982" s="377">
        <f t="shared" si="149"/>
        <v>40.860611643202155</v>
      </c>
      <c r="AM982" s="377">
        <f t="shared" si="149"/>
        <v>82.985954308491628</v>
      </c>
      <c r="AN982" s="377">
        <f t="shared" si="130"/>
        <v>37.344931983052284</v>
      </c>
      <c r="AO982" s="377">
        <f t="shared" si="130"/>
        <v>29.31178856575826</v>
      </c>
      <c r="AP982" s="377">
        <f t="shared" si="130"/>
        <v>36.957548521462265</v>
      </c>
    </row>
    <row r="983" spans="1:42" s="326" customFormat="1" ht="13.8" x14ac:dyDescent="0.3">
      <c r="A983" s="328"/>
      <c r="B983" s="328" t="s">
        <v>374</v>
      </c>
      <c r="C983" s="332"/>
      <c r="D983" s="332"/>
      <c r="E983" s="332"/>
      <c r="F983" s="332"/>
      <c r="G983" s="332"/>
      <c r="H983" s="332"/>
      <c r="I983" s="332"/>
      <c r="J983" s="332"/>
      <c r="K983" s="332"/>
      <c r="L983" s="332"/>
      <c r="M983" s="332"/>
      <c r="N983" s="332"/>
      <c r="O983" s="377">
        <f t="shared" si="131"/>
        <v>-29.568433631774873</v>
      </c>
      <c r="P983" s="377">
        <f t="shared" si="132"/>
        <v>-29.265398959885456</v>
      </c>
      <c r="Q983" s="377">
        <f t="shared" si="133"/>
        <v>-25.813125532400186</v>
      </c>
      <c r="R983" s="377">
        <f t="shared" si="134"/>
        <v>-29.095213904717724</v>
      </c>
      <c r="S983" s="377">
        <f t="shared" si="135"/>
        <v>-25.851069782082575</v>
      </c>
      <c r="T983" s="377">
        <f t="shared" si="136"/>
        <v>-31.548532085938902</v>
      </c>
      <c r="U983" s="377">
        <f t="shared" si="137"/>
        <v>-24.531249462226295</v>
      </c>
      <c r="V983" s="377">
        <f t="shared" si="138"/>
        <v>-15.264944954807415</v>
      </c>
      <c r="W983" s="377">
        <f t="shared" si="139"/>
        <v>-11.44455650241091</v>
      </c>
      <c r="X983" s="377">
        <f t="shared" si="140"/>
        <v>-3.8403804196305069</v>
      </c>
      <c r="Y983" s="377">
        <f t="shared" si="141"/>
        <v>0.83319902495389764</v>
      </c>
      <c r="Z983" s="377">
        <f t="shared" si="142"/>
        <v>-3.3934512491100186</v>
      </c>
      <c r="AA983" s="377">
        <f t="shared" si="143"/>
        <v>1.0779779370597826</v>
      </c>
      <c r="AB983" s="377">
        <f t="shared" si="144"/>
        <v>14.663814510025844</v>
      </c>
      <c r="AC983" s="377">
        <f t="shared" si="145"/>
        <v>-1.9120171033533144</v>
      </c>
      <c r="AD983" s="377">
        <f t="shared" si="146"/>
        <v>27.028702015229229</v>
      </c>
      <c r="AE983" s="377">
        <f t="shared" si="147"/>
        <v>7.3050613666121782</v>
      </c>
      <c r="AF983" s="377">
        <f t="shared" si="148"/>
        <v>27.855733908380909</v>
      </c>
      <c r="AG983" s="377">
        <f t="shared" si="148"/>
        <v>50.485596694051672</v>
      </c>
      <c r="AH983" s="377">
        <f t="shared" si="148"/>
        <v>23.458485602013919</v>
      </c>
      <c r="AI983" s="377">
        <f t="shared" si="148"/>
        <v>34.54870069538557</v>
      </c>
      <c r="AJ983" s="377">
        <f t="shared" si="149"/>
        <v>38.663427606045381</v>
      </c>
      <c r="AK983" s="377">
        <f t="shared" si="149"/>
        <v>22.347518498882984</v>
      </c>
      <c r="AL983" s="377">
        <f t="shared" si="149"/>
        <v>45.093523694532536</v>
      </c>
      <c r="AM983" s="377">
        <f t="shared" si="149"/>
        <v>29.142733566502653</v>
      </c>
      <c r="AN983" s="377">
        <f t="shared" si="130"/>
        <v>3.8181341393422312</v>
      </c>
      <c r="AO983" s="377">
        <f t="shared" si="130"/>
        <v>18.050050912744521</v>
      </c>
      <c r="AP983" s="377">
        <f t="shared" si="130"/>
        <v>10.926242160121033</v>
      </c>
    </row>
    <row r="984" spans="1:42" s="326" customFormat="1" ht="13.8" x14ac:dyDescent="0.3">
      <c r="A984" s="330"/>
      <c r="B984" s="330" t="s">
        <v>375</v>
      </c>
      <c r="C984" s="333"/>
      <c r="D984" s="333"/>
      <c r="E984" s="333"/>
      <c r="F984" s="333"/>
      <c r="G984" s="333"/>
      <c r="H984" s="333"/>
      <c r="I984" s="333"/>
      <c r="J984" s="333"/>
      <c r="K984" s="333"/>
      <c r="L984" s="333"/>
      <c r="M984" s="333"/>
      <c r="N984" s="333"/>
      <c r="O984" s="377">
        <f t="shared" si="131"/>
        <v>-34.757257048873321</v>
      </c>
      <c r="P984" s="377">
        <f t="shared" si="132"/>
        <v>-35.676884239855724</v>
      </c>
      <c r="Q984" s="377">
        <f t="shared" si="133"/>
        <v>-42.786148979145622</v>
      </c>
      <c r="R984" s="377">
        <f t="shared" si="134"/>
        <v>-44.004444351919723</v>
      </c>
      <c r="S984" s="377">
        <f t="shared" si="135"/>
        <v>-43.717737077121512</v>
      </c>
      <c r="T984" s="377">
        <f t="shared" si="136"/>
        <v>-34.652681366153843</v>
      </c>
      <c r="U984" s="377">
        <f t="shared" si="137"/>
        <v>-25.354796819350675</v>
      </c>
      <c r="V984" s="377">
        <f t="shared" si="138"/>
        <v>-8.3204803602599782</v>
      </c>
      <c r="W984" s="377">
        <f t="shared" si="139"/>
        <v>-21.197760202687732</v>
      </c>
      <c r="X984" s="377">
        <f t="shared" si="140"/>
        <v>-15.695214977135594</v>
      </c>
      <c r="Y984" s="377">
        <f t="shared" si="141"/>
        <v>-9.5361558420893218</v>
      </c>
      <c r="Z984" s="377">
        <f t="shared" si="142"/>
        <v>0.4303834743601086</v>
      </c>
      <c r="AA984" s="377">
        <f t="shared" si="143"/>
        <v>-5.7473326888654954</v>
      </c>
      <c r="AB984" s="377">
        <f t="shared" si="144"/>
        <v>-0.97573562620541598</v>
      </c>
      <c r="AC984" s="377">
        <f t="shared" si="145"/>
        <v>0.53992213378694409</v>
      </c>
      <c r="AD984" s="377">
        <f t="shared" si="146"/>
        <v>21.495306920615338</v>
      </c>
      <c r="AE984" s="377">
        <f t="shared" si="147"/>
        <v>1.893395264829727</v>
      </c>
      <c r="AF984" s="377">
        <f t="shared" si="148"/>
        <v>21.94234023621593</v>
      </c>
      <c r="AG984" s="377">
        <f t="shared" si="148"/>
        <v>43.143172822950781</v>
      </c>
      <c r="AH984" s="377">
        <f t="shared" si="148"/>
        <v>6.7727880075502416</v>
      </c>
      <c r="AI984" s="377">
        <f t="shared" si="148"/>
        <v>37.496434476776543</v>
      </c>
      <c r="AJ984" s="377">
        <f t="shared" si="149"/>
        <v>39.267848465540901</v>
      </c>
      <c r="AK984" s="377">
        <f t="shared" si="149"/>
        <v>34.152865352184072</v>
      </c>
      <c r="AL984" s="377">
        <f t="shared" si="149"/>
        <v>5.4220033468706283</v>
      </c>
      <c r="AM984" s="377">
        <f t="shared" si="149"/>
        <v>7.387036306746289</v>
      </c>
      <c r="AN984" s="377">
        <f t="shared" si="130"/>
        <v>-9.3322024085064204</v>
      </c>
      <c r="AO984" s="377">
        <f t="shared" si="130"/>
        <v>16.200640784918598</v>
      </c>
      <c r="AP984" s="377">
        <f t="shared" si="130"/>
        <v>29.138316920193191</v>
      </c>
    </row>
    <row r="985" spans="1:42" s="326" customFormat="1" ht="13.8" x14ac:dyDescent="0.3">
      <c r="A985" s="328"/>
      <c r="B985" s="328" t="s">
        <v>376</v>
      </c>
      <c r="C985" s="332"/>
      <c r="D985" s="332"/>
      <c r="E985" s="332"/>
      <c r="F985" s="332"/>
      <c r="G985" s="332"/>
      <c r="H985" s="332"/>
      <c r="I985" s="332"/>
      <c r="J985" s="332"/>
      <c r="K985" s="332"/>
      <c r="L985" s="332"/>
      <c r="M985" s="332"/>
      <c r="N985" s="332"/>
      <c r="O985" s="377">
        <f t="shared" si="131"/>
        <v>-30.231238056929328</v>
      </c>
      <c r="P985" s="377">
        <f t="shared" si="132"/>
        <v>-27.157486172471828</v>
      </c>
      <c r="Q985" s="377">
        <f t="shared" si="133"/>
        <v>-14.238051348525032</v>
      </c>
      <c r="R985" s="377">
        <f t="shared" si="134"/>
        <v>-26.658327048603887</v>
      </c>
      <c r="S985" s="377">
        <f t="shared" si="135"/>
        <v>-27.944317927967628</v>
      </c>
      <c r="T985" s="377">
        <f t="shared" si="136"/>
        <v>-37.94032846130942</v>
      </c>
      <c r="U985" s="377">
        <f t="shared" si="137"/>
        <v>-35.020948389859939</v>
      </c>
      <c r="V985" s="377">
        <f t="shared" si="138"/>
        <v>-27.689237073440836</v>
      </c>
      <c r="W985" s="377">
        <f t="shared" si="139"/>
        <v>-12.625085248532001</v>
      </c>
      <c r="X985" s="377">
        <f t="shared" si="140"/>
        <v>-1.5681718889374143</v>
      </c>
      <c r="Y985" s="377">
        <f t="shared" si="141"/>
        <v>-2.012384583630749</v>
      </c>
      <c r="Z985" s="377">
        <f t="shared" si="142"/>
        <v>-11.518028841753635</v>
      </c>
      <c r="AA985" s="377">
        <f t="shared" si="143"/>
        <v>-0.33932798922591162</v>
      </c>
      <c r="AB985" s="377">
        <f t="shared" si="144"/>
        <v>14.899129635623028</v>
      </c>
      <c r="AC985" s="377">
        <f t="shared" si="145"/>
        <v>-7.5359618356186484</v>
      </c>
      <c r="AD985" s="377">
        <f t="shared" si="146"/>
        <v>14.999337863312954</v>
      </c>
      <c r="AE985" s="377">
        <f t="shared" si="147"/>
        <v>3.7689202164332212</v>
      </c>
      <c r="AF985" s="377">
        <f t="shared" si="148"/>
        <v>19.310001443635528</v>
      </c>
      <c r="AG985" s="377">
        <f t="shared" si="148"/>
        <v>45.169228416396138</v>
      </c>
      <c r="AH985" s="377">
        <f t="shared" si="148"/>
        <v>18.006795082016229</v>
      </c>
      <c r="AI985" s="377">
        <f t="shared" si="148"/>
        <v>11.250191399560288</v>
      </c>
      <c r="AJ985" s="377">
        <f t="shared" si="149"/>
        <v>13.33977277479463</v>
      </c>
      <c r="AK985" s="377">
        <f t="shared" si="149"/>
        <v>5.5449971929822333</v>
      </c>
      <c r="AL985" s="377">
        <f t="shared" si="149"/>
        <v>47.113577067665425</v>
      </c>
      <c r="AM985" s="377">
        <f t="shared" si="149"/>
        <v>14.274308216884608</v>
      </c>
      <c r="AN985" s="377">
        <f t="shared" si="130"/>
        <v>1.163046334291624</v>
      </c>
      <c r="AO985" s="377">
        <f t="shared" si="130"/>
        <v>5.7481771372393231</v>
      </c>
      <c r="AP985" s="377">
        <f t="shared" si="130"/>
        <v>9.4957387782261655</v>
      </c>
    </row>
    <row r="986" spans="1:42" s="326" customFormat="1" ht="13.8" x14ac:dyDescent="0.3">
      <c r="A986" s="330"/>
      <c r="B986" s="330" t="s">
        <v>377</v>
      </c>
      <c r="C986" s="333"/>
      <c r="D986" s="333"/>
      <c r="E986" s="333"/>
      <c r="F986" s="333"/>
      <c r="G986" s="333"/>
      <c r="H986" s="333"/>
      <c r="I986" s="333"/>
      <c r="J986" s="333"/>
      <c r="K986" s="333"/>
      <c r="L986" s="333"/>
      <c r="M986" s="333"/>
      <c r="N986" s="333"/>
      <c r="O986" s="377">
        <f t="shared" si="131"/>
        <v>-13.162523314517218</v>
      </c>
      <c r="P986" s="377">
        <f t="shared" si="132"/>
        <v>-19.397690885488501</v>
      </c>
      <c r="Q986" s="377">
        <f t="shared" si="133"/>
        <v>-19.526078036086798</v>
      </c>
      <c r="R986" s="377">
        <f t="shared" si="134"/>
        <v>-0.98109640605073778</v>
      </c>
      <c r="S986" s="377">
        <f t="shared" si="135"/>
        <v>38.134120415031319</v>
      </c>
      <c r="T986" s="377">
        <f t="shared" si="136"/>
        <v>3.9445498330690341</v>
      </c>
      <c r="U986" s="377">
        <f t="shared" si="137"/>
        <v>27.844332276152894</v>
      </c>
      <c r="V986" s="377">
        <f t="shared" si="138"/>
        <v>26.936354105936925</v>
      </c>
      <c r="W986" s="377">
        <f t="shared" si="139"/>
        <v>22.533790040942939</v>
      </c>
      <c r="X986" s="377">
        <f t="shared" si="140"/>
        <v>16.683679994855186</v>
      </c>
      <c r="Y986" s="377">
        <f t="shared" si="141"/>
        <v>35.525977983005845</v>
      </c>
      <c r="Z986" s="377">
        <f t="shared" si="142"/>
        <v>15.753750761510132</v>
      </c>
      <c r="AA986" s="377">
        <f t="shared" si="143"/>
        <v>19.188158547661697</v>
      </c>
      <c r="AB986" s="377">
        <f t="shared" si="144"/>
        <v>45.829251322114715</v>
      </c>
      <c r="AC986" s="377">
        <f t="shared" si="145"/>
        <v>11.560190727594827</v>
      </c>
      <c r="AD986" s="377">
        <f t="shared" si="146"/>
        <v>66.505728918191807</v>
      </c>
      <c r="AE986" s="377">
        <f t="shared" si="147"/>
        <v>21.311743027235043</v>
      </c>
      <c r="AF986" s="377">
        <f t="shared" si="148"/>
        <v>59.622497934796527</v>
      </c>
      <c r="AG986" s="377">
        <f t="shared" si="148"/>
        <v>76.431834685976597</v>
      </c>
      <c r="AH986" s="377">
        <f t="shared" si="148"/>
        <v>72.57133034216767</v>
      </c>
      <c r="AI986" s="377">
        <f t="shared" si="148"/>
        <v>97.339431624642586</v>
      </c>
      <c r="AJ986" s="377">
        <f t="shared" si="149"/>
        <v>112.16417858929108</v>
      </c>
      <c r="AK986" s="377">
        <f t="shared" si="149"/>
        <v>48.509891989625849</v>
      </c>
      <c r="AL986" s="377">
        <f t="shared" si="149"/>
        <v>111.51503377796347</v>
      </c>
      <c r="AM986" s="377">
        <f t="shared" si="149"/>
        <v>102.70422890115324</v>
      </c>
      <c r="AN986" s="377">
        <f t="shared" si="130"/>
        <v>27.795570847520928</v>
      </c>
      <c r="AO986" s="377">
        <f t="shared" si="130"/>
        <v>52.792270498254389</v>
      </c>
      <c r="AP986" s="377">
        <f t="shared" si="130"/>
        <v>-5.0140448567735296</v>
      </c>
    </row>
    <row r="987" spans="1:42" s="326" customFormat="1" ht="27.6" x14ac:dyDescent="0.3">
      <c r="A987" s="328"/>
      <c r="B987" s="328" t="s">
        <v>378</v>
      </c>
      <c r="C987" s="332"/>
      <c r="D987" s="332"/>
      <c r="E987" s="332"/>
      <c r="F987" s="332"/>
      <c r="G987" s="332"/>
      <c r="H987" s="332"/>
      <c r="I987" s="332"/>
      <c r="J987" s="332"/>
      <c r="K987" s="332"/>
      <c r="L987" s="332"/>
      <c r="M987" s="332"/>
      <c r="N987" s="332"/>
      <c r="O987" s="377">
        <f t="shared" si="131"/>
        <v>-13.496443763701977</v>
      </c>
      <c r="P987" s="377">
        <f t="shared" si="132"/>
        <v>-10.55144127519303</v>
      </c>
      <c r="Q987" s="377">
        <f t="shared" si="133"/>
        <v>-17.568524485863332</v>
      </c>
      <c r="R987" s="377">
        <f t="shared" si="134"/>
        <v>-22.439632816565979</v>
      </c>
      <c r="S987" s="377">
        <f t="shared" si="135"/>
        <v>-21.18401717555799</v>
      </c>
      <c r="T987" s="377">
        <f t="shared" si="136"/>
        <v>-3.0077506486933108</v>
      </c>
      <c r="U987" s="377">
        <f t="shared" si="137"/>
        <v>-19.6892593215475</v>
      </c>
      <c r="V987" s="377">
        <f t="shared" si="138"/>
        <v>-26.939994756131618</v>
      </c>
      <c r="W987" s="377">
        <f t="shared" si="139"/>
        <v>-2.7646381185131572</v>
      </c>
      <c r="X987" s="377">
        <f t="shared" si="140"/>
        <v>-8.2454610626205866</v>
      </c>
      <c r="Y987" s="377">
        <f t="shared" si="141"/>
        <v>-5.6483195230984977</v>
      </c>
      <c r="Z987" s="377">
        <f t="shared" si="142"/>
        <v>-3.0517106338693298</v>
      </c>
      <c r="AA987" s="377">
        <f t="shared" si="143"/>
        <v>-2.1230916356790321</v>
      </c>
      <c r="AB987" s="377">
        <f t="shared" si="144"/>
        <v>3.7041194400520507</v>
      </c>
      <c r="AC987" s="377">
        <f t="shared" si="145"/>
        <v>-2.1864841360374849</v>
      </c>
      <c r="AD987" s="377">
        <f t="shared" si="146"/>
        <v>4.0030827657171226</v>
      </c>
      <c r="AE987" s="377">
        <f t="shared" si="147"/>
        <v>7.2101652606875497</v>
      </c>
      <c r="AF987" s="377">
        <f t="shared" si="148"/>
        <v>-15.445249911917754</v>
      </c>
      <c r="AG987" s="377">
        <f t="shared" si="148"/>
        <v>24.738634156574438</v>
      </c>
      <c r="AH987" s="377">
        <f t="shared" si="148"/>
        <v>40.624894962361175</v>
      </c>
      <c r="AI987" s="377">
        <f t="shared" si="148"/>
        <v>16.275706262816879</v>
      </c>
      <c r="AJ987" s="377">
        <f t="shared" si="149"/>
        <v>22.713838985468151</v>
      </c>
      <c r="AK987" s="377">
        <f t="shared" si="149"/>
        <v>51.129836810872455</v>
      </c>
      <c r="AL987" s="377">
        <f t="shared" si="149"/>
        <v>14.86764478466325</v>
      </c>
      <c r="AM987" s="377">
        <f t="shared" si="149"/>
        <v>48.289073116265143</v>
      </c>
      <c r="AN987" s="377">
        <f t="shared" si="130"/>
        <v>14.433619787035463</v>
      </c>
      <c r="AO987" s="377">
        <f t="shared" si="130"/>
        <v>46.920967324394262</v>
      </c>
      <c r="AP987" s="377">
        <f t="shared" si="130"/>
        <v>38.817351820372096</v>
      </c>
    </row>
    <row r="988" spans="1:42" s="326" customFormat="1" ht="13.8" x14ac:dyDescent="0.3">
      <c r="A988" s="330"/>
      <c r="B988" s="330" t="s">
        <v>379</v>
      </c>
      <c r="C988" s="333"/>
      <c r="D988" s="333"/>
      <c r="E988" s="333"/>
      <c r="F988" s="333"/>
      <c r="G988" s="333"/>
      <c r="H988" s="333"/>
      <c r="I988" s="333"/>
      <c r="J988" s="333"/>
      <c r="K988" s="333"/>
      <c r="L988" s="333"/>
      <c r="M988" s="333"/>
      <c r="N988" s="333"/>
      <c r="O988" s="377">
        <f t="shared" si="131"/>
        <v>-47.35384733934427</v>
      </c>
      <c r="P988" s="377">
        <f t="shared" si="132"/>
        <v>-14.968034088627455</v>
      </c>
      <c r="Q988" s="377">
        <f t="shared" si="133"/>
        <v>-28.149262829575761</v>
      </c>
      <c r="R988" s="377">
        <f t="shared" si="134"/>
        <v>-55.170071351578947</v>
      </c>
      <c r="S988" s="377">
        <f t="shared" si="135"/>
        <v>-37.209983252946252</v>
      </c>
      <c r="T988" s="377">
        <f t="shared" si="136"/>
        <v>43.814708971774188</v>
      </c>
      <c r="U988" s="377">
        <f t="shared" si="137"/>
        <v>-13.615674659705578</v>
      </c>
      <c r="V988" s="377">
        <f t="shared" si="138"/>
        <v>32.736302258758755</v>
      </c>
      <c r="W988" s="377">
        <f t="shared" si="139"/>
        <v>12.47220050026867</v>
      </c>
      <c r="X988" s="377">
        <f t="shared" si="140"/>
        <v>34.064386625395137</v>
      </c>
      <c r="Y988" s="377">
        <f t="shared" si="141"/>
        <v>75.037898462543566</v>
      </c>
      <c r="Z988" s="377">
        <f t="shared" si="142"/>
        <v>3.3961507225063881</v>
      </c>
      <c r="AA988" s="377">
        <f t="shared" si="143"/>
        <v>54.948345423942961</v>
      </c>
      <c r="AB988" s="377">
        <f t="shared" si="144"/>
        <v>7.2616582339792863</v>
      </c>
      <c r="AC988" s="377">
        <f t="shared" si="145"/>
        <v>27.40528292275016</v>
      </c>
      <c r="AD988" s="377">
        <f t="shared" si="146"/>
        <v>57.256632337653087</v>
      </c>
      <c r="AE988" s="377">
        <f t="shared" si="147"/>
        <v>-36.717862651563685</v>
      </c>
      <c r="AF988" s="377">
        <f t="shared" si="148"/>
        <v>-16.687015502103666</v>
      </c>
      <c r="AG988" s="377">
        <f t="shared" si="148"/>
        <v>45.434893085515327</v>
      </c>
      <c r="AH988" s="377">
        <f t="shared" si="148"/>
        <v>37.593819446645419</v>
      </c>
      <c r="AI988" s="377">
        <f t="shared" si="148"/>
        <v>80.395376044171485</v>
      </c>
      <c r="AJ988" s="377">
        <f t="shared" si="149"/>
        <v>29.278800778465353</v>
      </c>
      <c r="AK988" s="377">
        <f t="shared" si="149"/>
        <v>62.237246371074797</v>
      </c>
      <c r="AL988" s="377">
        <f t="shared" si="149"/>
        <v>-6.9435534561476242</v>
      </c>
      <c r="AM988" s="377">
        <f t="shared" si="149"/>
        <v>-0.53986871651660961</v>
      </c>
      <c r="AN988" s="377">
        <f t="shared" si="130"/>
        <v>9.030872126931623</v>
      </c>
      <c r="AO988" s="377">
        <f t="shared" si="130"/>
        <v>-20.826787645109725</v>
      </c>
      <c r="AP988" s="377">
        <f t="shared" si="130"/>
        <v>47.400406911527988</v>
      </c>
    </row>
    <row r="989" spans="1:42" s="326" customFormat="1" ht="13.8" x14ac:dyDescent="0.3">
      <c r="A989" s="328"/>
      <c r="B989" s="328" t="s">
        <v>380</v>
      </c>
      <c r="C989" s="332"/>
      <c r="D989" s="332"/>
      <c r="E989" s="332"/>
      <c r="F989" s="332"/>
      <c r="G989" s="332"/>
      <c r="H989" s="332"/>
      <c r="I989" s="332"/>
      <c r="J989" s="332"/>
      <c r="K989" s="332"/>
      <c r="L989" s="332"/>
      <c r="M989" s="332"/>
      <c r="N989" s="332"/>
      <c r="O989" s="377">
        <f t="shared" si="131"/>
        <v>-4.1635985959296846</v>
      </c>
      <c r="P989" s="377">
        <f t="shared" si="132"/>
        <v>-31.551025902442611</v>
      </c>
      <c r="Q989" s="377">
        <f t="shared" si="133"/>
        <v>-43.312960969471199</v>
      </c>
      <c r="R989" s="377">
        <f t="shared" si="134"/>
        <v>-42.084923627228527</v>
      </c>
      <c r="S989" s="377">
        <f t="shared" si="135"/>
        <v>-46.25258253034707</v>
      </c>
      <c r="T989" s="377">
        <f t="shared" si="136"/>
        <v>-32.557967539311129</v>
      </c>
      <c r="U989" s="377">
        <f t="shared" si="137"/>
        <v>-33.425284938551322</v>
      </c>
      <c r="V989" s="377">
        <f t="shared" si="138"/>
        <v>-52.182892984514126</v>
      </c>
      <c r="W989" s="377">
        <f t="shared" si="139"/>
        <v>-16.466360873206213</v>
      </c>
      <c r="X989" s="377">
        <f t="shared" si="140"/>
        <v>-25.493680580826705</v>
      </c>
      <c r="Y989" s="377">
        <f t="shared" si="141"/>
        <v>-11.246469410296747</v>
      </c>
      <c r="Z989" s="377">
        <f t="shared" si="142"/>
        <v>20.215225176959613</v>
      </c>
      <c r="AA989" s="377">
        <f t="shared" si="143"/>
        <v>-24.096507072121089</v>
      </c>
      <c r="AB989" s="377">
        <f t="shared" si="144"/>
        <v>-16.172082502862047</v>
      </c>
      <c r="AC989" s="377">
        <f t="shared" si="145"/>
        <v>2.7605191302097332</v>
      </c>
      <c r="AD989" s="377">
        <f t="shared" si="146"/>
        <v>25.54711800316522</v>
      </c>
      <c r="AE989" s="377">
        <f t="shared" si="147"/>
        <v>25.822678986897653</v>
      </c>
      <c r="AF989" s="377">
        <f t="shared" si="148"/>
        <v>18.678148532091587</v>
      </c>
      <c r="AG989" s="377">
        <f t="shared" si="148"/>
        <v>1.1526962914269461</v>
      </c>
      <c r="AH989" s="377">
        <f t="shared" si="148"/>
        <v>39.547588479158641</v>
      </c>
      <c r="AI989" s="377">
        <f t="shared" si="148"/>
        <v>13.672703401989436</v>
      </c>
      <c r="AJ989" s="377">
        <f t="shared" si="149"/>
        <v>20.16019564899101</v>
      </c>
      <c r="AK989" s="377">
        <f t="shared" si="149"/>
        <v>21.789500266022593</v>
      </c>
      <c r="AL989" s="377">
        <f t="shared" si="149"/>
        <v>3.1445727626180919</v>
      </c>
      <c r="AM989" s="377">
        <f t="shared" si="149"/>
        <v>46.591732791420036</v>
      </c>
      <c r="AN989" s="377">
        <f t="shared" si="130"/>
        <v>19.881515059012774</v>
      </c>
      <c r="AO989" s="377">
        <f t="shared" si="130"/>
        <v>39.147617391928783</v>
      </c>
      <c r="AP989" s="377">
        <f t="shared" si="130"/>
        <v>-3.2194727502550493</v>
      </c>
    </row>
    <row r="990" spans="1:42" s="326" customFormat="1" ht="13.8" x14ac:dyDescent="0.3">
      <c r="A990" s="330"/>
      <c r="B990" s="330" t="s">
        <v>381</v>
      </c>
      <c r="C990" s="333"/>
      <c r="D990" s="333"/>
      <c r="E990" s="333"/>
      <c r="F990" s="333"/>
      <c r="G990" s="333"/>
      <c r="H990" s="333"/>
      <c r="I990" s="333"/>
      <c r="J990" s="333"/>
      <c r="K990" s="333"/>
      <c r="L990" s="333"/>
      <c r="M990" s="333"/>
      <c r="N990" s="333"/>
      <c r="O990" s="377">
        <f t="shared" si="131"/>
        <v>9.4359538204570335</v>
      </c>
      <c r="P990" s="377">
        <f t="shared" si="132"/>
        <v>-27.905114731623936</v>
      </c>
      <c r="Q990" s="377">
        <f t="shared" si="133"/>
        <v>-32.985351325388606</v>
      </c>
      <c r="R990" s="377">
        <f t="shared" si="134"/>
        <v>-28.278846447846885</v>
      </c>
      <c r="S990" s="377">
        <f t="shared" si="135"/>
        <v>142.55364557125455</v>
      </c>
      <c r="T990" s="377">
        <f t="shared" si="136"/>
        <v>-20.208002488997554</v>
      </c>
      <c r="U990" s="377">
        <f t="shared" si="137"/>
        <v>-29.726398200836822</v>
      </c>
      <c r="V990" s="377">
        <f t="shared" si="138"/>
        <v>18.494473920454546</v>
      </c>
      <c r="W990" s="377">
        <f t="shared" si="139"/>
        <v>-28.109154322228292</v>
      </c>
      <c r="X990" s="377">
        <f t="shared" si="140"/>
        <v>-66.904582155305278</v>
      </c>
      <c r="Y990" s="377">
        <f t="shared" si="141"/>
        <v>-82.890723400000013</v>
      </c>
      <c r="Z990" s="377">
        <f t="shared" si="142"/>
        <v>-97.593535488450698</v>
      </c>
      <c r="AA990" s="377">
        <f t="shared" si="143"/>
        <v>-31.722251997497164</v>
      </c>
      <c r="AB990" s="377">
        <f t="shared" si="144"/>
        <v>-86.985441630348163</v>
      </c>
      <c r="AC990" s="377">
        <f t="shared" si="145"/>
        <v>-1.0165594748239619</v>
      </c>
      <c r="AD990" s="377">
        <f t="shared" si="146"/>
        <v>-74.998359880757718</v>
      </c>
      <c r="AE990" s="377">
        <f t="shared" si="147"/>
        <v>-41.547196519417035</v>
      </c>
      <c r="AF990" s="377">
        <f t="shared" si="148"/>
        <v>-66.91862715073745</v>
      </c>
      <c r="AG990" s="377">
        <f t="shared" si="148"/>
        <v>-86.088590263993282</v>
      </c>
      <c r="AH990" s="377">
        <f t="shared" si="148"/>
        <v>-24.238082212139375</v>
      </c>
      <c r="AI990" s="377">
        <f t="shared" si="148"/>
        <v>-68.13679819659508</v>
      </c>
      <c r="AJ990" s="377">
        <f t="shared" si="149"/>
        <v>53.691965063285934</v>
      </c>
      <c r="AK990" s="377">
        <f t="shared" si="149"/>
        <v>92.671655889635957</v>
      </c>
      <c r="AL990" s="377">
        <f t="shared" si="149"/>
        <v>7.2558380348409717</v>
      </c>
      <c r="AM990" s="377">
        <f t="shared" si="149"/>
        <v>4.5058135355081186</v>
      </c>
      <c r="AN990" s="377">
        <f t="shared" si="130"/>
        <v>438.80701078102311</v>
      </c>
      <c r="AO990" s="377">
        <f t="shared" si="130"/>
        <v>36.818273617811492</v>
      </c>
      <c r="AP990" s="377">
        <f t="shared" si="130"/>
        <v>0.76419549247652696</v>
      </c>
    </row>
    <row r="991" spans="1:42" s="326" customFormat="1" ht="13.8" x14ac:dyDescent="0.3">
      <c r="A991" s="328"/>
      <c r="B991" s="328" t="s">
        <v>382</v>
      </c>
      <c r="C991" s="332"/>
      <c r="D991" s="332"/>
      <c r="E991" s="332"/>
      <c r="F991" s="332"/>
      <c r="G991" s="332"/>
      <c r="H991" s="332"/>
      <c r="I991" s="332"/>
      <c r="J991" s="332"/>
      <c r="K991" s="332"/>
      <c r="L991" s="332"/>
      <c r="M991" s="332"/>
      <c r="N991" s="332"/>
      <c r="O991" s="377">
        <f t="shared" si="131"/>
        <v>-8.5261167310213803</v>
      </c>
      <c r="P991" s="377">
        <f t="shared" si="132"/>
        <v>5.847284142400639</v>
      </c>
      <c r="Q991" s="377">
        <f t="shared" si="133"/>
        <v>0.83846498979403383</v>
      </c>
      <c r="R991" s="377">
        <f t="shared" si="134"/>
        <v>-0.27250573906590175</v>
      </c>
      <c r="S991" s="377">
        <f t="shared" si="135"/>
        <v>-14.929253402706182</v>
      </c>
      <c r="T991" s="377">
        <f t="shared" si="136"/>
        <v>0.97884458767815852</v>
      </c>
      <c r="U991" s="377">
        <f t="shared" si="137"/>
        <v>-11.351229896844909</v>
      </c>
      <c r="V991" s="377">
        <f t="shared" si="138"/>
        <v>-23.59604995405579</v>
      </c>
      <c r="W991" s="377">
        <f t="shared" si="139"/>
        <v>8.4816386059789579</v>
      </c>
      <c r="X991" s="377">
        <f t="shared" si="140"/>
        <v>3.1906679971285752</v>
      </c>
      <c r="Y991" s="377">
        <f t="shared" si="141"/>
        <v>3.268214869653093</v>
      </c>
      <c r="Z991" s="377">
        <f t="shared" si="142"/>
        <v>4.9917976522727177</v>
      </c>
      <c r="AA991" s="377">
        <f t="shared" si="143"/>
        <v>1.3691157471143034</v>
      </c>
      <c r="AB991" s="377">
        <f t="shared" si="144"/>
        <v>15.30790591647219</v>
      </c>
      <c r="AC991" s="377">
        <f t="shared" si="145"/>
        <v>-11.659651964797181</v>
      </c>
      <c r="AD991" s="377">
        <f t="shared" si="146"/>
        <v>-4.8727906707434112</v>
      </c>
      <c r="AE991" s="377">
        <f t="shared" si="147"/>
        <v>21.767597902021304</v>
      </c>
      <c r="AF991" s="377">
        <f t="shared" si="148"/>
        <v>-22.990893211594976</v>
      </c>
      <c r="AG991" s="377">
        <f t="shared" si="148"/>
        <v>46.482579028138616</v>
      </c>
      <c r="AH991" s="377">
        <f t="shared" si="148"/>
        <v>50.2252980435998</v>
      </c>
      <c r="AI991" s="377">
        <f t="shared" si="148"/>
        <v>14.852380841683042</v>
      </c>
      <c r="AJ991" s="377">
        <f t="shared" si="149"/>
        <v>20.220152164195994</v>
      </c>
      <c r="AK991" s="377">
        <f t="shared" si="149"/>
        <v>59.823926479894538</v>
      </c>
      <c r="AL991" s="377">
        <f t="shared" si="149"/>
        <v>25.247442656491415</v>
      </c>
      <c r="AM991" s="377">
        <f t="shared" si="149"/>
        <v>66.991312193012391</v>
      </c>
      <c r="AN991" s="377">
        <f t="shared" si="130"/>
        <v>11.817690751954721</v>
      </c>
      <c r="AO991" s="377">
        <f t="shared" si="130"/>
        <v>76.565214716650615</v>
      </c>
      <c r="AP991" s="377">
        <f t="shared" si="130"/>
        <v>55.165996539914701</v>
      </c>
    </row>
    <row r="992" spans="1:42" s="326" customFormat="1" ht="13.8" x14ac:dyDescent="0.3">
      <c r="A992" s="330"/>
      <c r="B992" s="330" t="s">
        <v>383</v>
      </c>
      <c r="C992" s="333"/>
      <c r="D992" s="333"/>
      <c r="E992" s="333"/>
      <c r="F992" s="333"/>
      <c r="G992" s="333"/>
      <c r="H992" s="333"/>
      <c r="I992" s="333"/>
      <c r="J992" s="333"/>
      <c r="K992" s="333"/>
      <c r="L992" s="333"/>
      <c r="M992" s="333"/>
      <c r="N992" s="333"/>
      <c r="O992" s="377">
        <f t="shared" si="131"/>
        <v>-18.582745276729568</v>
      </c>
      <c r="P992" s="377">
        <f t="shared" si="132"/>
        <v>-65.888743023437499</v>
      </c>
      <c r="Q992" s="377">
        <f t="shared" si="133"/>
        <v>-23.430830946969706</v>
      </c>
      <c r="R992" s="377">
        <f t="shared" si="134"/>
        <v>-31.355560291262144</v>
      </c>
      <c r="S992" s="377">
        <f t="shared" si="135"/>
        <v>83.574755890909088</v>
      </c>
      <c r="T992" s="377">
        <f t="shared" si="136"/>
        <v>-30.42152542352941</v>
      </c>
      <c r="U992" s="377">
        <f t="shared" si="137"/>
        <v>10.528958443181818</v>
      </c>
      <c r="V992" s="377">
        <f t="shared" si="138"/>
        <v>-46.657062588235291</v>
      </c>
      <c r="W992" s="377">
        <f t="shared" si="139"/>
        <v>-32.771399724999995</v>
      </c>
      <c r="X992" s="377">
        <f t="shared" si="140"/>
        <v>41.730813205128214</v>
      </c>
      <c r="Y992" s="377">
        <f t="shared" si="141"/>
        <v>-40.670675871212126</v>
      </c>
      <c r="Z992" s="377">
        <f t="shared" si="142"/>
        <v>68.40613865714289</v>
      </c>
      <c r="AA992" s="377">
        <f t="shared" si="143"/>
        <v>-42.036759013614677</v>
      </c>
      <c r="AB992" s="377">
        <f t="shared" si="144"/>
        <v>57.966631663810951</v>
      </c>
      <c r="AC992" s="377">
        <f t="shared" si="145"/>
        <v>-20.208804896565734</v>
      </c>
      <c r="AD992" s="377">
        <f t="shared" si="146"/>
        <v>15.533593667672587</v>
      </c>
      <c r="AE992" s="377">
        <f t="shared" si="147"/>
        <v>-42.01389818663138</v>
      </c>
      <c r="AF992" s="377">
        <f t="shared" si="148"/>
        <v>24.295772672028875</v>
      </c>
      <c r="AG992" s="377">
        <f t="shared" si="148"/>
        <v>-19.550421567261623</v>
      </c>
      <c r="AH992" s="377">
        <f t="shared" si="148"/>
        <v>79.656758100231031</v>
      </c>
      <c r="AI992" s="377">
        <f t="shared" si="148"/>
        <v>24.711736793630578</v>
      </c>
      <c r="AJ992" s="377">
        <f t="shared" si="149"/>
        <v>-10.426307167595342</v>
      </c>
      <c r="AK992" s="377">
        <f t="shared" si="149"/>
        <v>23.168696440460511</v>
      </c>
      <c r="AL992" s="377">
        <f t="shared" si="149"/>
        <v>-12.870388243718143</v>
      </c>
      <c r="AM992" s="377">
        <f t="shared" si="149"/>
        <v>14.125365869777754</v>
      </c>
      <c r="AN992" s="377">
        <f t="shared" si="130"/>
        <v>14.311532910599333</v>
      </c>
      <c r="AO992" s="377">
        <f t="shared" si="130"/>
        <v>2.7586357301855213</v>
      </c>
      <c r="AP992" s="377">
        <f t="shared" si="130"/>
        <v>35.092759032095415</v>
      </c>
    </row>
    <row r="993" spans="1:42" s="326" customFormat="1" ht="13.8" x14ac:dyDescent="0.3">
      <c r="A993" s="328"/>
      <c r="B993" s="328" t="s">
        <v>384</v>
      </c>
      <c r="C993" s="332"/>
      <c r="D993" s="332"/>
      <c r="E993" s="332"/>
      <c r="F993" s="332"/>
      <c r="G993" s="332"/>
      <c r="H993" s="332"/>
      <c r="I993" s="332"/>
      <c r="J993" s="332"/>
      <c r="K993" s="332"/>
      <c r="L993" s="332"/>
      <c r="M993" s="332"/>
      <c r="N993" s="332"/>
      <c r="O993" s="377">
        <f t="shared" si="131"/>
        <v>15.997538380364094</v>
      </c>
      <c r="P993" s="377">
        <f t="shared" si="132"/>
        <v>-6.6563135152116333</v>
      </c>
      <c r="Q993" s="377">
        <f t="shared" si="133"/>
        <v>-27.345672530310498</v>
      </c>
      <c r="R993" s="377">
        <f t="shared" si="134"/>
        <v>-26.147225032575296</v>
      </c>
      <c r="S993" s="377">
        <f t="shared" si="135"/>
        <v>5.7793017151898738</v>
      </c>
      <c r="T993" s="377">
        <f t="shared" si="136"/>
        <v>-13.649673331118484</v>
      </c>
      <c r="U993" s="377">
        <f t="shared" si="137"/>
        <v>-24.582896690416135</v>
      </c>
      <c r="V993" s="377">
        <f t="shared" si="138"/>
        <v>-10.369972072044328</v>
      </c>
      <c r="W993" s="377">
        <f t="shared" si="139"/>
        <v>-12.063283490537476</v>
      </c>
      <c r="X993" s="377">
        <f t="shared" si="140"/>
        <v>-0.53827204545454443</v>
      </c>
      <c r="Y993" s="377">
        <f t="shared" si="141"/>
        <v>2.7450338252148914</v>
      </c>
      <c r="Z993" s="377">
        <f t="shared" si="142"/>
        <v>12.601192565972228</v>
      </c>
      <c r="AA993" s="377">
        <f t="shared" si="143"/>
        <v>-25.422630486535155</v>
      </c>
      <c r="AB993" s="377">
        <f t="shared" si="144"/>
        <v>-8.4743007135291375</v>
      </c>
      <c r="AC993" s="377">
        <f t="shared" si="145"/>
        <v>-17.649317393989339</v>
      </c>
      <c r="AD993" s="377">
        <f t="shared" si="146"/>
        <v>13.673794972749077</v>
      </c>
      <c r="AE993" s="377">
        <f t="shared" si="147"/>
        <v>-13.690732339439178</v>
      </c>
      <c r="AF993" s="377">
        <f t="shared" si="148"/>
        <v>1.4252872002407333</v>
      </c>
      <c r="AG993" s="377">
        <f t="shared" si="148"/>
        <v>24.688766424800932</v>
      </c>
      <c r="AH993" s="377">
        <f t="shared" si="148"/>
        <v>10.63491016539294</v>
      </c>
      <c r="AI993" s="377">
        <f t="shared" si="148"/>
        <v>24.145310296609082</v>
      </c>
      <c r="AJ993" s="377">
        <f t="shared" si="149"/>
        <v>53.333362302747226</v>
      </c>
      <c r="AK993" s="377">
        <f t="shared" si="149"/>
        <v>14.887479026044824</v>
      </c>
      <c r="AL993" s="377">
        <f t="shared" si="149"/>
        <v>20.528921359476726</v>
      </c>
      <c r="AM993" s="377">
        <f t="shared" si="149"/>
        <v>43.040964886673947</v>
      </c>
      <c r="AN993" s="377">
        <f t="shared" ref="AN993:AP1040" si="150">IFERROR(((AN213-AB213)*100/AB213),"n.a.")</f>
        <v>2.8829624194944348</v>
      </c>
      <c r="AO993" s="377">
        <f t="shared" si="150"/>
        <v>21.968410252894842</v>
      </c>
      <c r="AP993" s="377">
        <f t="shared" si="150"/>
        <v>26.360885296991245</v>
      </c>
    </row>
    <row r="994" spans="1:42" s="326" customFormat="1" ht="12.75" customHeight="1" x14ac:dyDescent="0.3">
      <c r="A994" s="330"/>
      <c r="B994" s="330" t="s">
        <v>385</v>
      </c>
      <c r="C994" s="333"/>
      <c r="D994" s="333"/>
      <c r="E994" s="333"/>
      <c r="F994" s="333"/>
      <c r="G994" s="333"/>
      <c r="H994" s="333"/>
      <c r="I994" s="333"/>
      <c r="J994" s="333"/>
      <c r="K994" s="333"/>
      <c r="L994" s="333"/>
      <c r="M994" s="333"/>
      <c r="N994" s="333"/>
      <c r="O994" s="377">
        <f t="shared" si="131"/>
        <v>46.601429500000009</v>
      </c>
      <c r="P994" s="377">
        <f t="shared" si="132"/>
        <v>18.327343118421059</v>
      </c>
      <c r="Q994" s="377">
        <f t="shared" si="133"/>
        <v>47.30059966666667</v>
      </c>
      <c r="R994" s="377">
        <f t="shared" si="134"/>
        <v>92.11034469696969</v>
      </c>
      <c r="S994" s="377">
        <f t="shared" si="135"/>
        <v>52.943530639534885</v>
      </c>
      <c r="T994" s="377">
        <f t="shared" si="136"/>
        <v>13.354979373737383</v>
      </c>
      <c r="U994" s="377">
        <f t="shared" si="137"/>
        <v>31.455447548780505</v>
      </c>
      <c r="V994" s="377">
        <f t="shared" si="138"/>
        <v>15.690265582608708</v>
      </c>
      <c r="W994" s="377">
        <f t="shared" si="139"/>
        <v>-4.624716449541288</v>
      </c>
      <c r="X994" s="377">
        <f t="shared" si="140"/>
        <v>31.52776169318183</v>
      </c>
      <c r="Y994" s="377">
        <f t="shared" si="141"/>
        <v>36.611059720930236</v>
      </c>
      <c r="Z994" s="377">
        <f t="shared" si="142"/>
        <v>54.94884644736841</v>
      </c>
      <c r="AA994" s="377">
        <f t="shared" si="143"/>
        <v>66.104971922885539</v>
      </c>
      <c r="AB994" s="377">
        <f t="shared" si="144"/>
        <v>24.124493909782153</v>
      </c>
      <c r="AC994" s="377">
        <f t="shared" si="145"/>
        <v>-9.8378720174821996</v>
      </c>
      <c r="AD994" s="377">
        <f t="shared" si="146"/>
        <v>-6.271512534886889</v>
      </c>
      <c r="AE994" s="377">
        <f t="shared" si="147"/>
        <v>-1.2097779999647917</v>
      </c>
      <c r="AF994" s="377">
        <f t="shared" si="148"/>
        <v>0.10194819334255553</v>
      </c>
      <c r="AG994" s="377">
        <f t="shared" si="148"/>
        <v>57.802974363724914</v>
      </c>
      <c r="AH994" s="377">
        <f t="shared" si="148"/>
        <v>-4.0673198371899071</v>
      </c>
      <c r="AI994" s="377">
        <f t="shared" si="148"/>
        <v>28.981904318422764</v>
      </c>
      <c r="AJ994" s="377">
        <f t="shared" si="149"/>
        <v>18.592182868828036</v>
      </c>
      <c r="AK994" s="377">
        <f t="shared" si="149"/>
        <v>-16.557311525611887</v>
      </c>
      <c r="AL994" s="377">
        <f t="shared" si="149"/>
        <v>23.439453918660103</v>
      </c>
      <c r="AM994" s="377">
        <f t="shared" si="149"/>
        <v>-20.915283386628946</v>
      </c>
      <c r="AN994" s="377">
        <f t="shared" si="150"/>
        <v>-4.58073440922779</v>
      </c>
      <c r="AO994" s="377">
        <f t="shared" si="150"/>
        <v>15.804133349744067</v>
      </c>
      <c r="AP994" s="377">
        <f t="shared" si="150"/>
        <v>77.090976505935316</v>
      </c>
    </row>
    <row r="995" spans="1:42" s="326" customFormat="1" ht="13.8" x14ac:dyDescent="0.3">
      <c r="A995" s="328"/>
      <c r="B995" s="328" t="s">
        <v>386</v>
      </c>
      <c r="C995" s="332"/>
      <c r="D995" s="332"/>
      <c r="E995" s="332"/>
      <c r="F995" s="332"/>
      <c r="G995" s="332"/>
      <c r="H995" s="332"/>
      <c r="I995" s="332"/>
      <c r="J995" s="332"/>
      <c r="K995" s="332"/>
      <c r="L995" s="332"/>
      <c r="M995" s="332"/>
      <c r="N995" s="332"/>
      <c r="O995" s="377">
        <f t="shared" si="131"/>
        <v>14.229500654057784</v>
      </c>
      <c r="P995" s="377">
        <f t="shared" si="132"/>
        <v>-7.9144418898954685</v>
      </c>
      <c r="Q995" s="377">
        <f t="shared" si="133"/>
        <v>-30.569470404113108</v>
      </c>
      <c r="R995" s="377">
        <f t="shared" si="134"/>
        <v>-31.147224777706594</v>
      </c>
      <c r="S995" s="377">
        <f t="shared" si="135"/>
        <v>3.0643594879518119</v>
      </c>
      <c r="T995" s="377">
        <f t="shared" si="136"/>
        <v>-15.215848268306976</v>
      </c>
      <c r="U995" s="377">
        <f t="shared" si="137"/>
        <v>-27.638178756648937</v>
      </c>
      <c r="V995" s="377">
        <f t="shared" si="138"/>
        <v>-12.414049792715232</v>
      </c>
      <c r="W995" s="377">
        <f t="shared" si="139"/>
        <v>-12.73226352970296</v>
      </c>
      <c r="X995" s="377">
        <f t="shared" si="140"/>
        <v>-2.913533803872062</v>
      </c>
      <c r="Y995" s="377">
        <f t="shared" si="141"/>
        <v>-0.70304615943172577</v>
      </c>
      <c r="Z995" s="377">
        <f t="shared" si="142"/>
        <v>9.6100943364312261</v>
      </c>
      <c r="AA995" s="377">
        <f t="shared" si="143"/>
        <v>-32.208834198214809</v>
      </c>
      <c r="AB995" s="377">
        <f t="shared" si="144"/>
        <v>-10.692787373390678</v>
      </c>
      <c r="AC995" s="377">
        <f t="shared" si="145"/>
        <v>-18.365040631131038</v>
      </c>
      <c r="AD995" s="377">
        <f t="shared" si="146"/>
        <v>16.026736151050521</v>
      </c>
      <c r="AE995" s="377">
        <f t="shared" si="147"/>
        <v>-14.756882191548524</v>
      </c>
      <c r="AF995" s="377">
        <f t="shared" si="148"/>
        <v>1.5278993320474441</v>
      </c>
      <c r="AG995" s="377">
        <f t="shared" si="148"/>
        <v>21.408950373847222</v>
      </c>
      <c r="AH995" s="377">
        <f t="shared" si="148"/>
        <v>12.11390438890586</v>
      </c>
      <c r="AI995" s="377">
        <f t="shared" si="148"/>
        <v>23.669925111260952</v>
      </c>
      <c r="AJ995" s="377">
        <f t="shared" si="149"/>
        <v>56.819700591396654</v>
      </c>
      <c r="AK995" s="377">
        <f t="shared" si="149"/>
        <v>19.292132391430549</v>
      </c>
      <c r="AL995" s="377">
        <f t="shared" si="149"/>
        <v>20.238310674056244</v>
      </c>
      <c r="AM995" s="377">
        <f t="shared" si="149"/>
        <v>54.659926467789774</v>
      </c>
      <c r="AN995" s="377">
        <f t="shared" si="150"/>
        <v>3.5889226333681199</v>
      </c>
      <c r="AO995" s="377">
        <f t="shared" si="150"/>
        <v>22.592208038773073</v>
      </c>
      <c r="AP995" s="377">
        <f t="shared" si="150"/>
        <v>21.5264081677402</v>
      </c>
    </row>
    <row r="996" spans="1:42" s="326" customFormat="1" ht="13.8" x14ac:dyDescent="0.3">
      <c r="A996" s="330"/>
      <c r="B996" s="330" t="s">
        <v>387</v>
      </c>
      <c r="C996" s="333"/>
      <c r="D996" s="333"/>
      <c r="E996" s="333"/>
      <c r="F996" s="333"/>
      <c r="G996" s="333"/>
      <c r="H996" s="333"/>
      <c r="I996" s="333"/>
      <c r="J996" s="333"/>
      <c r="K996" s="333"/>
      <c r="L996" s="333"/>
      <c r="M996" s="333"/>
      <c r="N996" s="333"/>
      <c r="O996" s="377">
        <f t="shared" si="131"/>
        <v>10.464791934390371</v>
      </c>
      <c r="P996" s="377">
        <f t="shared" si="132"/>
        <v>-4.9512266467107482</v>
      </c>
      <c r="Q996" s="377">
        <f t="shared" si="133"/>
        <v>4.1701736502519493</v>
      </c>
      <c r="R996" s="377">
        <f t="shared" si="134"/>
        <v>5.0904410648369591</v>
      </c>
      <c r="S996" s="377">
        <f t="shared" si="135"/>
        <v>17.797746901954167</v>
      </c>
      <c r="T996" s="377">
        <f t="shared" si="136"/>
        <v>17.331030546909329</v>
      </c>
      <c r="U996" s="377">
        <f t="shared" si="137"/>
        <v>29.206555378308124</v>
      </c>
      <c r="V996" s="377">
        <f t="shared" si="138"/>
        <v>19.265850848351405</v>
      </c>
      <c r="W996" s="377">
        <f t="shared" si="139"/>
        <v>7.2519976600092884</v>
      </c>
      <c r="X996" s="377">
        <f t="shared" si="140"/>
        <v>21.864683855418836</v>
      </c>
      <c r="Y996" s="377">
        <f t="shared" si="141"/>
        <v>8.3614751343607701</v>
      </c>
      <c r="Z996" s="377">
        <f t="shared" si="142"/>
        <v>6.5383028479390823</v>
      </c>
      <c r="AA996" s="377">
        <f t="shared" si="143"/>
        <v>-4.5432857455102456</v>
      </c>
      <c r="AB996" s="377">
        <f t="shared" si="144"/>
        <v>23.423687172521014</v>
      </c>
      <c r="AC996" s="377">
        <f t="shared" si="145"/>
        <v>10.236348286069822</v>
      </c>
      <c r="AD996" s="377">
        <f t="shared" si="146"/>
        <v>12.980793097981541</v>
      </c>
      <c r="AE996" s="377">
        <f t="shared" si="147"/>
        <v>13.158930015899678</v>
      </c>
      <c r="AF996" s="377">
        <f t="shared" si="148"/>
        <v>-12.716073366710882</v>
      </c>
      <c r="AG996" s="377">
        <f t="shared" si="148"/>
        <v>-11.646528661907837</v>
      </c>
      <c r="AH996" s="377">
        <f t="shared" si="148"/>
        <v>-15.037620731030286</v>
      </c>
      <c r="AI996" s="377">
        <f t="shared" si="148"/>
        <v>-6.9895320923179742</v>
      </c>
      <c r="AJ996" s="377">
        <f t="shared" si="149"/>
        <v>-16.367203873771871</v>
      </c>
      <c r="AK996" s="377">
        <f t="shared" si="149"/>
        <v>-29.612959246666342</v>
      </c>
      <c r="AL996" s="377">
        <f t="shared" si="149"/>
        <v>-15.33185997912061</v>
      </c>
      <c r="AM996" s="377">
        <f t="shared" si="149"/>
        <v>-14.305898016523807</v>
      </c>
      <c r="AN996" s="377">
        <f t="shared" si="150"/>
        <v>-29.275265311850653</v>
      </c>
      <c r="AO996" s="377">
        <f t="shared" si="150"/>
        <v>-12.109700482671792</v>
      </c>
      <c r="AP996" s="377">
        <f t="shared" si="150"/>
        <v>-7.6619329448105482</v>
      </c>
    </row>
    <row r="997" spans="1:42" s="326" customFormat="1" ht="27.6" x14ac:dyDescent="0.3">
      <c r="A997" s="328"/>
      <c r="B997" s="328" t="s">
        <v>388</v>
      </c>
      <c r="C997" s="332"/>
      <c r="D997" s="332"/>
      <c r="E997" s="332"/>
      <c r="F997" s="332"/>
      <c r="G997" s="332"/>
      <c r="H997" s="332"/>
      <c r="I997" s="332"/>
      <c r="J997" s="332"/>
      <c r="K997" s="332"/>
      <c r="L997" s="332"/>
      <c r="M997" s="332"/>
      <c r="N997" s="332"/>
      <c r="O997" s="377">
        <f t="shared" si="131"/>
        <v>78.309580571428569</v>
      </c>
      <c r="P997" s="377">
        <f t="shared" si="132"/>
        <v>-28.548054909090904</v>
      </c>
      <c r="Q997" s="377">
        <f t="shared" si="133"/>
        <v>58.937914300000003</v>
      </c>
      <c r="R997" s="377">
        <f t="shared" si="134"/>
        <v>-27.333246249999995</v>
      </c>
      <c r="S997" s="377">
        <f t="shared" si="135"/>
        <v>2.1142771111111149</v>
      </c>
      <c r="T997" s="377">
        <f t="shared" si="136"/>
        <v>-22.362065416666663</v>
      </c>
      <c r="U997" s="377">
        <f t="shared" si="137"/>
        <v>-14.148493545454544</v>
      </c>
      <c r="V997" s="377">
        <f t="shared" si="138"/>
        <v>19.363600181818192</v>
      </c>
      <c r="W997" s="377">
        <f t="shared" si="139"/>
        <v>-20.776693300000009</v>
      </c>
      <c r="X997" s="377">
        <f t="shared" si="140"/>
        <v>-38.820916541666662</v>
      </c>
      <c r="Y997" s="377">
        <f t="shared" si="141"/>
        <v>-7.3935873636363603</v>
      </c>
      <c r="Z997" s="377">
        <f t="shared" si="142"/>
        <v>6.3144663333333337</v>
      </c>
      <c r="AA997" s="377">
        <f t="shared" si="143"/>
        <v>-13.762768058427151</v>
      </c>
      <c r="AB997" s="377">
        <f t="shared" si="144"/>
        <v>62.101032745471564</v>
      </c>
      <c r="AC997" s="377">
        <f t="shared" si="145"/>
        <v>-34.600457947496807</v>
      </c>
      <c r="AD997" s="377">
        <f t="shared" si="146"/>
        <v>41.939003066217651</v>
      </c>
      <c r="AE997" s="377">
        <f t="shared" si="147"/>
        <v>48.853649036043919</v>
      </c>
      <c r="AF997" s="377">
        <f t="shared" si="148"/>
        <v>29.194057159868962</v>
      </c>
      <c r="AG997" s="377">
        <f t="shared" si="148"/>
        <v>109.59000400703509</v>
      </c>
      <c r="AH997" s="377">
        <f t="shared" si="148"/>
        <v>-5.5207340420808499</v>
      </c>
      <c r="AI997" s="377">
        <f t="shared" si="148"/>
        <v>9.3042756065621308</v>
      </c>
      <c r="AJ997" s="377">
        <f t="shared" si="149"/>
        <v>-21.287629375056781</v>
      </c>
      <c r="AK997" s="377">
        <f t="shared" si="149"/>
        <v>94.94484899400824</v>
      </c>
      <c r="AL997" s="377">
        <f t="shared" si="149"/>
        <v>72.374974752181657</v>
      </c>
      <c r="AM997" s="377">
        <f t="shared" si="149"/>
        <v>-15.237332529744574</v>
      </c>
      <c r="AN997" s="377">
        <f t="shared" si="150"/>
        <v>-44.143725245380388</v>
      </c>
      <c r="AO997" s="377">
        <f t="shared" si="150"/>
        <v>-23.212550716682692</v>
      </c>
      <c r="AP997" s="377">
        <f t="shared" si="150"/>
        <v>-18.137646570226543</v>
      </c>
    </row>
    <row r="998" spans="1:42" s="326" customFormat="1" ht="13.8" x14ac:dyDescent="0.3">
      <c r="A998" s="330"/>
      <c r="B998" s="330" t="s">
        <v>389</v>
      </c>
      <c r="C998" s="333"/>
      <c r="D998" s="333"/>
      <c r="E998" s="333"/>
      <c r="F998" s="333"/>
      <c r="G998" s="333"/>
      <c r="H998" s="333"/>
      <c r="I998" s="333"/>
      <c r="J998" s="333"/>
      <c r="K998" s="333"/>
      <c r="L998" s="333"/>
      <c r="M998" s="333"/>
      <c r="N998" s="333"/>
      <c r="O998" s="377">
        <f t="shared" si="131"/>
        <v>-26.997974129933482</v>
      </c>
      <c r="P998" s="377">
        <f t="shared" si="132"/>
        <v>-6.0462296990185287</v>
      </c>
      <c r="Q998" s="377">
        <f t="shared" si="133"/>
        <v>-8.9956006116739076</v>
      </c>
      <c r="R998" s="377">
        <f t="shared" si="134"/>
        <v>-30.447144262411342</v>
      </c>
      <c r="S998" s="377">
        <f t="shared" si="135"/>
        <v>-25.991790385389326</v>
      </c>
      <c r="T998" s="377">
        <f t="shared" si="136"/>
        <v>-38.661371215467327</v>
      </c>
      <c r="U998" s="377">
        <f t="shared" si="137"/>
        <v>-28.016747017116188</v>
      </c>
      <c r="V998" s="377">
        <f t="shared" si="138"/>
        <v>-14.799284602122029</v>
      </c>
      <c r="W998" s="377">
        <f t="shared" si="139"/>
        <v>-21.772849443809523</v>
      </c>
      <c r="X998" s="377">
        <f t="shared" si="140"/>
        <v>-8.9122331325665858</v>
      </c>
      <c r="Y998" s="377">
        <f t="shared" si="141"/>
        <v>-19.3422146834838</v>
      </c>
      <c r="Z998" s="377">
        <f t="shared" si="142"/>
        <v>-0.53545480349651409</v>
      </c>
      <c r="AA998" s="377">
        <f t="shared" si="143"/>
        <v>-11.074177584817875</v>
      </c>
      <c r="AB998" s="377">
        <f t="shared" si="144"/>
        <v>-15.783825074473924</v>
      </c>
      <c r="AC998" s="377">
        <f t="shared" si="145"/>
        <v>-23.5227423757525</v>
      </c>
      <c r="AD998" s="377">
        <f t="shared" si="146"/>
        <v>6.3746709993873845</v>
      </c>
      <c r="AE998" s="377">
        <f t="shared" si="147"/>
        <v>-8.9830229989797878</v>
      </c>
      <c r="AF998" s="377">
        <f t="shared" si="148"/>
        <v>-6.6584594671414123</v>
      </c>
      <c r="AG998" s="377">
        <f t="shared" si="148"/>
        <v>12.069700991319181</v>
      </c>
      <c r="AH998" s="377">
        <f t="shared" si="148"/>
        <v>8.6998303493186935</v>
      </c>
      <c r="AI998" s="377">
        <f t="shared" si="148"/>
        <v>14.153830250699759</v>
      </c>
      <c r="AJ998" s="377">
        <f t="shared" si="149"/>
        <v>2.3144457494664477</v>
      </c>
      <c r="AK998" s="377">
        <f t="shared" si="149"/>
        <v>0.73146062294179992</v>
      </c>
      <c r="AL998" s="377">
        <f t="shared" si="149"/>
        <v>4.8458889936403091</v>
      </c>
      <c r="AM998" s="377">
        <f t="shared" si="149"/>
        <v>16.44423756776494</v>
      </c>
      <c r="AN998" s="377">
        <f t="shared" si="150"/>
        <v>-8.9953837008701267</v>
      </c>
      <c r="AO998" s="377">
        <f t="shared" si="150"/>
        <v>18.2502366612058</v>
      </c>
      <c r="AP998" s="377">
        <f t="shared" si="150"/>
        <v>16.651685252818979</v>
      </c>
    </row>
    <row r="999" spans="1:42" s="326" customFormat="1" ht="13.8" x14ac:dyDescent="0.3">
      <c r="A999" s="328"/>
      <c r="B999" s="328" t="s">
        <v>390</v>
      </c>
      <c r="C999" s="332"/>
      <c r="D999" s="332"/>
      <c r="E999" s="332"/>
      <c r="F999" s="332"/>
      <c r="G999" s="332"/>
      <c r="H999" s="332"/>
      <c r="I999" s="332"/>
      <c r="J999" s="332"/>
      <c r="K999" s="332"/>
      <c r="L999" s="332"/>
      <c r="M999" s="332"/>
      <c r="N999" s="332"/>
      <c r="O999" s="377">
        <f t="shared" si="131"/>
        <v>22.669299264710158</v>
      </c>
      <c r="P999" s="377">
        <f t="shared" si="132"/>
        <v>-4.6164465007380997</v>
      </c>
      <c r="Q999" s="377">
        <f t="shared" si="133"/>
        <v>8.176309359248128</v>
      </c>
      <c r="R999" s="377">
        <f t="shared" si="134"/>
        <v>15.836501765496887</v>
      </c>
      <c r="S999" s="377">
        <f t="shared" si="135"/>
        <v>32.965553448630644</v>
      </c>
      <c r="T999" s="377">
        <f t="shared" si="136"/>
        <v>36.383890540316912</v>
      </c>
      <c r="U999" s="377">
        <f t="shared" si="137"/>
        <v>46.187924352490413</v>
      </c>
      <c r="V999" s="377">
        <f t="shared" si="138"/>
        <v>27.925554837761293</v>
      </c>
      <c r="W999" s="377">
        <f t="shared" si="139"/>
        <v>13.797382760068306</v>
      </c>
      <c r="X999" s="377">
        <f t="shared" si="140"/>
        <v>29.583090182703639</v>
      </c>
      <c r="Y999" s="377">
        <f t="shared" si="141"/>
        <v>15.094090726652947</v>
      </c>
      <c r="Z999" s="377">
        <f t="shared" si="142"/>
        <v>8.0180185800789854</v>
      </c>
      <c r="AA999" s="377">
        <f t="shared" si="143"/>
        <v>-3.2563286753239291</v>
      </c>
      <c r="AB999" s="377">
        <f t="shared" si="144"/>
        <v>33.83260426371276</v>
      </c>
      <c r="AC999" s="377">
        <f t="shared" si="145"/>
        <v>19.188576912827127</v>
      </c>
      <c r="AD999" s="377">
        <f t="shared" si="146"/>
        <v>14.137360215887206</v>
      </c>
      <c r="AE999" s="377">
        <f t="shared" si="147"/>
        <v>17.384421549723076</v>
      </c>
      <c r="AF999" s="377">
        <f t="shared" si="148"/>
        <v>-13.680022090300678</v>
      </c>
      <c r="AG999" s="377">
        <f t="shared" si="148"/>
        <v>-15.217136761573791</v>
      </c>
      <c r="AH999" s="377">
        <f t="shared" si="148"/>
        <v>-19.069814354734127</v>
      </c>
      <c r="AI999" s="377">
        <f t="shared" si="148"/>
        <v>-10.263365735677452</v>
      </c>
      <c r="AJ999" s="377">
        <f t="shared" si="149"/>
        <v>-19.560550199274331</v>
      </c>
      <c r="AK999" s="377">
        <f t="shared" si="149"/>
        <v>-34.905607322039778</v>
      </c>
      <c r="AL999" s="377">
        <f t="shared" si="149"/>
        <v>-19.293727257380304</v>
      </c>
      <c r="AM999" s="377">
        <f t="shared" si="149"/>
        <v>-19.815540614888793</v>
      </c>
      <c r="AN999" s="377">
        <f t="shared" si="150"/>
        <v>-32.6566085565712</v>
      </c>
      <c r="AO999" s="377">
        <f t="shared" si="150"/>
        <v>-17.204893609995818</v>
      </c>
      <c r="AP999" s="377">
        <f t="shared" si="150"/>
        <v>-11.735674480001679</v>
      </c>
    </row>
    <row r="1000" spans="1:42" s="326" customFormat="1" ht="13.8" x14ac:dyDescent="0.3">
      <c r="A1000" s="330"/>
      <c r="B1000" s="330" t="s">
        <v>391</v>
      </c>
      <c r="C1000" s="333"/>
      <c r="D1000" s="333"/>
      <c r="E1000" s="333"/>
      <c r="F1000" s="333"/>
      <c r="G1000" s="333"/>
      <c r="H1000" s="333"/>
      <c r="I1000" s="333"/>
      <c r="J1000" s="333"/>
      <c r="K1000" s="333"/>
      <c r="L1000" s="333"/>
      <c r="M1000" s="333"/>
      <c r="N1000" s="333"/>
      <c r="O1000" s="377">
        <f t="shared" si="131"/>
        <v>14.381214805397105</v>
      </c>
      <c r="P1000" s="377">
        <f t="shared" si="132"/>
        <v>-16.419498472863143</v>
      </c>
      <c r="Q1000" s="377">
        <f t="shared" si="133"/>
        <v>-16.012364184387085</v>
      </c>
      <c r="R1000" s="377">
        <f t="shared" si="134"/>
        <v>-40.582712773132279</v>
      </c>
      <c r="S1000" s="377">
        <f t="shared" si="135"/>
        <v>-44.503673794126094</v>
      </c>
      <c r="T1000" s="377">
        <f t="shared" si="136"/>
        <v>-41.042818444627827</v>
      </c>
      <c r="U1000" s="377">
        <f t="shared" si="137"/>
        <v>-50.679780497618744</v>
      </c>
      <c r="V1000" s="377">
        <f t="shared" si="138"/>
        <v>-8.628304663044025</v>
      </c>
      <c r="W1000" s="377">
        <f t="shared" si="139"/>
        <v>15.097157089007723</v>
      </c>
      <c r="X1000" s="377">
        <f t="shared" si="140"/>
        <v>-27.027256146097564</v>
      </c>
      <c r="Y1000" s="377">
        <f t="shared" si="141"/>
        <v>28.957835877449035</v>
      </c>
      <c r="Z1000" s="377">
        <f t="shared" si="142"/>
        <v>-1.7377951923711816</v>
      </c>
      <c r="AA1000" s="377">
        <f t="shared" si="143"/>
        <v>60.294634437339106</v>
      </c>
      <c r="AB1000" s="377">
        <f t="shared" si="144"/>
        <v>6.1965677245458206</v>
      </c>
      <c r="AC1000" s="377">
        <f t="shared" si="145"/>
        <v>6.5535539524165225</v>
      </c>
      <c r="AD1000" s="377">
        <f t="shared" si="146"/>
        <v>45.047862881913503</v>
      </c>
      <c r="AE1000" s="377">
        <f t="shared" si="147"/>
        <v>4.4157152311542252</v>
      </c>
      <c r="AF1000" s="377">
        <f t="shared" si="148"/>
        <v>-12.932949269740025</v>
      </c>
      <c r="AG1000" s="377">
        <f t="shared" si="148"/>
        <v>52.756766701389459</v>
      </c>
      <c r="AH1000" s="377">
        <f t="shared" si="148"/>
        <v>-13.241854783190682</v>
      </c>
      <c r="AI1000" s="377">
        <f t="shared" si="148"/>
        <v>22.616021061290834</v>
      </c>
      <c r="AJ1000" s="377">
        <f t="shared" si="149"/>
        <v>18.940833327253969</v>
      </c>
      <c r="AK1000" s="377">
        <f t="shared" si="149"/>
        <v>-28.335888463483535</v>
      </c>
      <c r="AL1000" s="377">
        <f t="shared" si="149"/>
        <v>-16.769865572082733</v>
      </c>
      <c r="AM1000" s="377">
        <f t="shared" si="149"/>
        <v>-3.6112794853136783</v>
      </c>
      <c r="AN1000" s="377">
        <f t="shared" si="150"/>
        <v>16.130917598233552</v>
      </c>
      <c r="AO1000" s="377">
        <f t="shared" si="150"/>
        <v>-6.0431911239640757</v>
      </c>
      <c r="AP1000" s="377">
        <f t="shared" si="150"/>
        <v>-10.793175400490362</v>
      </c>
    </row>
    <row r="1001" spans="1:42" s="326" customFormat="1" ht="13.8" x14ac:dyDescent="0.3">
      <c r="A1001" s="328"/>
      <c r="B1001" s="328" t="s">
        <v>392</v>
      </c>
      <c r="C1001" s="332"/>
      <c r="D1001" s="332"/>
      <c r="E1001" s="332"/>
      <c r="F1001" s="332"/>
      <c r="G1001" s="332"/>
      <c r="H1001" s="332"/>
      <c r="I1001" s="332"/>
      <c r="J1001" s="332"/>
      <c r="K1001" s="332"/>
      <c r="L1001" s="332"/>
      <c r="M1001" s="332"/>
      <c r="N1001" s="332"/>
      <c r="O1001" s="377">
        <f t="shared" si="131"/>
        <v>28.3918988995459</v>
      </c>
      <c r="P1001" s="377">
        <f t="shared" si="132"/>
        <v>-23.510245891439475</v>
      </c>
      <c r="Q1001" s="377">
        <f t="shared" si="133"/>
        <v>-25.73389102012797</v>
      </c>
      <c r="R1001" s="377">
        <f t="shared" si="134"/>
        <v>-44.752886549665483</v>
      </c>
      <c r="S1001" s="377">
        <f t="shared" si="135"/>
        <v>-49.675120334833096</v>
      </c>
      <c r="T1001" s="377">
        <f t="shared" si="136"/>
        <v>-39.783129127229778</v>
      </c>
      <c r="U1001" s="377">
        <f t="shared" si="137"/>
        <v>-54.827740811883196</v>
      </c>
      <c r="V1001" s="377">
        <f t="shared" si="138"/>
        <v>-7.3537810190910804</v>
      </c>
      <c r="W1001" s="377">
        <f t="shared" si="139"/>
        <v>29.678887815533987</v>
      </c>
      <c r="X1001" s="377">
        <f t="shared" si="140"/>
        <v>-25.836532197171291</v>
      </c>
      <c r="Y1001" s="377">
        <f t="shared" si="141"/>
        <v>43.099606762959873</v>
      </c>
      <c r="Z1001" s="377">
        <f t="shared" si="142"/>
        <v>3.7081107215461682</v>
      </c>
      <c r="AA1001" s="377">
        <f t="shared" si="143"/>
        <v>103.7062258492641</v>
      </c>
      <c r="AB1001" s="377">
        <f t="shared" si="144"/>
        <v>10.944354715650727</v>
      </c>
      <c r="AC1001" s="377">
        <f t="shared" si="145"/>
        <v>25.093163193935098</v>
      </c>
      <c r="AD1001" s="377">
        <f t="shared" si="146"/>
        <v>45.332652452084737</v>
      </c>
      <c r="AE1001" s="377">
        <f t="shared" si="147"/>
        <v>5.1422617426689738</v>
      </c>
      <c r="AF1001" s="377">
        <f t="shared" si="148"/>
        <v>-12.639968562176774</v>
      </c>
      <c r="AG1001" s="377">
        <f t="shared" si="148"/>
        <v>57.778742688325693</v>
      </c>
      <c r="AH1001" s="377">
        <f t="shared" si="148"/>
        <v>-13.642865477252551</v>
      </c>
      <c r="AI1001" s="377">
        <f t="shared" si="148"/>
        <v>25.735660725278986</v>
      </c>
      <c r="AJ1001" s="377">
        <f t="shared" si="149"/>
        <v>11.095345206466863</v>
      </c>
      <c r="AK1001" s="377">
        <f t="shared" si="149"/>
        <v>-38.783045324458072</v>
      </c>
      <c r="AL1001" s="377">
        <f t="shared" si="149"/>
        <v>-30.677961956319656</v>
      </c>
      <c r="AM1001" s="377">
        <f t="shared" si="149"/>
        <v>-13.269035493656297</v>
      </c>
      <c r="AN1001" s="377">
        <f t="shared" si="150"/>
        <v>24.732389009434204</v>
      </c>
      <c r="AO1001" s="377">
        <f t="shared" si="150"/>
        <v>-20.119310878247653</v>
      </c>
      <c r="AP1001" s="377">
        <f t="shared" si="150"/>
        <v>-14.965867298491411</v>
      </c>
    </row>
    <row r="1002" spans="1:42" s="326" customFormat="1" ht="13.8" x14ac:dyDescent="0.3">
      <c r="A1002" s="330"/>
      <c r="B1002" s="330" t="s">
        <v>393</v>
      </c>
      <c r="C1002" s="333"/>
      <c r="D1002" s="333"/>
      <c r="E1002" s="333"/>
      <c r="F1002" s="333"/>
      <c r="G1002" s="333"/>
      <c r="H1002" s="333"/>
      <c r="I1002" s="333"/>
      <c r="J1002" s="333"/>
      <c r="K1002" s="333"/>
      <c r="L1002" s="333"/>
      <c r="M1002" s="333"/>
      <c r="N1002" s="333"/>
      <c r="O1002" s="377">
        <f t="shared" si="131"/>
        <v>-4.8819599855469384</v>
      </c>
      <c r="P1002" s="377">
        <f t="shared" si="132"/>
        <v>5.9051585324549523</v>
      </c>
      <c r="Q1002" s="377">
        <f t="shared" si="133"/>
        <v>12.577909830395432</v>
      </c>
      <c r="R1002" s="377">
        <f t="shared" si="134"/>
        <v>-20.199000847063736</v>
      </c>
      <c r="S1002" s="377">
        <f t="shared" si="135"/>
        <v>-17.973436836447572</v>
      </c>
      <c r="T1002" s="377">
        <f t="shared" si="136"/>
        <v>-45.366933679204777</v>
      </c>
      <c r="U1002" s="377">
        <f t="shared" si="137"/>
        <v>-31.216308065189878</v>
      </c>
      <c r="V1002" s="377">
        <f t="shared" si="138"/>
        <v>-13.2101410223509</v>
      </c>
      <c r="W1002" s="377">
        <f t="shared" si="139"/>
        <v>-24.01902449468</v>
      </c>
      <c r="X1002" s="377">
        <f t="shared" si="140"/>
        <v>-30.524458399913151</v>
      </c>
      <c r="Y1002" s="377">
        <f t="shared" si="141"/>
        <v>-0.98296422711984877</v>
      </c>
      <c r="Z1002" s="377">
        <f t="shared" si="142"/>
        <v>-12.256883421534731</v>
      </c>
      <c r="AA1002" s="377">
        <f t="shared" si="143"/>
        <v>-20.198058434445681</v>
      </c>
      <c r="AB1002" s="377">
        <f t="shared" si="144"/>
        <v>-4.5996132485633145</v>
      </c>
      <c r="AC1002" s="377">
        <f t="shared" si="145"/>
        <v>-29.414911046217746</v>
      </c>
      <c r="AD1002" s="377">
        <f t="shared" si="146"/>
        <v>44.08413491292707</v>
      </c>
      <c r="AE1002" s="377">
        <f t="shared" si="147"/>
        <v>2.1289544202249449</v>
      </c>
      <c r="AF1002" s="377">
        <f t="shared" si="148"/>
        <v>-14.041448622425765</v>
      </c>
      <c r="AG1002" s="377">
        <f t="shared" si="148"/>
        <v>37.281195343585814</v>
      </c>
      <c r="AH1002" s="377">
        <f t="shared" si="148"/>
        <v>-11.699415146004844</v>
      </c>
      <c r="AI1002" s="377">
        <f t="shared" si="148"/>
        <v>8.3331266710145133</v>
      </c>
      <c r="AJ1002" s="377">
        <f t="shared" si="149"/>
        <v>43.53814917538034</v>
      </c>
      <c r="AK1002" s="377">
        <f t="shared" si="149"/>
        <v>3.6299602619935589</v>
      </c>
      <c r="AL1002" s="377">
        <f t="shared" si="149"/>
        <v>14.982444136892493</v>
      </c>
      <c r="AM1002" s="377">
        <f t="shared" si="149"/>
        <v>42.099415472144528</v>
      </c>
      <c r="AN1002" s="377">
        <f t="shared" si="150"/>
        <v>-6.6151723990009224</v>
      </c>
      <c r="AO1002" s="377">
        <f t="shared" si="150"/>
        <v>42.354527352594879</v>
      </c>
      <c r="AP1002" s="377">
        <f t="shared" si="150"/>
        <v>3.4495708892221209</v>
      </c>
    </row>
    <row r="1003" spans="1:42" s="326" customFormat="1" ht="27.6" x14ac:dyDescent="0.3">
      <c r="A1003" s="328"/>
      <c r="B1003" s="328" t="s">
        <v>394</v>
      </c>
      <c r="C1003" s="332"/>
      <c r="D1003" s="332"/>
      <c r="E1003" s="332"/>
      <c r="F1003" s="332"/>
      <c r="G1003" s="332"/>
      <c r="H1003" s="332"/>
      <c r="I1003" s="332"/>
      <c r="J1003" s="332"/>
      <c r="K1003" s="332"/>
      <c r="L1003" s="332"/>
      <c r="M1003" s="332"/>
      <c r="N1003" s="332"/>
      <c r="O1003" s="377">
        <f t="shared" si="131"/>
        <v>47.852877340533659</v>
      </c>
      <c r="P1003" s="377">
        <f t="shared" si="132"/>
        <v>21.022258417441872</v>
      </c>
      <c r="Q1003" s="377">
        <f t="shared" si="133"/>
        <v>15.176076621468923</v>
      </c>
      <c r="R1003" s="377">
        <f t="shared" si="134"/>
        <v>-32.756884863336467</v>
      </c>
      <c r="S1003" s="377">
        <f t="shared" si="135"/>
        <v>-32.114512779329608</v>
      </c>
      <c r="T1003" s="377">
        <f t="shared" si="136"/>
        <v>-27.034116490248227</v>
      </c>
      <c r="U1003" s="377">
        <f t="shared" si="137"/>
        <v>-13.521712395192303</v>
      </c>
      <c r="V1003" s="377">
        <f t="shared" si="138"/>
        <v>-33.456359714474559</v>
      </c>
      <c r="W1003" s="377">
        <f t="shared" si="139"/>
        <v>-20.534730832521898</v>
      </c>
      <c r="X1003" s="377">
        <f t="shared" si="140"/>
        <v>-0.9898653271983503</v>
      </c>
      <c r="Y1003" s="377">
        <f t="shared" si="141"/>
        <v>-30.498480660000006</v>
      </c>
      <c r="Z1003" s="377">
        <f t="shared" si="142"/>
        <v>-6.7827935722610739</v>
      </c>
      <c r="AA1003" s="377">
        <f t="shared" si="143"/>
        <v>-15.819893762073249</v>
      </c>
      <c r="AB1003" s="377">
        <f t="shared" si="144"/>
        <v>-15.641170599405596</v>
      </c>
      <c r="AC1003" s="377">
        <f t="shared" si="145"/>
        <v>-13.103278872507763</v>
      </c>
      <c r="AD1003" s="377">
        <f t="shared" si="146"/>
        <v>14.03531371499901</v>
      </c>
      <c r="AE1003" s="377">
        <f t="shared" si="147"/>
        <v>-3.117843404252282</v>
      </c>
      <c r="AF1003" s="377">
        <f t="shared" si="148"/>
        <v>11.03909311239339</v>
      </c>
      <c r="AG1003" s="377">
        <f t="shared" si="148"/>
        <v>24.41059715132857</v>
      </c>
      <c r="AH1003" s="377">
        <f t="shared" si="148"/>
        <v>-29.482066355587179</v>
      </c>
      <c r="AI1003" s="377">
        <f t="shared" si="148"/>
        <v>-3.0705214944364925</v>
      </c>
      <c r="AJ1003" s="377">
        <f t="shared" si="149"/>
        <v>-6.2790140312515428</v>
      </c>
      <c r="AK1003" s="377">
        <f t="shared" si="149"/>
        <v>10.377855542967382</v>
      </c>
      <c r="AL1003" s="377">
        <f t="shared" si="149"/>
        <v>-9.1240000817543141</v>
      </c>
      <c r="AM1003" s="377">
        <f t="shared" si="149"/>
        <v>-8.14595791648442</v>
      </c>
      <c r="AN1003" s="377">
        <f t="shared" si="150"/>
        <v>-11.186877189183747</v>
      </c>
      <c r="AO1003" s="377">
        <f t="shared" si="150"/>
        <v>-23.735922222767382</v>
      </c>
      <c r="AP1003" s="377">
        <f t="shared" si="150"/>
        <v>-15.291848315063019</v>
      </c>
    </row>
    <row r="1004" spans="1:42" s="326" customFormat="1" ht="13.8" x14ac:dyDescent="0.3">
      <c r="A1004" s="330"/>
      <c r="B1004" s="330" t="s">
        <v>395</v>
      </c>
      <c r="C1004" s="333"/>
      <c r="D1004" s="333"/>
      <c r="E1004" s="333"/>
      <c r="F1004" s="333"/>
      <c r="G1004" s="333"/>
      <c r="H1004" s="333"/>
      <c r="I1004" s="333"/>
      <c r="J1004" s="333"/>
      <c r="K1004" s="333"/>
      <c r="L1004" s="333"/>
      <c r="M1004" s="333"/>
      <c r="N1004" s="333"/>
      <c r="O1004" s="377">
        <f t="shared" si="131"/>
        <v>3.5608968103044583</v>
      </c>
      <c r="P1004" s="377">
        <f t="shared" si="132"/>
        <v>-5.4745818300492557</v>
      </c>
      <c r="Q1004" s="377">
        <f t="shared" si="133"/>
        <v>20.47314339910313</v>
      </c>
      <c r="R1004" s="377">
        <f t="shared" si="134"/>
        <v>-34.531127876146797</v>
      </c>
      <c r="S1004" s="377">
        <f t="shared" si="135"/>
        <v>-17.220949200345419</v>
      </c>
      <c r="T1004" s="377">
        <f t="shared" si="136"/>
        <v>-3.2815691845102353</v>
      </c>
      <c r="U1004" s="377">
        <f t="shared" si="137"/>
        <v>-13.569802388185662</v>
      </c>
      <c r="V1004" s="377">
        <f t="shared" si="138"/>
        <v>-12.023551420038547</v>
      </c>
      <c r="W1004" s="377">
        <f t="shared" si="139"/>
        <v>-1.2154264004739215</v>
      </c>
      <c r="X1004" s="377">
        <f t="shared" si="140"/>
        <v>22.926487642105275</v>
      </c>
      <c r="Y1004" s="377">
        <f t="shared" si="141"/>
        <v>-13.969165141666666</v>
      </c>
      <c r="Z1004" s="377">
        <f t="shared" si="142"/>
        <v>-19.712379988814313</v>
      </c>
      <c r="AA1004" s="377">
        <f t="shared" si="143"/>
        <v>11.273439743526961</v>
      </c>
      <c r="AB1004" s="377">
        <f t="shared" si="144"/>
        <v>3.1140572060382241</v>
      </c>
      <c r="AC1004" s="377">
        <f t="shared" si="145"/>
        <v>-25.517146702006791</v>
      </c>
      <c r="AD1004" s="377">
        <f t="shared" si="146"/>
        <v>41.285786726701851</v>
      </c>
      <c r="AE1004" s="377">
        <f t="shared" si="147"/>
        <v>-16.000196932507116</v>
      </c>
      <c r="AF1004" s="377">
        <f t="shared" si="148"/>
        <v>-0.94584374464844434</v>
      </c>
      <c r="AG1004" s="377">
        <f t="shared" si="148"/>
        <v>16.04236682946722</v>
      </c>
      <c r="AH1004" s="377">
        <f t="shared" si="148"/>
        <v>-29.191547178577302</v>
      </c>
      <c r="AI1004" s="377">
        <f t="shared" si="148"/>
        <v>-16.943931118730244</v>
      </c>
      <c r="AJ1004" s="377">
        <f t="shared" si="149"/>
        <v>-28.400558270464614</v>
      </c>
      <c r="AK1004" s="377">
        <f t="shared" si="149"/>
        <v>-9.0711550306555413</v>
      </c>
      <c r="AL1004" s="377">
        <f t="shared" si="149"/>
        <v>-6.2802756395828174</v>
      </c>
      <c r="AM1004" s="377">
        <f t="shared" si="149"/>
        <v>-18.282861894474664</v>
      </c>
      <c r="AN1004" s="377">
        <f t="shared" si="150"/>
        <v>-21.39290604928588</v>
      </c>
      <c r="AO1004" s="377">
        <f t="shared" si="150"/>
        <v>-28.074837577292879</v>
      </c>
      <c r="AP1004" s="377">
        <f t="shared" si="150"/>
        <v>-28.248379128198437</v>
      </c>
    </row>
    <row r="1005" spans="1:42" s="326" customFormat="1" ht="13.8" x14ac:dyDescent="0.3">
      <c r="A1005" s="328"/>
      <c r="B1005" s="328" t="s">
        <v>396</v>
      </c>
      <c r="C1005" s="332"/>
      <c r="D1005" s="332"/>
      <c r="E1005" s="332"/>
      <c r="F1005" s="332"/>
      <c r="G1005" s="332"/>
      <c r="H1005" s="332"/>
      <c r="I1005" s="332"/>
      <c r="J1005" s="332"/>
      <c r="K1005" s="332"/>
      <c r="L1005" s="332"/>
      <c r="M1005" s="332"/>
      <c r="N1005" s="332"/>
      <c r="O1005" s="377">
        <f t="shared" si="131"/>
        <v>100.38808758055555</v>
      </c>
      <c r="P1005" s="377">
        <f t="shared" si="132"/>
        <v>44.717670621145373</v>
      </c>
      <c r="Q1005" s="377">
        <f t="shared" si="133"/>
        <v>9.7945463644646935</v>
      </c>
      <c r="R1005" s="377">
        <f t="shared" si="134"/>
        <v>-31.4094280224359</v>
      </c>
      <c r="S1005" s="377">
        <f t="shared" si="135"/>
        <v>-42.223977389214532</v>
      </c>
      <c r="T1005" s="377">
        <f t="shared" si="136"/>
        <v>-42.1681778359942</v>
      </c>
      <c r="U1005" s="377">
        <f t="shared" si="137"/>
        <v>-13.481439150176678</v>
      </c>
      <c r="V1005" s="377">
        <f t="shared" si="138"/>
        <v>-44.647131852112672</v>
      </c>
      <c r="W1005" s="377">
        <f t="shared" si="139"/>
        <v>-34.010344833057843</v>
      </c>
      <c r="X1005" s="377">
        <f t="shared" si="140"/>
        <v>-16.327468437395666</v>
      </c>
      <c r="Y1005" s="377">
        <f t="shared" si="141"/>
        <v>-43.386681896940416</v>
      </c>
      <c r="Z1005" s="377">
        <f t="shared" si="142"/>
        <v>7.2793113625304029</v>
      </c>
      <c r="AA1005" s="377">
        <f t="shared" si="143"/>
        <v>-32.427678967909337</v>
      </c>
      <c r="AB1005" s="377">
        <f t="shared" si="144"/>
        <v>-26.596351871527784</v>
      </c>
      <c r="AC1005" s="377">
        <f t="shared" si="145"/>
        <v>0.73515456280742375</v>
      </c>
      <c r="AD1005" s="377">
        <f t="shared" si="146"/>
        <v>-4.1385128561861011</v>
      </c>
      <c r="AE1005" s="377">
        <f t="shared" si="147"/>
        <v>9.4106124477327668</v>
      </c>
      <c r="AF1005" s="377">
        <f t="shared" si="148"/>
        <v>23.810049275443134</v>
      </c>
      <c r="AG1005" s="377">
        <f t="shared" si="148"/>
        <v>31.41146298186074</v>
      </c>
      <c r="AH1005" s="377">
        <f t="shared" si="148"/>
        <v>-29.723157953862046</v>
      </c>
      <c r="AI1005" s="377">
        <f t="shared" si="148"/>
        <v>11.415647799832094</v>
      </c>
      <c r="AJ1005" s="377">
        <f t="shared" si="149"/>
        <v>14.338427825149312</v>
      </c>
      <c r="AK1005" s="377">
        <f t="shared" si="149"/>
        <v>33.222409215992613</v>
      </c>
      <c r="AL1005" s="377">
        <f t="shared" si="149"/>
        <v>-11.438652687327751</v>
      </c>
      <c r="AM1005" s="377">
        <f t="shared" si="149"/>
        <v>2.0864368214285531</v>
      </c>
      <c r="AN1005" s="377">
        <f t="shared" si="150"/>
        <v>-2.8124666561977705</v>
      </c>
      <c r="AO1005" s="377">
        <f t="shared" si="150"/>
        <v>-20.159603322299201</v>
      </c>
      <c r="AP1005" s="377">
        <f t="shared" si="150"/>
        <v>-2.5563665432187457</v>
      </c>
    </row>
    <row r="1006" spans="1:42" s="326" customFormat="1" ht="13.8" x14ac:dyDescent="0.3">
      <c r="A1006" s="330"/>
      <c r="B1006" s="330" t="s">
        <v>397</v>
      </c>
      <c r="C1006" s="333"/>
      <c r="D1006" s="333"/>
      <c r="E1006" s="333"/>
      <c r="F1006" s="333"/>
      <c r="G1006" s="333"/>
      <c r="H1006" s="333"/>
      <c r="I1006" s="333"/>
      <c r="J1006" s="333"/>
      <c r="K1006" s="333"/>
      <c r="L1006" s="333"/>
      <c r="M1006" s="333"/>
      <c r="N1006" s="333"/>
      <c r="O1006" s="377">
        <f t="shared" si="131"/>
        <v>44.564180520074117</v>
      </c>
      <c r="P1006" s="377">
        <f t="shared" si="132"/>
        <v>36.854626121285648</v>
      </c>
      <c r="Q1006" s="377">
        <f t="shared" si="133"/>
        <v>20.303400447832303</v>
      </c>
      <c r="R1006" s="377">
        <f t="shared" si="134"/>
        <v>-7.6340952361757113</v>
      </c>
      <c r="S1006" s="377">
        <f t="shared" si="135"/>
        <v>12.855745453685271</v>
      </c>
      <c r="T1006" s="377">
        <f t="shared" si="136"/>
        <v>7.7569278888376392</v>
      </c>
      <c r="U1006" s="377">
        <f t="shared" si="137"/>
        <v>7.3498110518214466</v>
      </c>
      <c r="V1006" s="377">
        <f t="shared" si="138"/>
        <v>9.7594604283071131</v>
      </c>
      <c r="W1006" s="377">
        <f t="shared" si="139"/>
        <v>2.611795925065965</v>
      </c>
      <c r="X1006" s="377">
        <f t="shared" si="140"/>
        <v>16.347017168183989</v>
      </c>
      <c r="Y1006" s="377">
        <f t="shared" si="141"/>
        <v>9.4652101687041572</v>
      </c>
      <c r="Z1006" s="377">
        <f t="shared" si="142"/>
        <v>-5.5436389799139123</v>
      </c>
      <c r="AA1006" s="377">
        <f t="shared" si="143"/>
        <v>-9.0537042073096377</v>
      </c>
      <c r="AB1006" s="377">
        <f t="shared" si="144"/>
        <v>-13.658627697275758</v>
      </c>
      <c r="AC1006" s="377">
        <f t="shared" si="145"/>
        <v>-15.576488989875534</v>
      </c>
      <c r="AD1006" s="377">
        <f t="shared" si="146"/>
        <v>4.5550627996334878</v>
      </c>
      <c r="AE1006" s="377">
        <f t="shared" si="147"/>
        <v>-19.570428258581828</v>
      </c>
      <c r="AF1006" s="377">
        <f t="shared" si="148"/>
        <v>-18.439830940460684</v>
      </c>
      <c r="AG1006" s="377">
        <f t="shared" si="148"/>
        <v>-2.5813518977457983</v>
      </c>
      <c r="AH1006" s="377">
        <f t="shared" si="148"/>
        <v>-9.7055721189768427</v>
      </c>
      <c r="AI1006" s="377">
        <f t="shared" si="148"/>
        <v>0.2810380198172841</v>
      </c>
      <c r="AJ1006" s="377">
        <f t="shared" si="149"/>
        <v>-14.757351659711983</v>
      </c>
      <c r="AK1006" s="377">
        <f t="shared" si="149"/>
        <v>-10.253077566647057</v>
      </c>
      <c r="AL1006" s="377">
        <f t="shared" si="149"/>
        <v>-9.1788567829611303</v>
      </c>
      <c r="AM1006" s="377">
        <f t="shared" si="149"/>
        <v>-2.8117439618410769</v>
      </c>
      <c r="AN1006" s="377">
        <f t="shared" si="150"/>
        <v>-4.9188027752513008</v>
      </c>
      <c r="AO1006" s="377">
        <f t="shared" si="150"/>
        <v>8.2918807617090433</v>
      </c>
      <c r="AP1006" s="377">
        <f t="shared" si="150"/>
        <v>44.067857875518769</v>
      </c>
    </row>
    <row r="1007" spans="1:42" s="326" customFormat="1" ht="13.8" x14ac:dyDescent="0.3">
      <c r="A1007" s="328"/>
      <c r="B1007" s="328" t="s">
        <v>398</v>
      </c>
      <c r="C1007" s="332"/>
      <c r="D1007" s="332"/>
      <c r="E1007" s="332"/>
      <c r="F1007" s="332"/>
      <c r="G1007" s="332"/>
      <c r="H1007" s="332"/>
      <c r="I1007" s="332"/>
      <c r="J1007" s="332"/>
      <c r="K1007" s="332"/>
      <c r="L1007" s="332"/>
      <c r="M1007" s="332"/>
      <c r="N1007" s="332"/>
      <c r="O1007" s="377">
        <f t="shared" si="131"/>
        <v>68.908801903696528</v>
      </c>
      <c r="P1007" s="377">
        <f t="shared" si="132"/>
        <v>-8.475332055393574</v>
      </c>
      <c r="Q1007" s="377">
        <f t="shared" si="133"/>
        <v>34.615477863277832</v>
      </c>
      <c r="R1007" s="377">
        <f t="shared" si="134"/>
        <v>32.053494880035807</v>
      </c>
      <c r="S1007" s="377">
        <f t="shared" si="135"/>
        <v>33.327755228444445</v>
      </c>
      <c r="T1007" s="377">
        <f t="shared" si="136"/>
        <v>1.1570966431046441</v>
      </c>
      <c r="U1007" s="377">
        <f t="shared" si="137"/>
        <v>4.287512269399703</v>
      </c>
      <c r="V1007" s="377">
        <f t="shared" si="138"/>
        <v>6.4257522577393793</v>
      </c>
      <c r="W1007" s="377">
        <f t="shared" si="139"/>
        <v>10.253337922701395</v>
      </c>
      <c r="X1007" s="377">
        <f t="shared" si="140"/>
        <v>29.06855291338583</v>
      </c>
      <c r="Y1007" s="377">
        <f t="shared" si="141"/>
        <v>2.3985683044077173</v>
      </c>
      <c r="Z1007" s="377">
        <f t="shared" si="142"/>
        <v>2.6059648070038937</v>
      </c>
      <c r="AA1007" s="377">
        <f t="shared" si="143"/>
        <v>-13.066741768986137</v>
      </c>
      <c r="AB1007" s="377">
        <f t="shared" si="144"/>
        <v>46.57404740964251</v>
      </c>
      <c r="AC1007" s="377">
        <f t="shared" si="145"/>
        <v>-19.405285310357954</v>
      </c>
      <c r="AD1007" s="377">
        <f t="shared" si="146"/>
        <v>-3.6358931827339163</v>
      </c>
      <c r="AE1007" s="377">
        <f t="shared" si="147"/>
        <v>1.5191042542548321</v>
      </c>
      <c r="AF1007" s="377">
        <f t="shared" si="148"/>
        <v>-7.9363383876545184</v>
      </c>
      <c r="AG1007" s="377">
        <f t="shared" si="148"/>
        <v>15.811467792761619</v>
      </c>
      <c r="AH1007" s="377">
        <f t="shared" si="148"/>
        <v>-4.7161786785153597</v>
      </c>
      <c r="AI1007" s="377">
        <f t="shared" si="148"/>
        <v>1.3980392732229145</v>
      </c>
      <c r="AJ1007" s="377">
        <f t="shared" si="149"/>
        <v>1.9553154478685493</v>
      </c>
      <c r="AK1007" s="377">
        <f t="shared" si="149"/>
        <v>-11.142630198546145</v>
      </c>
      <c r="AL1007" s="377">
        <f t="shared" si="149"/>
        <v>8.3487761765489008</v>
      </c>
      <c r="AM1007" s="377">
        <f t="shared" si="149"/>
        <v>4.2509174794737863</v>
      </c>
      <c r="AN1007" s="377">
        <f t="shared" si="150"/>
        <v>-25.904373570348088</v>
      </c>
      <c r="AO1007" s="377">
        <f t="shared" si="150"/>
        <v>-8.9153182717747796</v>
      </c>
      <c r="AP1007" s="377">
        <f t="shared" si="150"/>
        <v>-12.412114604947389</v>
      </c>
    </row>
    <row r="1008" spans="1:42" s="326" customFormat="1" ht="13.8" x14ac:dyDescent="0.3">
      <c r="A1008" s="330"/>
      <c r="B1008" s="330" t="s">
        <v>399</v>
      </c>
      <c r="C1008" s="333"/>
      <c r="D1008" s="333"/>
      <c r="E1008" s="333"/>
      <c r="F1008" s="333"/>
      <c r="G1008" s="333"/>
      <c r="H1008" s="333"/>
      <c r="I1008" s="333"/>
      <c r="J1008" s="333"/>
      <c r="K1008" s="333"/>
      <c r="L1008" s="333"/>
      <c r="M1008" s="333"/>
      <c r="N1008" s="333"/>
      <c r="O1008" s="377">
        <f t="shared" si="131"/>
        <v>25.588829324516794</v>
      </c>
      <c r="P1008" s="377">
        <f t="shared" si="132"/>
        <v>-5.2947067577395623</v>
      </c>
      <c r="Q1008" s="377">
        <f t="shared" si="133"/>
        <v>25.00562372981231</v>
      </c>
      <c r="R1008" s="377">
        <f t="shared" si="134"/>
        <v>12.923782681688996</v>
      </c>
      <c r="S1008" s="377">
        <f t="shared" si="135"/>
        <v>-3.4119348662943554</v>
      </c>
      <c r="T1008" s="377">
        <f t="shared" si="136"/>
        <v>-16.760177744387345</v>
      </c>
      <c r="U1008" s="377">
        <f t="shared" si="137"/>
        <v>-20.623582169721878</v>
      </c>
      <c r="V1008" s="377">
        <f t="shared" si="138"/>
        <v>-28.632764562091506</v>
      </c>
      <c r="W1008" s="377">
        <f t="shared" si="139"/>
        <v>-12.384428570737999</v>
      </c>
      <c r="X1008" s="377">
        <f t="shared" si="140"/>
        <v>36.253977432081598</v>
      </c>
      <c r="Y1008" s="377">
        <f t="shared" si="141"/>
        <v>-2.2523386840978685</v>
      </c>
      <c r="Z1008" s="377">
        <f t="shared" si="142"/>
        <v>-2.4386149733483569</v>
      </c>
      <c r="AA1008" s="377">
        <f t="shared" si="143"/>
        <v>-17.87108740282174</v>
      </c>
      <c r="AB1008" s="377">
        <f t="shared" si="144"/>
        <v>17.633507772367516</v>
      </c>
      <c r="AC1008" s="377">
        <f t="shared" si="145"/>
        <v>-28.328552483007623</v>
      </c>
      <c r="AD1008" s="377">
        <f t="shared" si="146"/>
        <v>-8.2744630241998465</v>
      </c>
      <c r="AE1008" s="377">
        <f t="shared" si="147"/>
        <v>-1.7326761189944877</v>
      </c>
      <c r="AF1008" s="377">
        <f t="shared" si="148"/>
        <v>-18.1008881208204</v>
      </c>
      <c r="AG1008" s="377">
        <f t="shared" si="148"/>
        <v>12.900103605091648</v>
      </c>
      <c r="AH1008" s="377">
        <f t="shared" si="148"/>
        <v>12.696957268315293</v>
      </c>
      <c r="AI1008" s="377">
        <f t="shared" si="148"/>
        <v>29.965111297534222</v>
      </c>
      <c r="AJ1008" s="377">
        <f t="shared" si="149"/>
        <v>-18.921606495817887</v>
      </c>
      <c r="AK1008" s="377">
        <f t="shared" si="149"/>
        <v>-11.464896161364647</v>
      </c>
      <c r="AL1008" s="377">
        <f t="shared" si="149"/>
        <v>-10.02423379358104</v>
      </c>
      <c r="AM1008" s="377">
        <f t="shared" si="149"/>
        <v>-5.7057336017233133</v>
      </c>
      <c r="AN1008" s="377">
        <f t="shared" si="150"/>
        <v>-25.509379172631725</v>
      </c>
      <c r="AO1008" s="377">
        <f t="shared" si="150"/>
        <v>-4.1853016975313988</v>
      </c>
      <c r="AP1008" s="377">
        <f t="shared" si="150"/>
        <v>1.2818221254579951</v>
      </c>
    </row>
    <row r="1009" spans="1:42" s="326" customFormat="1" ht="13.8" x14ac:dyDescent="0.3">
      <c r="A1009" s="328"/>
      <c r="B1009" s="328" t="s">
        <v>400</v>
      </c>
      <c r="C1009" s="332"/>
      <c r="D1009" s="332"/>
      <c r="E1009" s="332"/>
      <c r="F1009" s="332"/>
      <c r="G1009" s="332"/>
      <c r="H1009" s="332"/>
      <c r="I1009" s="332"/>
      <c r="J1009" s="332"/>
      <c r="K1009" s="332"/>
      <c r="L1009" s="332"/>
      <c r="M1009" s="332"/>
      <c r="N1009" s="332"/>
      <c r="O1009" s="377">
        <f t="shared" si="131"/>
        <v>-14.597643808309043</v>
      </c>
      <c r="P1009" s="377">
        <f t="shared" si="132"/>
        <v>-3.2511824506146141</v>
      </c>
      <c r="Q1009" s="377">
        <f t="shared" si="133"/>
        <v>9.7315851933721191</v>
      </c>
      <c r="R1009" s="377">
        <f t="shared" si="134"/>
        <v>-20.225385979934504</v>
      </c>
      <c r="S1009" s="377">
        <f t="shared" si="135"/>
        <v>-5.2540327723348952</v>
      </c>
      <c r="T1009" s="377">
        <f t="shared" si="136"/>
        <v>-13.292151034037561</v>
      </c>
      <c r="U1009" s="377">
        <f t="shared" si="137"/>
        <v>-14.291692978995187</v>
      </c>
      <c r="V1009" s="377">
        <f t="shared" si="138"/>
        <v>-11.204523173210726</v>
      </c>
      <c r="W1009" s="377">
        <f t="shared" si="139"/>
        <v>-2.091055943703414</v>
      </c>
      <c r="X1009" s="377">
        <f t="shared" si="140"/>
        <v>-0.20713970425693848</v>
      </c>
      <c r="Y1009" s="377">
        <f t="shared" si="141"/>
        <v>-3.0882073063594189</v>
      </c>
      <c r="Z1009" s="377">
        <f t="shared" si="142"/>
        <v>-2.4291218410103181</v>
      </c>
      <c r="AA1009" s="377">
        <f t="shared" si="143"/>
        <v>0.40472661938355753</v>
      </c>
      <c r="AB1009" s="377">
        <f t="shared" si="144"/>
        <v>-0.53583906644219825</v>
      </c>
      <c r="AC1009" s="377">
        <f t="shared" si="145"/>
        <v>-23.807602184091884</v>
      </c>
      <c r="AD1009" s="377">
        <f t="shared" si="146"/>
        <v>2.8198894091741309</v>
      </c>
      <c r="AE1009" s="377">
        <f t="shared" si="147"/>
        <v>-7.7197866507137682</v>
      </c>
      <c r="AF1009" s="377">
        <f t="shared" si="148"/>
        <v>4.0680326723407063</v>
      </c>
      <c r="AG1009" s="377">
        <f t="shared" si="148"/>
        <v>27.77256810337726</v>
      </c>
      <c r="AH1009" s="377">
        <f t="shared" si="148"/>
        <v>10.252322997425164</v>
      </c>
      <c r="AI1009" s="377">
        <f t="shared" si="148"/>
        <v>11.965856540031659</v>
      </c>
      <c r="AJ1009" s="377">
        <f t="shared" si="149"/>
        <v>11.588654889009362</v>
      </c>
      <c r="AK1009" s="377">
        <f t="shared" si="149"/>
        <v>11.348312466635662</v>
      </c>
      <c r="AL1009" s="377">
        <f t="shared" si="149"/>
        <v>25.344607909173348</v>
      </c>
      <c r="AM1009" s="377">
        <f t="shared" si="149"/>
        <v>17.909790133059854</v>
      </c>
      <c r="AN1009" s="377">
        <f t="shared" si="150"/>
        <v>14.047102562215576</v>
      </c>
      <c r="AO1009" s="377">
        <f t="shared" si="150"/>
        <v>30.009862025567273</v>
      </c>
      <c r="AP1009" s="377">
        <f t="shared" si="150"/>
        <v>36.180845354360642</v>
      </c>
    </row>
    <row r="1010" spans="1:42" s="326" customFormat="1" ht="13.8" x14ac:dyDescent="0.3">
      <c r="A1010" s="330"/>
      <c r="B1010" s="330" t="s">
        <v>401</v>
      </c>
      <c r="C1010" s="333"/>
      <c r="D1010" s="333"/>
      <c r="E1010" s="333"/>
      <c r="F1010" s="333"/>
      <c r="G1010" s="333"/>
      <c r="H1010" s="333"/>
      <c r="I1010" s="333"/>
      <c r="J1010" s="333"/>
      <c r="K1010" s="333"/>
      <c r="L1010" s="333"/>
      <c r="M1010" s="333"/>
      <c r="N1010" s="333"/>
      <c r="O1010" s="377">
        <f t="shared" si="131"/>
        <v>-11.354671314127048</v>
      </c>
      <c r="P1010" s="377">
        <f t="shared" si="132"/>
        <v>-4.2519895938278403</v>
      </c>
      <c r="Q1010" s="377">
        <f t="shared" si="133"/>
        <v>8.7314238759138583</v>
      </c>
      <c r="R1010" s="377">
        <f t="shared" si="134"/>
        <v>-22.081883555741708</v>
      </c>
      <c r="S1010" s="377">
        <f t="shared" si="135"/>
        <v>-2.4430151920406997</v>
      </c>
      <c r="T1010" s="377">
        <f t="shared" si="136"/>
        <v>-12.101229612490584</v>
      </c>
      <c r="U1010" s="377">
        <f t="shared" si="137"/>
        <v>-16.666890506132216</v>
      </c>
      <c r="V1010" s="377">
        <f t="shared" si="138"/>
        <v>-11.59374279327754</v>
      </c>
      <c r="W1010" s="377">
        <f t="shared" si="139"/>
        <v>-4.396638141082569</v>
      </c>
      <c r="X1010" s="377">
        <f t="shared" si="140"/>
        <v>-1.500284585257891</v>
      </c>
      <c r="Y1010" s="377">
        <f t="shared" si="141"/>
        <v>-5.9435605575407502</v>
      </c>
      <c r="Z1010" s="377">
        <f t="shared" si="142"/>
        <v>-4.2302357260972467</v>
      </c>
      <c r="AA1010" s="377">
        <f t="shared" si="143"/>
        <v>-2.3293408512426033</v>
      </c>
      <c r="AB1010" s="377">
        <f t="shared" si="144"/>
        <v>-1.8277598757742126</v>
      </c>
      <c r="AC1010" s="377">
        <f t="shared" si="145"/>
        <v>-24.135071009036814</v>
      </c>
      <c r="AD1010" s="377">
        <f t="shared" si="146"/>
        <v>2.5492241331593894</v>
      </c>
      <c r="AE1010" s="377">
        <f t="shared" si="147"/>
        <v>-7.07810120275406</v>
      </c>
      <c r="AF1010" s="377">
        <f t="shared" si="148"/>
        <v>4.0662786764825247</v>
      </c>
      <c r="AG1010" s="377">
        <f t="shared" si="148"/>
        <v>31.198151297927694</v>
      </c>
      <c r="AH1010" s="377">
        <f t="shared" si="148"/>
        <v>13.615789659607721</v>
      </c>
      <c r="AI1010" s="377">
        <f t="shared" si="148"/>
        <v>16.676519806371516</v>
      </c>
      <c r="AJ1010" s="377">
        <f t="shared" si="149"/>
        <v>15.587797099290325</v>
      </c>
      <c r="AK1010" s="377">
        <f t="shared" si="149"/>
        <v>12.609790852996356</v>
      </c>
      <c r="AL1010" s="377">
        <f t="shared" si="149"/>
        <v>29.99050949324284</v>
      </c>
      <c r="AM1010" s="377">
        <f t="shared" si="149"/>
        <v>21.370665216054277</v>
      </c>
      <c r="AN1010" s="377">
        <f t="shared" si="150"/>
        <v>17.924581278873035</v>
      </c>
      <c r="AO1010" s="377">
        <f t="shared" si="150"/>
        <v>33.080045214760389</v>
      </c>
      <c r="AP1010" s="377">
        <f t="shared" si="150"/>
        <v>40.082915727931862</v>
      </c>
    </row>
    <row r="1011" spans="1:42" s="326" customFormat="1" ht="13.8" x14ac:dyDescent="0.3">
      <c r="A1011" s="328"/>
      <c r="B1011" s="328" t="s">
        <v>402</v>
      </c>
      <c r="C1011" s="332"/>
      <c r="D1011" s="332"/>
      <c r="E1011" s="332"/>
      <c r="F1011" s="332"/>
      <c r="G1011" s="332"/>
      <c r="H1011" s="332"/>
      <c r="I1011" s="332"/>
      <c r="J1011" s="332"/>
      <c r="K1011" s="332"/>
      <c r="L1011" s="332"/>
      <c r="M1011" s="332"/>
      <c r="N1011" s="332"/>
      <c r="O1011" s="377">
        <f t="shared" si="131"/>
        <v>-35.114594579539059</v>
      </c>
      <c r="P1011" s="377">
        <f t="shared" si="132"/>
        <v>4.6425819885002424</v>
      </c>
      <c r="Q1011" s="377">
        <f t="shared" si="133"/>
        <v>18.050750414384964</v>
      </c>
      <c r="R1011" s="377">
        <f t="shared" si="134"/>
        <v>-9.8291004909178373E-2</v>
      </c>
      <c r="S1011" s="377">
        <f t="shared" si="135"/>
        <v>-23.875437714465406</v>
      </c>
      <c r="T1011" s="377">
        <f t="shared" si="136"/>
        <v>-23.091788888546088</v>
      </c>
      <c r="U1011" s="377">
        <f t="shared" si="137"/>
        <v>7.6125424229885121</v>
      </c>
      <c r="V1011" s="377">
        <f t="shared" si="138"/>
        <v>-7.901789646854497</v>
      </c>
      <c r="W1011" s="377">
        <f t="shared" si="139"/>
        <v>18.205362860400193</v>
      </c>
      <c r="X1011" s="377">
        <f t="shared" si="140"/>
        <v>10.738182378059841</v>
      </c>
      <c r="Y1011" s="377">
        <f t="shared" si="141"/>
        <v>29.499508653631302</v>
      </c>
      <c r="Z1011" s="377">
        <f t="shared" si="142"/>
        <v>12.888249882808458</v>
      </c>
      <c r="AA1011" s="377">
        <f t="shared" si="143"/>
        <v>24.03602648473672</v>
      </c>
      <c r="AB1011" s="377">
        <f t="shared" si="144"/>
        <v>8.7879184595419737</v>
      </c>
      <c r="AC1011" s="377">
        <f t="shared" si="145"/>
        <v>-21.312325871433284</v>
      </c>
      <c r="AD1011" s="377">
        <f t="shared" si="146"/>
        <v>5.1085678601334097</v>
      </c>
      <c r="AE1011" s="377">
        <f t="shared" si="147"/>
        <v>-13.158663236626449</v>
      </c>
      <c r="AF1011" s="377">
        <f t="shared" si="148"/>
        <v>4.0844718882849236</v>
      </c>
      <c r="AG1011" s="377">
        <f t="shared" si="148"/>
        <v>3.3091250725510277</v>
      </c>
      <c r="AH1011" s="377">
        <f t="shared" si="148"/>
        <v>-17.144345296151801</v>
      </c>
      <c r="AI1011" s="377">
        <f t="shared" si="148"/>
        <v>-21.573664010559618</v>
      </c>
      <c r="AJ1011" s="377">
        <f t="shared" si="149"/>
        <v>-18.644052022529429</v>
      </c>
      <c r="AK1011" s="377">
        <f t="shared" si="149"/>
        <v>0.89162073505468808</v>
      </c>
      <c r="AL1011" s="377">
        <f t="shared" si="149"/>
        <v>-8.1745239329247639</v>
      </c>
      <c r="AM1011" s="377">
        <f t="shared" si="149"/>
        <v>-5.6450727805647478</v>
      </c>
      <c r="AN1011" s="377">
        <f t="shared" si="150"/>
        <v>-11.20587155941705</v>
      </c>
      <c r="AO1011" s="377">
        <f t="shared" si="150"/>
        <v>7.4546289624409221</v>
      </c>
      <c r="AP1011" s="377">
        <f t="shared" si="150"/>
        <v>3.989317070386512</v>
      </c>
    </row>
    <row r="1012" spans="1:42" s="326" customFormat="1" ht="27.6" x14ac:dyDescent="0.3">
      <c r="A1012" s="330"/>
      <c r="B1012" s="330" t="s">
        <v>403</v>
      </c>
      <c r="C1012" s="333"/>
      <c r="D1012" s="333"/>
      <c r="E1012" s="333"/>
      <c r="F1012" s="333"/>
      <c r="G1012" s="333"/>
      <c r="H1012" s="333"/>
      <c r="I1012" s="333"/>
      <c r="J1012" s="333"/>
      <c r="K1012" s="333"/>
      <c r="L1012" s="333"/>
      <c r="M1012" s="333"/>
      <c r="N1012" s="333"/>
      <c r="O1012" s="377">
        <f t="shared" si="131"/>
        <v>2.7712072794309908</v>
      </c>
      <c r="P1012" s="377">
        <f t="shared" si="132"/>
        <v>4.06318895979798</v>
      </c>
      <c r="Q1012" s="377">
        <f t="shared" si="133"/>
        <v>6.4812045026842373</v>
      </c>
      <c r="R1012" s="377">
        <f t="shared" si="134"/>
        <v>1.0008491109301947</v>
      </c>
      <c r="S1012" s="377">
        <f t="shared" si="135"/>
        <v>9.7346695785520243</v>
      </c>
      <c r="T1012" s="377">
        <f t="shared" si="136"/>
        <v>-5.6933602378550408</v>
      </c>
      <c r="U1012" s="377">
        <f t="shared" si="137"/>
        <v>-8.3883014384118604E-2</v>
      </c>
      <c r="V1012" s="377">
        <f t="shared" si="138"/>
        <v>-6.4753180600834703</v>
      </c>
      <c r="W1012" s="377">
        <f t="shared" si="139"/>
        <v>-4.4941407663547679</v>
      </c>
      <c r="X1012" s="377">
        <f t="shared" si="140"/>
        <v>15.981403367345646</v>
      </c>
      <c r="Y1012" s="377">
        <f t="shared" si="141"/>
        <v>15.832276913868956</v>
      </c>
      <c r="Z1012" s="377">
        <f t="shared" si="142"/>
        <v>8.7292783949717698</v>
      </c>
      <c r="AA1012" s="377">
        <f t="shared" si="143"/>
        <v>20.65955492250238</v>
      </c>
      <c r="AB1012" s="377">
        <f t="shared" si="144"/>
        <v>25.805225251068958</v>
      </c>
      <c r="AC1012" s="377">
        <f t="shared" si="145"/>
        <v>28.694664616749225</v>
      </c>
      <c r="AD1012" s="377">
        <f t="shared" si="146"/>
        <v>18.687052323495127</v>
      </c>
      <c r="AE1012" s="377">
        <f t="shared" si="147"/>
        <v>38.940446435048393</v>
      </c>
      <c r="AF1012" s="377">
        <f t="shared" si="148"/>
        <v>21.356565997507715</v>
      </c>
      <c r="AG1012" s="377">
        <f t="shared" si="148"/>
        <v>29.107649560942036</v>
      </c>
      <c r="AH1012" s="377">
        <f t="shared" si="148"/>
        <v>5.4824261120664248</v>
      </c>
      <c r="AI1012" s="377">
        <f t="shared" si="148"/>
        <v>23.183097202570771</v>
      </c>
      <c r="AJ1012" s="377">
        <f t="shared" si="149"/>
        <v>20.657223234997041</v>
      </c>
      <c r="AK1012" s="377">
        <f t="shared" si="149"/>
        <v>-5.9284541303843703</v>
      </c>
      <c r="AL1012" s="377">
        <f t="shared" si="149"/>
        <v>16.898834983463971</v>
      </c>
      <c r="AM1012" s="377">
        <f t="shared" si="149"/>
        <v>-2.7969991428704479</v>
      </c>
      <c r="AN1012" s="377">
        <f t="shared" si="150"/>
        <v>6.8508373522051897</v>
      </c>
      <c r="AO1012" s="377">
        <f t="shared" si="150"/>
        <v>4.0253432818395538</v>
      </c>
      <c r="AP1012" s="377">
        <f t="shared" si="150"/>
        <v>39.479538538256278</v>
      </c>
    </row>
    <row r="1013" spans="1:42" s="326" customFormat="1" ht="13.8" x14ac:dyDescent="0.3">
      <c r="A1013" s="328"/>
      <c r="B1013" s="328" t="s">
        <v>404</v>
      </c>
      <c r="C1013" s="332"/>
      <c r="D1013" s="332"/>
      <c r="E1013" s="332"/>
      <c r="F1013" s="332"/>
      <c r="G1013" s="332"/>
      <c r="H1013" s="332"/>
      <c r="I1013" s="332"/>
      <c r="J1013" s="332"/>
      <c r="K1013" s="332"/>
      <c r="L1013" s="332"/>
      <c r="M1013" s="332"/>
      <c r="N1013" s="332"/>
      <c r="O1013" s="377">
        <f t="shared" si="131"/>
        <v>-10.183959575668075</v>
      </c>
      <c r="P1013" s="377">
        <f t="shared" si="132"/>
        <v>5.7598697375064898</v>
      </c>
      <c r="Q1013" s="377">
        <f t="shared" si="133"/>
        <v>11.289533213543482</v>
      </c>
      <c r="R1013" s="377">
        <f t="shared" si="134"/>
        <v>-18.155123649609003</v>
      </c>
      <c r="S1013" s="377">
        <f t="shared" si="135"/>
        <v>-17.237102476323841</v>
      </c>
      <c r="T1013" s="377">
        <f t="shared" si="136"/>
        <v>-38.629205030255413</v>
      </c>
      <c r="U1013" s="377">
        <f t="shared" si="137"/>
        <v>1.0390343645089686</v>
      </c>
      <c r="V1013" s="377">
        <f t="shared" si="138"/>
        <v>-10.580553799035815</v>
      </c>
      <c r="W1013" s="377">
        <f t="shared" si="139"/>
        <v>-14.729632119871759</v>
      </c>
      <c r="X1013" s="377">
        <f t="shared" si="140"/>
        <v>-2.5743804121150249</v>
      </c>
      <c r="Y1013" s="377">
        <f t="shared" si="141"/>
        <v>1.9965255349354467</v>
      </c>
      <c r="Z1013" s="377">
        <f t="shared" si="142"/>
        <v>-1.9074619752983815</v>
      </c>
      <c r="AA1013" s="377">
        <f t="shared" si="143"/>
        <v>14.610874182257486</v>
      </c>
      <c r="AB1013" s="377">
        <f t="shared" si="144"/>
        <v>4.9795238806935664</v>
      </c>
      <c r="AC1013" s="377">
        <f t="shared" si="145"/>
        <v>2.0306238573273361</v>
      </c>
      <c r="AD1013" s="377">
        <f t="shared" si="146"/>
        <v>43.485441426623687</v>
      </c>
      <c r="AE1013" s="377">
        <f t="shared" si="147"/>
        <v>50.638310643103488</v>
      </c>
      <c r="AF1013" s="377">
        <f t="shared" si="148"/>
        <v>70.657415425728601</v>
      </c>
      <c r="AG1013" s="377">
        <f t="shared" si="148"/>
        <v>67.596091871085108</v>
      </c>
      <c r="AH1013" s="377">
        <f t="shared" si="148"/>
        <v>60.545951256562262</v>
      </c>
      <c r="AI1013" s="377">
        <f t="shared" si="148"/>
        <v>43.655143766266519</v>
      </c>
      <c r="AJ1013" s="377">
        <f t="shared" si="149"/>
        <v>49.648182211276378</v>
      </c>
      <c r="AK1013" s="377">
        <f t="shared" si="149"/>
        <v>22.727055246487495</v>
      </c>
      <c r="AL1013" s="377">
        <f t="shared" si="149"/>
        <v>29.180981835472853</v>
      </c>
      <c r="AM1013" s="377">
        <f t="shared" si="149"/>
        <v>18.595410094485761</v>
      </c>
      <c r="AN1013" s="377">
        <f t="shared" si="150"/>
        <v>23.310686118806604</v>
      </c>
      <c r="AO1013" s="377">
        <f t="shared" si="150"/>
        <v>28.191122863592664</v>
      </c>
      <c r="AP1013" s="377">
        <f t="shared" si="150"/>
        <v>22.817850358592594</v>
      </c>
    </row>
    <row r="1014" spans="1:42" s="326" customFormat="1" ht="27.6" x14ac:dyDescent="0.3">
      <c r="A1014" s="330"/>
      <c r="B1014" s="330" t="s">
        <v>405</v>
      </c>
      <c r="C1014" s="333"/>
      <c r="D1014" s="333"/>
      <c r="E1014" s="333"/>
      <c r="F1014" s="333"/>
      <c r="G1014" s="333"/>
      <c r="H1014" s="333"/>
      <c r="I1014" s="333"/>
      <c r="J1014" s="333"/>
      <c r="K1014" s="333"/>
      <c r="L1014" s="333"/>
      <c r="M1014" s="333"/>
      <c r="N1014" s="333"/>
      <c r="O1014" s="377">
        <f t="shared" si="131"/>
        <v>21.547182347281641</v>
      </c>
      <c r="P1014" s="377">
        <f t="shared" si="132"/>
        <v>18.867489188376265</v>
      </c>
      <c r="Q1014" s="377">
        <f t="shared" si="133"/>
        <v>27.565695258422863</v>
      </c>
      <c r="R1014" s="377">
        <f t="shared" si="134"/>
        <v>30.963744355777923</v>
      </c>
      <c r="S1014" s="377">
        <f t="shared" si="135"/>
        <v>29.193595830825078</v>
      </c>
      <c r="T1014" s="377">
        <f t="shared" si="136"/>
        <v>0.64058139185090601</v>
      </c>
      <c r="U1014" s="377">
        <f t="shared" si="137"/>
        <v>14.956360070455279</v>
      </c>
      <c r="V1014" s="377">
        <f t="shared" si="138"/>
        <v>39.589059713408574</v>
      </c>
      <c r="W1014" s="377">
        <f t="shared" si="139"/>
        <v>35.269734984246902</v>
      </c>
      <c r="X1014" s="377">
        <f t="shared" si="140"/>
        <v>46.223498105128783</v>
      </c>
      <c r="Y1014" s="377">
        <f t="shared" si="141"/>
        <v>37.794176497393039</v>
      </c>
      <c r="Z1014" s="377">
        <f t="shared" si="142"/>
        <v>-4.4255971923742363</v>
      </c>
      <c r="AA1014" s="377">
        <f t="shared" si="143"/>
        <v>9.7146004523387841</v>
      </c>
      <c r="AB1014" s="377">
        <f t="shared" si="144"/>
        <v>0.91008150584026015</v>
      </c>
      <c r="AC1014" s="377">
        <f t="shared" si="145"/>
        <v>-9.636225714659501</v>
      </c>
      <c r="AD1014" s="377">
        <f t="shared" si="146"/>
        <v>-24.705262553494229</v>
      </c>
      <c r="AE1014" s="377">
        <f t="shared" si="147"/>
        <v>-6.1432269802329911</v>
      </c>
      <c r="AF1014" s="377">
        <f t="shared" si="148"/>
        <v>-4.9809280057966978</v>
      </c>
      <c r="AG1014" s="377">
        <f t="shared" si="148"/>
        <v>-16.434395559664313</v>
      </c>
      <c r="AH1014" s="377">
        <f t="shared" si="148"/>
        <v>-34.817889234867152</v>
      </c>
      <c r="AI1014" s="377">
        <f t="shared" si="148"/>
        <v>-21.23317932320991</v>
      </c>
      <c r="AJ1014" s="377">
        <f t="shared" si="149"/>
        <v>-18.221693838482661</v>
      </c>
      <c r="AK1014" s="377">
        <f t="shared" si="149"/>
        <v>-21.802248636737502</v>
      </c>
      <c r="AL1014" s="377">
        <f t="shared" si="149"/>
        <v>-11.068473199830621</v>
      </c>
      <c r="AM1014" s="377">
        <f t="shared" si="149"/>
        <v>-12.531527295076648</v>
      </c>
      <c r="AN1014" s="377">
        <f t="shared" si="150"/>
        <v>-0.4859546072462515</v>
      </c>
      <c r="AO1014" s="377">
        <f t="shared" si="150"/>
        <v>7.3448380598103302</v>
      </c>
      <c r="AP1014" s="377">
        <f t="shared" si="150"/>
        <v>47.866489831405595</v>
      </c>
    </row>
    <row r="1015" spans="1:42" s="326" customFormat="1" ht="13.8" x14ac:dyDescent="0.3">
      <c r="A1015" s="328"/>
      <c r="B1015" s="328" t="s">
        <v>406</v>
      </c>
      <c r="C1015" s="332"/>
      <c r="D1015" s="332"/>
      <c r="E1015" s="332"/>
      <c r="F1015" s="332"/>
      <c r="G1015" s="332"/>
      <c r="H1015" s="332"/>
      <c r="I1015" s="332"/>
      <c r="J1015" s="332"/>
      <c r="K1015" s="332"/>
      <c r="L1015" s="332"/>
      <c r="M1015" s="332"/>
      <c r="N1015" s="332"/>
      <c r="O1015" s="377">
        <f t="shared" si="131"/>
        <v>3.7634901261676332</v>
      </c>
      <c r="P1015" s="377">
        <f t="shared" si="132"/>
        <v>2.7010731477465408</v>
      </c>
      <c r="Q1015" s="377">
        <f t="shared" si="133"/>
        <v>4.3371052829896737</v>
      </c>
      <c r="R1015" s="377">
        <f t="shared" si="134"/>
        <v>7.2696023177792848E-2</v>
      </c>
      <c r="S1015" s="377">
        <f t="shared" si="135"/>
        <v>10.872330736475973</v>
      </c>
      <c r="T1015" s="377">
        <f t="shared" si="136"/>
        <v>-1.437490648389381</v>
      </c>
      <c r="U1015" s="377">
        <f t="shared" si="137"/>
        <v>-1.6791262529978079</v>
      </c>
      <c r="V1015" s="377">
        <f t="shared" si="138"/>
        <v>-12.391273990676057</v>
      </c>
      <c r="W1015" s="377">
        <f t="shared" si="139"/>
        <v>-8.0619847595362248</v>
      </c>
      <c r="X1015" s="377">
        <f t="shared" si="140"/>
        <v>14.137897973876388</v>
      </c>
      <c r="Y1015" s="377">
        <f t="shared" si="141"/>
        <v>14.638167273015187</v>
      </c>
      <c r="Z1015" s="377">
        <f t="shared" si="142"/>
        <v>12.109963449754634</v>
      </c>
      <c r="AA1015" s="377">
        <f t="shared" si="143"/>
        <v>22.813304330845988</v>
      </c>
      <c r="AB1015" s="377">
        <f t="shared" si="144"/>
        <v>32.7804153883921</v>
      </c>
      <c r="AC1015" s="377">
        <f t="shared" si="145"/>
        <v>39.72197487037517</v>
      </c>
      <c r="AD1015" s="377">
        <f t="shared" si="146"/>
        <v>24.131021086359663</v>
      </c>
      <c r="AE1015" s="377">
        <f t="shared" si="147"/>
        <v>46.044691056921977</v>
      </c>
      <c r="AF1015" s="377">
        <f t="shared" si="148"/>
        <v>20.971266852347423</v>
      </c>
      <c r="AG1015" s="377">
        <f t="shared" si="148"/>
        <v>31.721381218852592</v>
      </c>
      <c r="AH1015" s="377">
        <f t="shared" si="148"/>
        <v>9.1282444868464641</v>
      </c>
      <c r="AI1015" s="377">
        <f t="shared" si="148"/>
        <v>29.558570700503516</v>
      </c>
      <c r="AJ1015" s="377">
        <f t="shared" si="149"/>
        <v>24.463708776128794</v>
      </c>
      <c r="AK1015" s="377">
        <f t="shared" si="149"/>
        <v>-6.490206408321411</v>
      </c>
      <c r="AL1015" s="377">
        <f t="shared" si="149"/>
        <v>20.090586174204372</v>
      </c>
      <c r="AM1015" s="377">
        <f t="shared" si="149"/>
        <v>-4.5560563377572896</v>
      </c>
      <c r="AN1015" s="377">
        <f t="shared" si="150"/>
        <v>5.9108166141285166</v>
      </c>
      <c r="AO1015" s="377">
        <f t="shared" si="150"/>
        <v>0.5431997583410284</v>
      </c>
      <c r="AP1015" s="377">
        <f t="shared" si="150"/>
        <v>40.434041107075913</v>
      </c>
    </row>
    <row r="1016" spans="1:42" s="326" customFormat="1" ht="13.8" x14ac:dyDescent="0.3">
      <c r="A1016" s="330"/>
      <c r="B1016" s="330" t="s">
        <v>407</v>
      </c>
      <c r="C1016" s="333"/>
      <c r="D1016" s="333"/>
      <c r="E1016" s="333"/>
      <c r="F1016" s="333"/>
      <c r="G1016" s="333"/>
      <c r="H1016" s="333"/>
      <c r="I1016" s="333"/>
      <c r="J1016" s="333"/>
      <c r="K1016" s="333"/>
      <c r="L1016" s="333"/>
      <c r="M1016" s="333"/>
      <c r="N1016" s="333"/>
      <c r="O1016" s="377">
        <f t="shared" si="131"/>
        <v>-54.329458412929753</v>
      </c>
      <c r="P1016" s="377">
        <f t="shared" si="132"/>
        <v>-33.360183668840946</v>
      </c>
      <c r="Q1016" s="377">
        <f t="shared" si="133"/>
        <v>-45.477513221256416</v>
      </c>
      <c r="R1016" s="377">
        <f t="shared" si="134"/>
        <v>-52.63072997637795</v>
      </c>
      <c r="S1016" s="377">
        <f t="shared" si="135"/>
        <v>-16.574138034925376</v>
      </c>
      <c r="T1016" s="377">
        <f t="shared" si="136"/>
        <v>-34.635027245962725</v>
      </c>
      <c r="U1016" s="377">
        <f t="shared" si="137"/>
        <v>-32.890083021582733</v>
      </c>
      <c r="V1016" s="377">
        <f t="shared" si="138"/>
        <v>-44.619060517871539</v>
      </c>
      <c r="W1016" s="377">
        <f t="shared" si="139"/>
        <v>-44.322499263175118</v>
      </c>
      <c r="X1016" s="377">
        <f t="shared" si="140"/>
        <v>-0.96691173533361841</v>
      </c>
      <c r="Y1016" s="377">
        <f t="shared" si="141"/>
        <v>-9.9354104260539113</v>
      </c>
      <c r="Z1016" s="377">
        <f t="shared" si="142"/>
        <v>53.503356903519411</v>
      </c>
      <c r="AA1016" s="377">
        <f t="shared" si="143"/>
        <v>48.717030945994672</v>
      </c>
      <c r="AB1016" s="377">
        <f t="shared" si="144"/>
        <v>38.559554434307742</v>
      </c>
      <c r="AC1016" s="377">
        <f t="shared" si="145"/>
        <v>10.245690427657848</v>
      </c>
      <c r="AD1016" s="377">
        <f t="shared" si="146"/>
        <v>68.834806014654802</v>
      </c>
      <c r="AE1016" s="377">
        <f t="shared" si="147"/>
        <v>1.4130603864257367</v>
      </c>
      <c r="AF1016" s="377">
        <f t="shared" si="148"/>
        <v>50.121410035531696</v>
      </c>
      <c r="AG1016" s="377">
        <f t="shared" si="148"/>
        <v>120.01199794908352</v>
      </c>
      <c r="AH1016" s="377">
        <f t="shared" si="148"/>
        <v>53.405358092008377</v>
      </c>
      <c r="AI1016" s="377">
        <f t="shared" si="148"/>
        <v>73.775916881217356</v>
      </c>
      <c r="AJ1016" s="377">
        <f t="shared" si="149"/>
        <v>52.120585634031272</v>
      </c>
      <c r="AK1016" s="377">
        <f t="shared" si="149"/>
        <v>16.961501443511164</v>
      </c>
      <c r="AL1016" s="377">
        <f t="shared" si="149"/>
        <v>28.340572253557824</v>
      </c>
      <c r="AM1016" s="377">
        <f t="shared" si="149"/>
        <v>49.499892768531176</v>
      </c>
      <c r="AN1016" s="377">
        <f t="shared" si="150"/>
        <v>25.237563511271105</v>
      </c>
      <c r="AO1016" s="377">
        <f t="shared" si="150"/>
        <v>73.981364401917773</v>
      </c>
      <c r="AP1016" s="377">
        <f t="shared" si="150"/>
        <v>32.245821495092514</v>
      </c>
    </row>
    <row r="1017" spans="1:42" s="326" customFormat="1" ht="27.6" x14ac:dyDescent="0.3">
      <c r="A1017" s="328"/>
      <c r="B1017" s="328" t="s">
        <v>408</v>
      </c>
      <c r="C1017" s="332"/>
      <c r="D1017" s="332"/>
      <c r="E1017" s="332"/>
      <c r="F1017" s="332"/>
      <c r="G1017" s="332"/>
      <c r="H1017" s="332"/>
      <c r="I1017" s="332"/>
      <c r="J1017" s="332"/>
      <c r="K1017" s="332"/>
      <c r="L1017" s="332"/>
      <c r="M1017" s="332"/>
      <c r="N1017" s="332"/>
      <c r="O1017" s="377">
        <f t="shared" si="131"/>
        <v>-5.3474755654676267</v>
      </c>
      <c r="P1017" s="377">
        <f t="shared" si="132"/>
        <v>-16.861107774834448</v>
      </c>
      <c r="Q1017" s="377">
        <f t="shared" si="133"/>
        <v>2.0758588479623787</v>
      </c>
      <c r="R1017" s="377">
        <f t="shared" si="134"/>
        <v>-1.1706246727272687</v>
      </c>
      <c r="S1017" s="377">
        <f t="shared" si="135"/>
        <v>-19.444123712218641</v>
      </c>
      <c r="T1017" s="377">
        <f t="shared" si="136"/>
        <v>-1.6560976924460429</v>
      </c>
      <c r="U1017" s="377">
        <f t="shared" si="137"/>
        <v>-19.359356337864082</v>
      </c>
      <c r="V1017" s="377">
        <f t="shared" si="138"/>
        <v>-11.25863134991709</v>
      </c>
      <c r="W1017" s="377">
        <f t="shared" si="139"/>
        <v>-17.121890425760277</v>
      </c>
      <c r="X1017" s="377">
        <f t="shared" si="140"/>
        <v>3.2295425209125508</v>
      </c>
      <c r="Y1017" s="377">
        <f t="shared" si="141"/>
        <v>-2.0745024053097474</v>
      </c>
      <c r="Z1017" s="377">
        <f t="shared" si="142"/>
        <v>-38.440668567140598</v>
      </c>
      <c r="AA1017" s="377">
        <f t="shared" si="143"/>
        <v>-22.805372158464088</v>
      </c>
      <c r="AB1017" s="377">
        <f t="shared" si="144"/>
        <v>46.972430669593287</v>
      </c>
      <c r="AC1017" s="377">
        <f t="shared" si="145"/>
        <v>-35.002116852199023</v>
      </c>
      <c r="AD1017" s="377">
        <f t="shared" si="146"/>
        <v>10.612054813751293</v>
      </c>
      <c r="AE1017" s="377">
        <f t="shared" si="147"/>
        <v>24.412589524994832</v>
      </c>
      <c r="AF1017" s="377">
        <f t="shared" si="148"/>
        <v>-6.1745905172613993</v>
      </c>
      <c r="AG1017" s="377">
        <f t="shared" si="148"/>
        <v>39.897836774870896</v>
      </c>
      <c r="AH1017" s="377">
        <f t="shared" si="148"/>
        <v>-5.2664508727334765</v>
      </c>
      <c r="AI1017" s="377">
        <f t="shared" si="148"/>
        <v>4.7286784095774719</v>
      </c>
      <c r="AJ1017" s="377">
        <f t="shared" si="149"/>
        <v>-4.2372291251399812</v>
      </c>
      <c r="AK1017" s="377">
        <f t="shared" si="149"/>
        <v>-4.349655074361535</v>
      </c>
      <c r="AL1017" s="377">
        <f t="shared" si="149"/>
        <v>36.786749609232999</v>
      </c>
      <c r="AM1017" s="377">
        <f t="shared" si="149"/>
        <v>11.099075414699763</v>
      </c>
      <c r="AN1017" s="377">
        <f t="shared" si="150"/>
        <v>-4.0412275477533539</v>
      </c>
      <c r="AO1017" s="377">
        <f t="shared" si="150"/>
        <v>50.972455770189491</v>
      </c>
      <c r="AP1017" s="377">
        <f t="shared" si="150"/>
        <v>7.6198142174979528</v>
      </c>
    </row>
    <row r="1018" spans="1:42" s="326" customFormat="1" ht="13.8" x14ac:dyDescent="0.3">
      <c r="A1018" s="330"/>
      <c r="B1018" s="330" t="s">
        <v>409</v>
      </c>
      <c r="C1018" s="333"/>
      <c r="D1018" s="333"/>
      <c r="E1018" s="333"/>
      <c r="F1018" s="333"/>
      <c r="G1018" s="333"/>
      <c r="H1018" s="333"/>
      <c r="I1018" s="333"/>
      <c r="J1018" s="333"/>
      <c r="K1018" s="333"/>
      <c r="L1018" s="333"/>
      <c r="M1018" s="333"/>
      <c r="N1018" s="333"/>
      <c r="O1018" s="377">
        <f t="shared" si="131"/>
        <v>-1.1157784839388158</v>
      </c>
      <c r="P1018" s="377">
        <f t="shared" si="132"/>
        <v>-4.467657152478071</v>
      </c>
      <c r="Q1018" s="377">
        <f t="shared" si="133"/>
        <v>11.804132979920558</v>
      </c>
      <c r="R1018" s="377">
        <f t="shared" si="134"/>
        <v>-2.6333050937434095</v>
      </c>
      <c r="S1018" s="377">
        <f t="shared" si="135"/>
        <v>-16.712276857876702</v>
      </c>
      <c r="T1018" s="377">
        <f t="shared" si="136"/>
        <v>-7.8324816785352613</v>
      </c>
      <c r="U1018" s="377">
        <f t="shared" si="137"/>
        <v>-3.0731941085373964</v>
      </c>
      <c r="V1018" s="377">
        <f t="shared" si="138"/>
        <v>-8.7487683478491824</v>
      </c>
      <c r="W1018" s="377">
        <f t="shared" si="139"/>
        <v>3.4322464789803195</v>
      </c>
      <c r="X1018" s="377">
        <f t="shared" si="140"/>
        <v>7.2824883056594985</v>
      </c>
      <c r="Y1018" s="377">
        <f t="shared" si="141"/>
        <v>1.4379219748053229</v>
      </c>
      <c r="Z1018" s="377">
        <f t="shared" si="142"/>
        <v>-5.8700400105951216</v>
      </c>
      <c r="AA1018" s="377">
        <f t="shared" si="143"/>
        <v>-14.439124685129082</v>
      </c>
      <c r="AB1018" s="377">
        <f t="shared" si="144"/>
        <v>12.238242555729505</v>
      </c>
      <c r="AC1018" s="377">
        <f t="shared" si="145"/>
        <v>-3.9242724572138825</v>
      </c>
      <c r="AD1018" s="377">
        <f t="shared" si="146"/>
        <v>12.687453480097526</v>
      </c>
      <c r="AE1018" s="377">
        <f t="shared" si="147"/>
        <v>8.4275964836115733</v>
      </c>
      <c r="AF1018" s="377">
        <f t="shared" si="148"/>
        <v>1.9951557764612353</v>
      </c>
      <c r="AG1018" s="377">
        <f t="shared" si="148"/>
        <v>20.732477686066989</v>
      </c>
      <c r="AH1018" s="377">
        <f t="shared" si="148"/>
        <v>9.0008242673826668</v>
      </c>
      <c r="AI1018" s="377">
        <f t="shared" si="148"/>
        <v>13.20008218123202</v>
      </c>
      <c r="AJ1018" s="377">
        <f t="shared" si="149"/>
        <v>22.744103985573609</v>
      </c>
      <c r="AK1018" s="377">
        <f t="shared" si="149"/>
        <v>13.872099583034212</v>
      </c>
      <c r="AL1018" s="377">
        <f t="shared" si="149"/>
        <v>14.102550081629575</v>
      </c>
      <c r="AM1018" s="377">
        <f t="shared" si="149"/>
        <v>35.229873944368229</v>
      </c>
      <c r="AN1018" s="377">
        <f t="shared" si="150"/>
        <v>-10.595716206866513</v>
      </c>
      <c r="AO1018" s="377">
        <f t="shared" si="150"/>
        <v>8.8852411934952187</v>
      </c>
      <c r="AP1018" s="377">
        <f t="shared" si="150"/>
        <v>6.9192551360873944</v>
      </c>
    </row>
    <row r="1019" spans="1:42" s="326" customFormat="1" ht="13.8" x14ac:dyDescent="0.3">
      <c r="A1019" s="328"/>
      <c r="B1019" s="328" t="s">
        <v>410</v>
      </c>
      <c r="C1019" s="332"/>
      <c r="D1019" s="332"/>
      <c r="E1019" s="332"/>
      <c r="F1019" s="332"/>
      <c r="G1019" s="332"/>
      <c r="H1019" s="332"/>
      <c r="I1019" s="332"/>
      <c r="J1019" s="332"/>
      <c r="K1019" s="332"/>
      <c r="L1019" s="332"/>
      <c r="M1019" s="332"/>
      <c r="N1019" s="332"/>
      <c r="O1019" s="377">
        <f t="shared" si="131"/>
        <v>6.0083526209452405</v>
      </c>
      <c r="P1019" s="377">
        <f t="shared" si="132"/>
        <v>2.499787408608606</v>
      </c>
      <c r="Q1019" s="377">
        <f t="shared" si="133"/>
        <v>1.5740840458162704</v>
      </c>
      <c r="R1019" s="377">
        <f t="shared" si="134"/>
        <v>-2.0458745265859366</v>
      </c>
      <c r="S1019" s="377">
        <f t="shared" si="135"/>
        <v>-3.2019045233013985</v>
      </c>
      <c r="T1019" s="377">
        <f t="shared" si="136"/>
        <v>-2.5466676793905179</v>
      </c>
      <c r="U1019" s="377">
        <f t="shared" si="137"/>
        <v>6.9209902138336412</v>
      </c>
      <c r="V1019" s="377">
        <f t="shared" si="138"/>
        <v>1.8617125186460657</v>
      </c>
      <c r="W1019" s="377">
        <f t="shared" si="139"/>
        <v>-4.1826521523157236</v>
      </c>
      <c r="X1019" s="377">
        <f t="shared" si="140"/>
        <v>10.184553268172044</v>
      </c>
      <c r="Y1019" s="377">
        <f t="shared" si="141"/>
        <v>9.6018776559752226</v>
      </c>
      <c r="Z1019" s="377">
        <f t="shared" si="142"/>
        <v>-7.2609056389529574</v>
      </c>
      <c r="AA1019" s="377">
        <f t="shared" si="143"/>
        <v>-0.19184451837004063</v>
      </c>
      <c r="AB1019" s="377">
        <f t="shared" si="144"/>
        <v>11.943612130403336</v>
      </c>
      <c r="AC1019" s="377">
        <f t="shared" si="145"/>
        <v>-6.9458451173537625</v>
      </c>
      <c r="AD1019" s="377">
        <f t="shared" si="146"/>
        <v>7.9519661027610473</v>
      </c>
      <c r="AE1019" s="377">
        <f t="shared" si="147"/>
        <v>2.0597028027578483</v>
      </c>
      <c r="AF1019" s="377">
        <f t="shared" si="148"/>
        <v>1.2704785056723158</v>
      </c>
      <c r="AG1019" s="377">
        <f t="shared" si="148"/>
        <v>18.05827744791106</v>
      </c>
      <c r="AH1019" s="377">
        <f t="shared" si="148"/>
        <v>-0.84437537180609834</v>
      </c>
      <c r="AI1019" s="377">
        <f t="shared" si="148"/>
        <v>9.6832089771788663</v>
      </c>
      <c r="AJ1019" s="377">
        <f t="shared" si="149"/>
        <v>16.152621702300603</v>
      </c>
      <c r="AK1019" s="377">
        <f t="shared" si="149"/>
        <v>8.9332490623574543</v>
      </c>
      <c r="AL1019" s="377">
        <f t="shared" si="149"/>
        <v>13.31433971843996</v>
      </c>
      <c r="AM1019" s="377">
        <f t="shared" si="149"/>
        <v>8.9519130937936886</v>
      </c>
      <c r="AN1019" s="377">
        <f t="shared" si="150"/>
        <v>10.34574609989895</v>
      </c>
      <c r="AO1019" s="377">
        <f t="shared" si="150"/>
        <v>19.001866468039509</v>
      </c>
      <c r="AP1019" s="377">
        <f t="shared" si="150"/>
        <v>11.858919625237471</v>
      </c>
    </row>
    <row r="1020" spans="1:42" s="326" customFormat="1" ht="13.8" x14ac:dyDescent="0.3">
      <c r="A1020" s="330"/>
      <c r="B1020" s="330" t="s">
        <v>411</v>
      </c>
      <c r="C1020" s="333"/>
      <c r="D1020" s="333"/>
      <c r="E1020" s="331"/>
      <c r="F1020" s="333"/>
      <c r="G1020" s="331"/>
      <c r="H1020" s="331"/>
      <c r="I1020" s="331"/>
      <c r="J1020" s="333"/>
      <c r="K1020" s="331"/>
      <c r="L1020" s="333"/>
      <c r="M1020" s="331"/>
      <c r="N1020" s="331"/>
      <c r="O1020" s="377">
        <f t="shared" si="131"/>
        <v>1086.8811911267605</v>
      </c>
      <c r="P1020" s="377">
        <f t="shared" si="132"/>
        <v>212.49463457926834</v>
      </c>
      <c r="Q1020" s="377">
        <f t="shared" si="133"/>
        <v>-19.552944899590159</v>
      </c>
      <c r="R1020" s="377">
        <f t="shared" si="134"/>
        <v>-91.755602191532262</v>
      </c>
      <c r="S1020" s="377">
        <f t="shared" si="135"/>
        <v>-92.29197879616963</v>
      </c>
      <c r="T1020" s="377">
        <f t="shared" si="136"/>
        <v>-95.630204836144571</v>
      </c>
      <c r="U1020" s="377">
        <f t="shared" si="137"/>
        <v>-58.700000626943002</v>
      </c>
      <c r="V1020" s="377">
        <f t="shared" si="138"/>
        <v>-96.613164934990436</v>
      </c>
      <c r="W1020" s="377">
        <f t="shared" si="139"/>
        <v>-96.649934887487873</v>
      </c>
      <c r="X1020" s="377">
        <f t="shared" si="140"/>
        <v>-93.360593543859665</v>
      </c>
      <c r="Y1020" s="377">
        <f t="shared" si="141"/>
        <v>-93.167284730468751</v>
      </c>
      <c r="Z1020" s="377">
        <f t="shared" si="142"/>
        <v>-95.471562182835825</v>
      </c>
      <c r="AA1020" s="377">
        <f t="shared" si="143"/>
        <v>-93.818313810634791</v>
      </c>
      <c r="AB1020" s="377">
        <f t="shared" si="144"/>
        <v>-94.556267782481044</v>
      </c>
      <c r="AC1020" s="377">
        <f t="shared" si="145"/>
        <v>-93.448390676679693</v>
      </c>
      <c r="AD1020" s="377">
        <f t="shared" si="146"/>
        <v>11.27643027131019</v>
      </c>
      <c r="AE1020" s="377">
        <f t="shared" si="147"/>
        <v>7.9069163032770797</v>
      </c>
      <c r="AF1020" s="377">
        <f t="shared" si="148"/>
        <v>7.2514147322537719</v>
      </c>
      <c r="AG1020" s="377">
        <f t="shared" si="148"/>
        <v>-84.505683288610783</v>
      </c>
      <c r="AH1020" s="377">
        <f t="shared" si="148"/>
        <v>53.771153766705048</v>
      </c>
      <c r="AI1020" s="377">
        <f t="shared" si="148"/>
        <v>66.085855260202521</v>
      </c>
      <c r="AJ1020" s="377">
        <f t="shared" si="149"/>
        <v>30.284337559998743</v>
      </c>
      <c r="AK1020" s="377">
        <f t="shared" si="149"/>
        <v>-12.931795512418306</v>
      </c>
      <c r="AL1020" s="377">
        <f t="shared" si="149"/>
        <v>6.7884716116992116</v>
      </c>
      <c r="AM1020" s="377">
        <f t="shared" si="149"/>
        <v>0.85583153045786831</v>
      </c>
      <c r="AN1020" s="377">
        <f t="shared" si="150"/>
        <v>0.97687656437652592</v>
      </c>
      <c r="AO1020" s="377">
        <f t="shared" si="150"/>
        <v>18.035483805925889</v>
      </c>
      <c r="AP1020" s="377">
        <f t="shared" si="150"/>
        <v>37.679556830201633</v>
      </c>
    </row>
    <row r="1021" spans="1:42" s="326" customFormat="1" ht="13.8" x14ac:dyDescent="0.3">
      <c r="A1021" s="328"/>
      <c r="B1021" s="328" t="s">
        <v>412</v>
      </c>
      <c r="C1021" s="332"/>
      <c r="D1021" s="329"/>
      <c r="E1021" s="329"/>
      <c r="F1021" s="329"/>
      <c r="G1021" s="329"/>
      <c r="H1021" s="329"/>
      <c r="I1021" s="329"/>
      <c r="J1021" s="332"/>
      <c r="K1021" s="329"/>
      <c r="L1021" s="329"/>
      <c r="M1021" s="329"/>
      <c r="N1021" s="329"/>
      <c r="O1021" s="377">
        <f t="shared" si="131"/>
        <v>7252.4088379999994</v>
      </c>
      <c r="P1021" s="377">
        <f t="shared" si="132"/>
        <v>265.28057994029854</v>
      </c>
      <c r="Q1021" s="377">
        <f t="shared" si="133"/>
        <v>-20.158090058823532</v>
      </c>
      <c r="R1021" s="377">
        <f t="shared" si="134"/>
        <v>-98.359580705479445</v>
      </c>
      <c r="S1021" s="377">
        <f t="shared" si="135"/>
        <v>-100</v>
      </c>
      <c r="T1021" s="377">
        <f t="shared" si="136"/>
        <v>-100</v>
      </c>
      <c r="U1021" s="377">
        <f t="shared" si="137"/>
        <v>-68.872391076177294</v>
      </c>
      <c r="V1021" s="377">
        <f t="shared" si="138"/>
        <v>-100</v>
      </c>
      <c r="W1021" s="377">
        <f t="shared" si="139"/>
        <v>-100</v>
      </c>
      <c r="X1021" s="377">
        <f t="shared" si="140"/>
        <v>-100</v>
      </c>
      <c r="Y1021" s="377">
        <f t="shared" si="141"/>
        <v>-100</v>
      </c>
      <c r="Z1021" s="377">
        <f t="shared" si="142"/>
        <v>-100</v>
      </c>
      <c r="AA1021" s="377">
        <f t="shared" si="143"/>
        <v>-100</v>
      </c>
      <c r="AB1021" s="377">
        <f t="shared" si="144"/>
        <v>-100</v>
      </c>
      <c r="AC1021" s="377">
        <f t="shared" si="145"/>
        <v>-100</v>
      </c>
      <c r="AD1021" s="377">
        <f t="shared" si="146"/>
        <v>-99.808225052429137</v>
      </c>
      <c r="AE1021" s="377" t="str">
        <f t="shared" si="147"/>
        <v>n.a.</v>
      </c>
      <c r="AF1021" s="377" t="str">
        <f t="shared" si="148"/>
        <v>n.a.</v>
      </c>
      <c r="AG1021" s="377">
        <f t="shared" si="148"/>
        <v>-100</v>
      </c>
      <c r="AH1021" s="377" t="str">
        <f t="shared" si="148"/>
        <v>n.a.</v>
      </c>
      <c r="AI1021" s="377" t="str">
        <f t="shared" si="148"/>
        <v>n.a.</v>
      </c>
      <c r="AJ1021" s="377" t="str">
        <f t="shared" si="149"/>
        <v>n.a.</v>
      </c>
      <c r="AK1021" s="377" t="str">
        <f t="shared" si="149"/>
        <v>n.a.</v>
      </c>
      <c r="AL1021" s="377" t="str">
        <f t="shared" si="149"/>
        <v>n.a.</v>
      </c>
      <c r="AM1021" s="377" t="str">
        <f t="shared" si="149"/>
        <v>n.a.</v>
      </c>
      <c r="AN1021" s="377" t="str">
        <f t="shared" si="150"/>
        <v>n.a.</v>
      </c>
      <c r="AO1021" s="377" t="str">
        <f t="shared" si="150"/>
        <v>n.a.</v>
      </c>
      <c r="AP1021" s="377">
        <f t="shared" si="150"/>
        <v>-100</v>
      </c>
    </row>
    <row r="1022" spans="1:42" s="326" customFormat="1" ht="19.8" x14ac:dyDescent="0.5">
      <c r="A1022" s="330"/>
      <c r="B1022" s="330" t="s">
        <v>413</v>
      </c>
      <c r="C1022" s="333"/>
      <c r="D1022" s="334"/>
      <c r="E1022" s="333"/>
      <c r="F1022" s="333"/>
      <c r="G1022" s="333"/>
      <c r="H1022" s="333"/>
      <c r="I1022" s="333"/>
      <c r="J1022" s="333"/>
      <c r="K1022" s="333"/>
      <c r="L1022" s="333"/>
      <c r="M1022" s="333"/>
      <c r="N1022" s="333"/>
      <c r="O1022" s="377">
        <f t="shared" si="131"/>
        <v>36.463951999999992</v>
      </c>
      <c r="P1022" s="377">
        <f t="shared" si="132"/>
        <v>7.3286359999999968</v>
      </c>
      <c r="Q1022" s="377">
        <f t="shared" si="133"/>
        <v>-40.597327166666659</v>
      </c>
      <c r="R1022" s="377">
        <f t="shared" si="134"/>
        <v>5.1063214999999893</v>
      </c>
      <c r="S1022" s="377">
        <f t="shared" si="135"/>
        <v>-26.246783777777772</v>
      </c>
      <c r="T1022" s="377">
        <f t="shared" si="136"/>
        <v>25.80049128571428</v>
      </c>
      <c r="U1022" s="377">
        <f t="shared" si="137"/>
        <v>42.808859166666664</v>
      </c>
      <c r="V1022" s="377">
        <f t="shared" si="138"/>
        <v>-74.186634666666663</v>
      </c>
      <c r="W1022" s="377">
        <f t="shared" si="139"/>
        <v>266.68092499999995</v>
      </c>
      <c r="X1022" s="377">
        <f t="shared" si="140"/>
        <v>112.38267099999999</v>
      </c>
      <c r="Y1022" s="377">
        <f t="shared" si="141"/>
        <v>-84.023308</v>
      </c>
      <c r="Z1022" s="377">
        <f t="shared" si="142"/>
        <v>-40.212973111111111</v>
      </c>
      <c r="AA1022" s="377">
        <f t="shared" si="143"/>
        <v>375.88010934931742</v>
      </c>
      <c r="AB1022" s="377">
        <f t="shared" si="144"/>
        <v>-85.825671911082523</v>
      </c>
      <c r="AC1022" s="377">
        <f t="shared" si="145"/>
        <v>9.08075497175229</v>
      </c>
      <c r="AD1022" s="377">
        <f t="shared" si="146"/>
        <v>3.7288692003173307</v>
      </c>
      <c r="AE1022" s="377">
        <f t="shared" si="147"/>
        <v>31.900568295518077</v>
      </c>
      <c r="AF1022" s="377">
        <f t="shared" si="148"/>
        <v>6.8014384622452084</v>
      </c>
      <c r="AG1022" s="377">
        <f t="shared" si="148"/>
        <v>-57.513537777660396</v>
      </c>
      <c r="AH1022" s="377">
        <f t="shared" si="148"/>
        <v>266.06056505921691</v>
      </c>
      <c r="AI1022" s="377">
        <f t="shared" si="148"/>
        <v>224.77032886289354</v>
      </c>
      <c r="AJ1022" s="377">
        <f t="shared" si="149"/>
        <v>-38.524802713306116</v>
      </c>
      <c r="AK1022" s="377">
        <f t="shared" si="149"/>
        <v>1107.3685685372166</v>
      </c>
      <c r="AL1022" s="377">
        <f t="shared" si="149"/>
        <v>-1.6904090835818986</v>
      </c>
      <c r="AM1022" s="377">
        <f t="shared" si="149"/>
        <v>-83.878061056043549</v>
      </c>
      <c r="AN1022" s="377">
        <f t="shared" si="150"/>
        <v>514.99266455195607</v>
      </c>
      <c r="AO1022" s="377">
        <f t="shared" si="150"/>
        <v>-20.374990048389783</v>
      </c>
      <c r="AP1022" s="377">
        <f t="shared" si="150"/>
        <v>37.072297206714495</v>
      </c>
    </row>
    <row r="1023" spans="1:42" s="326" customFormat="1" ht="13.8" x14ac:dyDescent="0.3">
      <c r="A1023" s="328"/>
      <c r="B1023" s="328" t="s">
        <v>414</v>
      </c>
      <c r="C1023" s="332"/>
      <c r="D1023" s="332"/>
      <c r="E1023" s="332"/>
      <c r="F1023" s="332"/>
      <c r="G1023" s="332"/>
      <c r="H1023" s="332"/>
      <c r="I1023" s="332"/>
      <c r="J1023" s="332"/>
      <c r="K1023" s="332"/>
      <c r="L1023" s="332"/>
      <c r="M1023" s="332"/>
      <c r="N1023" s="332"/>
      <c r="O1023" s="377">
        <f t="shared" si="131"/>
        <v>-49.2695537962963</v>
      </c>
      <c r="P1023" s="377">
        <f t="shared" si="132"/>
        <v>-44.120960730769234</v>
      </c>
      <c r="Q1023" s="377">
        <f t="shared" si="133"/>
        <v>-23.667415096774196</v>
      </c>
      <c r="R1023" s="377">
        <f t="shared" si="134"/>
        <v>-43.45303195348837</v>
      </c>
      <c r="S1023" s="377">
        <f t="shared" si="135"/>
        <v>-11.484350843137259</v>
      </c>
      <c r="T1023" s="377">
        <f t="shared" si="136"/>
        <v>-1.6569635</v>
      </c>
      <c r="U1023" s="377">
        <f t="shared" si="137"/>
        <v>-34.749139513513512</v>
      </c>
      <c r="V1023" s="377">
        <f t="shared" si="138"/>
        <v>-21.054639055555555</v>
      </c>
      <c r="W1023" s="377">
        <f t="shared" si="139"/>
        <v>-42.063913404761905</v>
      </c>
      <c r="X1023" s="377">
        <f t="shared" si="140"/>
        <v>-30.649024317073174</v>
      </c>
      <c r="Y1023" s="377">
        <f t="shared" si="141"/>
        <v>62.254780657142867</v>
      </c>
      <c r="Z1023" s="377">
        <f t="shared" si="142"/>
        <v>-10.499065884615391</v>
      </c>
      <c r="AA1023" s="377">
        <f t="shared" si="143"/>
        <v>45.707632263253039</v>
      </c>
      <c r="AB1023" s="377">
        <f t="shared" si="144"/>
        <v>71.989950503120454</v>
      </c>
      <c r="AC1023" s="377">
        <f t="shared" si="145"/>
        <v>-9.0948537594310519</v>
      </c>
      <c r="AD1023" s="377">
        <f t="shared" si="146"/>
        <v>44.832039287023221</v>
      </c>
      <c r="AE1023" s="377">
        <f t="shared" si="147"/>
        <v>2.6304753736991056</v>
      </c>
      <c r="AF1023" s="377">
        <f t="shared" si="148"/>
        <v>16.446211136721036</v>
      </c>
      <c r="AG1023" s="377">
        <f t="shared" si="148"/>
        <v>58.97631749487568</v>
      </c>
      <c r="AH1023" s="377">
        <f t="shared" si="148"/>
        <v>45.4726241999427</v>
      </c>
      <c r="AI1023" s="377">
        <f t="shared" si="148"/>
        <v>53.635649118215895</v>
      </c>
      <c r="AJ1023" s="377">
        <f t="shared" si="149"/>
        <v>42.685816533061804</v>
      </c>
      <c r="AK1023" s="377">
        <f t="shared" si="149"/>
        <v>-18.052819519802682</v>
      </c>
      <c r="AL1023" s="377">
        <f t="shared" si="149"/>
        <v>9.6232224885240463</v>
      </c>
      <c r="AM1023" s="377">
        <f t="shared" si="149"/>
        <v>17.560683667348798</v>
      </c>
      <c r="AN1023" s="377">
        <f t="shared" si="150"/>
        <v>2.2545707102545935</v>
      </c>
      <c r="AO1023" s="377">
        <f t="shared" si="150"/>
        <v>16.605703861093737</v>
      </c>
      <c r="AP1023" s="377">
        <f t="shared" si="150"/>
        <v>43.315182044115559</v>
      </c>
    </row>
    <row r="1024" spans="1:42" s="326" customFormat="1" ht="13.8" x14ac:dyDescent="0.3">
      <c r="A1024" s="330"/>
      <c r="B1024" s="330" t="s">
        <v>415</v>
      </c>
      <c r="C1024" s="333"/>
      <c r="D1024" s="333"/>
      <c r="E1024" s="333"/>
      <c r="F1024" s="333"/>
      <c r="G1024" s="333"/>
      <c r="H1024" s="333"/>
      <c r="I1024" s="333"/>
      <c r="J1024" s="333"/>
      <c r="K1024" s="333"/>
      <c r="L1024" s="333"/>
      <c r="M1024" s="333"/>
      <c r="N1024" s="333"/>
      <c r="O1024" s="377">
        <f t="shared" si="131"/>
        <v>3.2318609999999883</v>
      </c>
      <c r="P1024" s="377">
        <f t="shared" si="132"/>
        <v>127.14371999999995</v>
      </c>
      <c r="Q1024" s="377">
        <f t="shared" si="133"/>
        <v>112.81837428571428</v>
      </c>
      <c r="R1024" s="377">
        <f t="shared" si="134"/>
        <v>-52.838840909090905</v>
      </c>
      <c r="S1024" s="377">
        <f t="shared" si="135"/>
        <v>-23.9189255</v>
      </c>
      <c r="T1024" s="377">
        <f t="shared" si="136"/>
        <v>17.536593285714265</v>
      </c>
      <c r="U1024" s="377">
        <f t="shared" si="137"/>
        <v>776.90441142857128</v>
      </c>
      <c r="V1024" s="377">
        <f t="shared" si="138"/>
        <v>-37.684361199999998</v>
      </c>
      <c r="W1024" s="377">
        <f t="shared" si="139"/>
        <v>-18.259928875000007</v>
      </c>
      <c r="X1024" s="377">
        <f t="shared" si="140"/>
        <v>-13.94894416666666</v>
      </c>
      <c r="Y1024" s="377">
        <f t="shared" si="141"/>
        <v>60.728716125000005</v>
      </c>
      <c r="Z1024" s="377">
        <f t="shared" si="142"/>
        <v>9.4968573749999887</v>
      </c>
      <c r="AA1024" s="377">
        <f t="shared" si="143"/>
        <v>10.088935817983572</v>
      </c>
      <c r="AB1024" s="377">
        <f t="shared" si="144"/>
        <v>-64.340554014499205</v>
      </c>
      <c r="AC1024" s="377">
        <f t="shared" si="145"/>
        <v>-69.58464528928765</v>
      </c>
      <c r="AD1024" s="377">
        <f t="shared" si="146"/>
        <v>13.968927242226966</v>
      </c>
      <c r="AE1024" s="377">
        <f t="shared" si="147"/>
        <v>25.197563861079985</v>
      </c>
      <c r="AF1024" s="377">
        <f t="shared" si="148"/>
        <v>-34.030596669387648</v>
      </c>
      <c r="AG1024" s="377">
        <f t="shared" si="148"/>
        <v>-87.977791513252541</v>
      </c>
      <c r="AH1024" s="377">
        <f t="shared" si="148"/>
        <v>65.236947230010571</v>
      </c>
      <c r="AI1024" s="377">
        <f t="shared" si="148"/>
        <v>23.433445171228453</v>
      </c>
      <c r="AJ1024" s="377">
        <f t="shared" si="149"/>
        <v>18.596502403945898</v>
      </c>
      <c r="AK1024" s="377">
        <f t="shared" si="149"/>
        <v>-18.154505509959328</v>
      </c>
      <c r="AL1024" s="377">
        <f t="shared" si="149"/>
        <v>-3.0642365730270233</v>
      </c>
      <c r="AM1024" s="377">
        <f t="shared" si="149"/>
        <v>-19.650045192802743</v>
      </c>
      <c r="AN1024" s="377">
        <f t="shared" si="150"/>
        <v>-24.076758714958618</v>
      </c>
      <c r="AO1024" s="377">
        <f t="shared" si="150"/>
        <v>64.568646950713827</v>
      </c>
      <c r="AP1024" s="377">
        <f t="shared" si="150"/>
        <v>4.8806957897677741</v>
      </c>
    </row>
    <row r="1025" spans="1:42" s="326" customFormat="1" ht="13.8" x14ac:dyDescent="0.3">
      <c r="A1025" s="328"/>
      <c r="B1025" s="328" t="s">
        <v>416</v>
      </c>
      <c r="C1025" s="332"/>
      <c r="D1025" s="332"/>
      <c r="E1025" s="332"/>
      <c r="F1025" s="332"/>
      <c r="G1025" s="332"/>
      <c r="H1025" s="332"/>
      <c r="I1025" s="332"/>
      <c r="J1025" s="332"/>
      <c r="K1025" s="332"/>
      <c r="L1025" s="332"/>
      <c r="M1025" s="332"/>
      <c r="N1025" s="332"/>
      <c r="O1025" s="377">
        <f t="shared" si="131"/>
        <v>15.240382214844292</v>
      </c>
      <c r="P1025" s="377">
        <f t="shared" si="132"/>
        <v>-10.087543173244699</v>
      </c>
      <c r="Q1025" s="377">
        <f t="shared" si="133"/>
        <v>-21.296943951583053</v>
      </c>
      <c r="R1025" s="377">
        <f t="shared" si="134"/>
        <v>11.868483642560252</v>
      </c>
      <c r="S1025" s="377">
        <f t="shared" si="135"/>
        <v>-18.686289890083749</v>
      </c>
      <c r="T1025" s="377">
        <f t="shared" si="136"/>
        <v>-19.629156037593994</v>
      </c>
      <c r="U1025" s="377">
        <f t="shared" si="137"/>
        <v>-34.552447021899546</v>
      </c>
      <c r="V1025" s="377">
        <f t="shared" si="138"/>
        <v>-5.3637821586314249</v>
      </c>
      <c r="W1025" s="377">
        <f t="shared" si="139"/>
        <v>-27.508336344011131</v>
      </c>
      <c r="X1025" s="377">
        <f t="shared" si="140"/>
        <v>-19.030860653410024</v>
      </c>
      <c r="Y1025" s="377">
        <f t="shared" si="141"/>
        <v>18.410124769758418</v>
      </c>
      <c r="Z1025" s="377">
        <f t="shared" si="142"/>
        <v>-8.2791314186505272</v>
      </c>
      <c r="AA1025" s="377">
        <f t="shared" si="143"/>
        <v>-5.7487151286800211</v>
      </c>
      <c r="AB1025" s="377">
        <f t="shared" si="144"/>
        <v>3.368764844948581</v>
      </c>
      <c r="AC1025" s="377">
        <f t="shared" si="145"/>
        <v>-15.74418614142623</v>
      </c>
      <c r="AD1025" s="377">
        <f t="shared" si="146"/>
        <v>5.1754577157424049E-2</v>
      </c>
      <c r="AE1025" s="377">
        <f t="shared" si="147"/>
        <v>-11.901291355386592</v>
      </c>
      <c r="AF1025" s="377">
        <f t="shared" si="148"/>
        <v>-24.302029295908454</v>
      </c>
      <c r="AG1025" s="377">
        <f t="shared" si="148"/>
        <v>43.117371507634921</v>
      </c>
      <c r="AH1025" s="377">
        <f t="shared" si="148"/>
        <v>9.8932113538673399</v>
      </c>
      <c r="AI1025" s="377">
        <f t="shared" si="148"/>
        <v>21.160844336576147</v>
      </c>
      <c r="AJ1025" s="377">
        <f t="shared" si="149"/>
        <v>23.795411484108495</v>
      </c>
      <c r="AK1025" s="377">
        <f t="shared" si="149"/>
        <v>-20.908533169255588</v>
      </c>
      <c r="AL1025" s="377">
        <f t="shared" si="149"/>
        <v>-2.1327374882791501</v>
      </c>
      <c r="AM1025" s="377">
        <f t="shared" si="149"/>
        <v>39.830905016454253</v>
      </c>
      <c r="AN1025" s="377">
        <f t="shared" si="150"/>
        <v>-6.5473321341783732</v>
      </c>
      <c r="AO1025" s="377">
        <f t="shared" si="150"/>
        <v>62.208241464614837</v>
      </c>
      <c r="AP1025" s="377">
        <f t="shared" si="150"/>
        <v>6.1685804280968766</v>
      </c>
    </row>
    <row r="1026" spans="1:42" s="326" customFormat="1" ht="13.8" x14ac:dyDescent="0.3">
      <c r="A1026" s="330"/>
      <c r="B1026" s="330" t="s">
        <v>417</v>
      </c>
      <c r="C1026" s="333"/>
      <c r="D1026" s="333"/>
      <c r="E1026" s="333"/>
      <c r="F1026" s="333"/>
      <c r="G1026" s="333"/>
      <c r="H1026" s="333"/>
      <c r="I1026" s="333"/>
      <c r="J1026" s="333"/>
      <c r="K1026" s="333"/>
      <c r="L1026" s="333"/>
      <c r="M1026" s="333"/>
      <c r="N1026" s="333"/>
      <c r="O1026" s="377">
        <f t="shared" si="131"/>
        <v>34.395735025316448</v>
      </c>
      <c r="P1026" s="377">
        <f t="shared" si="132"/>
        <v>54.578369853932593</v>
      </c>
      <c r="Q1026" s="377">
        <f t="shared" si="133"/>
        <v>-28.50649349180328</v>
      </c>
      <c r="R1026" s="377">
        <f t="shared" si="134"/>
        <v>83.129886444444452</v>
      </c>
      <c r="S1026" s="377">
        <f t="shared" si="135"/>
        <v>-22.520739123762379</v>
      </c>
      <c r="T1026" s="377">
        <f t="shared" si="136"/>
        <v>-3.2387039450549442</v>
      </c>
      <c r="U1026" s="377">
        <f t="shared" si="137"/>
        <v>18.395579468750004</v>
      </c>
      <c r="V1026" s="377">
        <f t="shared" si="138"/>
        <v>-39.388097666666667</v>
      </c>
      <c r="W1026" s="377">
        <f t="shared" si="139"/>
        <v>3.7354046304347746</v>
      </c>
      <c r="X1026" s="377">
        <f t="shared" si="140"/>
        <v>-17.717650848101268</v>
      </c>
      <c r="Y1026" s="377">
        <f t="shared" si="141"/>
        <v>-10.142074677966098</v>
      </c>
      <c r="Z1026" s="377">
        <f t="shared" si="142"/>
        <v>-51.735227944827578</v>
      </c>
      <c r="AA1026" s="377">
        <f t="shared" si="143"/>
        <v>-39.812545693985292</v>
      </c>
      <c r="AB1026" s="377">
        <f t="shared" si="144"/>
        <v>42.12226899166803</v>
      </c>
      <c r="AC1026" s="377">
        <f t="shared" si="145"/>
        <v>-34.699491200862809</v>
      </c>
      <c r="AD1026" s="377">
        <f t="shared" si="146"/>
        <v>14.290797645385613</v>
      </c>
      <c r="AE1026" s="377">
        <f t="shared" si="147"/>
        <v>17.04979781981195</v>
      </c>
      <c r="AF1026" s="377">
        <f t="shared" si="148"/>
        <v>73.668808190548845</v>
      </c>
      <c r="AG1026" s="377">
        <f t="shared" si="148"/>
        <v>54.584657520912238</v>
      </c>
      <c r="AH1026" s="377">
        <f t="shared" si="148"/>
        <v>62.699758381339265</v>
      </c>
      <c r="AI1026" s="377">
        <f t="shared" si="148"/>
        <v>60.475196010565533</v>
      </c>
      <c r="AJ1026" s="377">
        <f t="shared" si="149"/>
        <v>178.09943223710749</v>
      </c>
      <c r="AK1026" s="377">
        <f t="shared" si="149"/>
        <v>65.637830573413481</v>
      </c>
      <c r="AL1026" s="377">
        <f t="shared" si="149"/>
        <v>-0.57406090282613731</v>
      </c>
      <c r="AM1026" s="377">
        <f t="shared" si="149"/>
        <v>212.92476758157852</v>
      </c>
      <c r="AN1026" s="377">
        <f t="shared" si="150"/>
        <v>-75.050360887245859</v>
      </c>
      <c r="AO1026" s="377">
        <f t="shared" si="150"/>
        <v>320.11996741578434</v>
      </c>
      <c r="AP1026" s="377">
        <f t="shared" si="150"/>
        <v>153.34228898586068</v>
      </c>
    </row>
    <row r="1027" spans="1:42" s="326" customFormat="1" ht="27.6" x14ac:dyDescent="0.3">
      <c r="A1027" s="328"/>
      <c r="B1027" s="328" t="s">
        <v>418</v>
      </c>
      <c r="C1027" s="332"/>
      <c r="D1027" s="332"/>
      <c r="E1027" s="332"/>
      <c r="F1027" s="332"/>
      <c r="G1027" s="332"/>
      <c r="H1027" s="332"/>
      <c r="I1027" s="332"/>
      <c r="J1027" s="332"/>
      <c r="K1027" s="332"/>
      <c r="L1027" s="332"/>
      <c r="M1027" s="332"/>
      <c r="N1027" s="332"/>
      <c r="O1027" s="377">
        <f t="shared" si="131"/>
        <v>-15.99120910810811</v>
      </c>
      <c r="P1027" s="377">
        <f t="shared" si="132"/>
        <v>-5.5767145510499656</v>
      </c>
      <c r="Q1027" s="377">
        <f t="shared" si="133"/>
        <v>18.842235877442864</v>
      </c>
      <c r="R1027" s="377">
        <f t="shared" si="134"/>
        <v>26.776694654068482</v>
      </c>
      <c r="S1027" s="377">
        <f t="shared" si="135"/>
        <v>2.482473855792791</v>
      </c>
      <c r="T1027" s="377">
        <f t="shared" si="136"/>
        <v>-47.911928851821536</v>
      </c>
      <c r="U1027" s="377">
        <f t="shared" si="137"/>
        <v>-31.628958825559707</v>
      </c>
      <c r="V1027" s="377">
        <f t="shared" si="138"/>
        <v>36.997316808529959</v>
      </c>
      <c r="W1027" s="377">
        <f t="shared" si="139"/>
        <v>-19.228627875474562</v>
      </c>
      <c r="X1027" s="377">
        <f t="shared" si="140"/>
        <v>-44.059266360103635</v>
      </c>
      <c r="Y1027" s="377">
        <f t="shared" si="141"/>
        <v>20.104314312961016</v>
      </c>
      <c r="Z1027" s="377">
        <f t="shared" si="142"/>
        <v>-51.325879053928411</v>
      </c>
      <c r="AA1027" s="377">
        <f t="shared" si="143"/>
        <v>71.682505712269219</v>
      </c>
      <c r="AB1027" s="377">
        <f t="shared" si="144"/>
        <v>22.63568955030448</v>
      </c>
      <c r="AC1027" s="377">
        <f t="shared" si="145"/>
        <v>-33.499545736441924</v>
      </c>
      <c r="AD1027" s="377">
        <f t="shared" si="146"/>
        <v>-9.3343436038170395</v>
      </c>
      <c r="AE1027" s="377">
        <f t="shared" si="147"/>
        <v>-43.03964124765443</v>
      </c>
      <c r="AF1027" s="377">
        <f t="shared" si="148"/>
        <v>-47.235653361508859</v>
      </c>
      <c r="AG1027" s="377">
        <f t="shared" si="148"/>
        <v>-25.2101297127656</v>
      </c>
      <c r="AH1027" s="377">
        <f t="shared" si="148"/>
        <v>-32.743078332396507</v>
      </c>
      <c r="AI1027" s="377">
        <f t="shared" si="148"/>
        <v>-6.3501107966327153</v>
      </c>
      <c r="AJ1027" s="377">
        <f t="shared" si="149"/>
        <v>25.956165097476148</v>
      </c>
      <c r="AK1027" s="377">
        <f t="shared" si="149"/>
        <v>-25.662155881439087</v>
      </c>
      <c r="AL1027" s="377">
        <f t="shared" si="149"/>
        <v>80.673955536696496</v>
      </c>
      <c r="AM1027" s="377">
        <f t="shared" si="149"/>
        <v>31.545698501422887</v>
      </c>
      <c r="AN1027" s="377">
        <f t="shared" si="150"/>
        <v>-28.78035145437617</v>
      </c>
      <c r="AO1027" s="377">
        <f t="shared" si="150"/>
        <v>54.54056077594786</v>
      </c>
      <c r="AP1027" s="377">
        <f t="shared" si="150"/>
        <v>-16.112449294357056</v>
      </c>
    </row>
    <row r="1028" spans="1:42" s="326" customFormat="1" ht="27.6" x14ac:dyDescent="0.3">
      <c r="A1028" s="330"/>
      <c r="B1028" s="330" t="s">
        <v>419</v>
      </c>
      <c r="C1028" s="333"/>
      <c r="D1028" s="333"/>
      <c r="E1028" s="333"/>
      <c r="F1028" s="333"/>
      <c r="G1028" s="333"/>
      <c r="H1028" s="333"/>
      <c r="I1028" s="333"/>
      <c r="J1028" s="333"/>
      <c r="K1028" s="333"/>
      <c r="L1028" s="333"/>
      <c r="M1028" s="333"/>
      <c r="N1028" s="333"/>
      <c r="O1028" s="377">
        <f t="shared" si="131"/>
        <v>12.764837938336857</v>
      </c>
      <c r="P1028" s="377">
        <f t="shared" si="132"/>
        <v>-23.277196707986011</v>
      </c>
      <c r="Q1028" s="377">
        <f t="shared" si="133"/>
        <v>-69.022814097044332</v>
      </c>
      <c r="R1028" s="377">
        <f t="shared" si="134"/>
        <v>5.8372700962085284</v>
      </c>
      <c r="S1028" s="377">
        <f t="shared" si="135"/>
        <v>-44.541512616285402</v>
      </c>
      <c r="T1028" s="377">
        <f t="shared" si="136"/>
        <v>7.8322347683705997</v>
      </c>
      <c r="U1028" s="377">
        <f t="shared" si="137"/>
        <v>-51.325899288613698</v>
      </c>
      <c r="V1028" s="377">
        <f t="shared" si="138"/>
        <v>-9.7072026589569127</v>
      </c>
      <c r="W1028" s="377">
        <f t="shared" si="139"/>
        <v>-58.288354653524486</v>
      </c>
      <c r="X1028" s="377">
        <f t="shared" si="140"/>
        <v>12.663519446931407</v>
      </c>
      <c r="Y1028" s="377">
        <f t="shared" si="141"/>
        <v>38.265466396137782</v>
      </c>
      <c r="Z1028" s="377">
        <f t="shared" si="142"/>
        <v>43.244676233949008</v>
      </c>
      <c r="AA1028" s="377">
        <f t="shared" si="143"/>
        <v>4.3387435207360658</v>
      </c>
      <c r="AB1028" s="377">
        <f t="shared" si="144"/>
        <v>-18.866262288788878</v>
      </c>
      <c r="AC1028" s="377">
        <f t="shared" si="145"/>
        <v>32.473520048413221</v>
      </c>
      <c r="AD1028" s="377">
        <f t="shared" si="146"/>
        <v>1.1717047865920518</v>
      </c>
      <c r="AE1028" s="377">
        <f t="shared" si="147"/>
        <v>-14.844047806813606</v>
      </c>
      <c r="AF1028" s="377">
        <f t="shared" si="148"/>
        <v>-34.349268007399949</v>
      </c>
      <c r="AG1028" s="377">
        <f t="shared" si="148"/>
        <v>55.975961820373534</v>
      </c>
      <c r="AH1028" s="377">
        <f t="shared" si="148"/>
        <v>7.9117965525292551</v>
      </c>
      <c r="AI1028" s="377">
        <f t="shared" si="148"/>
        <v>72.876924087253457</v>
      </c>
      <c r="AJ1028" s="377">
        <f t="shared" si="149"/>
        <v>11.839954479971523</v>
      </c>
      <c r="AK1028" s="377">
        <f t="shared" si="149"/>
        <v>-39.427791649276728</v>
      </c>
      <c r="AL1028" s="377">
        <f t="shared" si="149"/>
        <v>-48.14232241915802</v>
      </c>
      <c r="AM1028" s="377">
        <f t="shared" si="149"/>
        <v>32.618985254018241</v>
      </c>
      <c r="AN1028" s="377">
        <f t="shared" si="150"/>
        <v>30.101033739931111</v>
      </c>
      <c r="AO1028" s="377">
        <f t="shared" si="150"/>
        <v>108.4475359038161</v>
      </c>
      <c r="AP1028" s="377">
        <f t="shared" si="150"/>
        <v>27.791227663528861</v>
      </c>
    </row>
    <row r="1029" spans="1:42" s="326" customFormat="1" ht="13.8" x14ac:dyDescent="0.3">
      <c r="A1029" s="328"/>
      <c r="B1029" s="328" t="s">
        <v>420</v>
      </c>
      <c r="C1029" s="332"/>
      <c r="D1029" s="332"/>
      <c r="E1029" s="332"/>
      <c r="F1029" s="332"/>
      <c r="G1029" s="332"/>
      <c r="H1029" s="332"/>
      <c r="I1029" s="332"/>
      <c r="J1029" s="332"/>
      <c r="K1029" s="332"/>
      <c r="L1029" s="332"/>
      <c r="M1029" s="332"/>
      <c r="N1029" s="332"/>
      <c r="O1029" s="377">
        <f t="shared" si="131"/>
        <v>24.544297440356065</v>
      </c>
      <c r="P1029" s="377">
        <f t="shared" si="132"/>
        <v>-14.996033475917434</v>
      </c>
      <c r="Q1029" s="377">
        <f t="shared" si="133"/>
        <v>-8.2016484017093951</v>
      </c>
      <c r="R1029" s="377">
        <f t="shared" si="134"/>
        <v>-16.475472231772379</v>
      </c>
      <c r="S1029" s="377">
        <f t="shared" si="135"/>
        <v>9.1345972536708793</v>
      </c>
      <c r="T1029" s="377">
        <f t="shared" si="136"/>
        <v>-9.5205551631526166</v>
      </c>
      <c r="U1029" s="377">
        <f t="shared" si="137"/>
        <v>-20.175229190073328</v>
      </c>
      <c r="V1029" s="377">
        <f t="shared" si="138"/>
        <v>-4.3501563170731625</v>
      </c>
      <c r="W1029" s="377">
        <f t="shared" si="139"/>
        <v>8.2439456229379324</v>
      </c>
      <c r="X1029" s="377">
        <f t="shared" si="140"/>
        <v>-1.8483218865578863</v>
      </c>
      <c r="Y1029" s="377">
        <f t="shared" si="141"/>
        <v>17.850860108409982</v>
      </c>
      <c r="Z1029" s="377">
        <f t="shared" si="142"/>
        <v>3.4382990125744559</v>
      </c>
      <c r="AA1029" s="377">
        <f t="shared" si="143"/>
        <v>-12.692306085626786</v>
      </c>
      <c r="AB1029" s="377">
        <f t="shared" si="144"/>
        <v>22.668660558996766</v>
      </c>
      <c r="AC1029" s="377">
        <f t="shared" si="145"/>
        <v>6.0975684953416938</v>
      </c>
      <c r="AD1029" s="377">
        <f t="shared" si="146"/>
        <v>23.017678542543837</v>
      </c>
      <c r="AE1029" s="377">
        <f t="shared" si="147"/>
        <v>-0.19182394714417023</v>
      </c>
      <c r="AF1029" s="377">
        <f t="shared" si="148"/>
        <v>-2.8473918163142229</v>
      </c>
      <c r="AG1029" s="377">
        <f t="shared" si="148"/>
        <v>64.101173130719417</v>
      </c>
      <c r="AH1029" s="377">
        <f t="shared" si="148"/>
        <v>34.629711546740737</v>
      </c>
      <c r="AI1029" s="377">
        <f t="shared" si="148"/>
        <v>15.470224384969951</v>
      </c>
      <c r="AJ1029" s="377">
        <f t="shared" si="149"/>
        <v>32.484814002382734</v>
      </c>
      <c r="AK1029" s="377">
        <f t="shared" si="149"/>
        <v>-6.1647587230411487</v>
      </c>
      <c r="AL1029" s="377">
        <f t="shared" si="149"/>
        <v>21.8457160827348</v>
      </c>
      <c r="AM1029" s="377">
        <f t="shared" si="149"/>
        <v>29.398454955524315</v>
      </c>
      <c r="AN1029" s="377">
        <f t="shared" si="150"/>
        <v>7.2879368764018144</v>
      </c>
      <c r="AO1029" s="377">
        <f t="shared" si="150"/>
        <v>39.341834851889601</v>
      </c>
      <c r="AP1029" s="377">
        <f t="shared" si="150"/>
        <v>5.7663792614282103</v>
      </c>
    </row>
    <row r="1030" spans="1:42" s="326" customFormat="1" ht="13.8" x14ac:dyDescent="0.3">
      <c r="A1030" s="330"/>
      <c r="B1030" s="330" t="s">
        <v>421</v>
      </c>
      <c r="C1030" s="333"/>
      <c r="D1030" s="333"/>
      <c r="E1030" s="333"/>
      <c r="F1030" s="333"/>
      <c r="G1030" s="333"/>
      <c r="H1030" s="333"/>
      <c r="I1030" s="333"/>
      <c r="J1030" s="333"/>
      <c r="K1030" s="333"/>
      <c r="L1030" s="333"/>
      <c r="M1030" s="333"/>
      <c r="N1030" s="333"/>
      <c r="O1030" s="377">
        <f t="shared" si="131"/>
        <v>35.621464449965025</v>
      </c>
      <c r="P1030" s="377">
        <f t="shared" si="132"/>
        <v>19.896135418569258</v>
      </c>
      <c r="Q1030" s="377">
        <f t="shared" si="133"/>
        <v>15.180138671108001</v>
      </c>
      <c r="R1030" s="377">
        <f t="shared" si="134"/>
        <v>33.389731069542265</v>
      </c>
      <c r="S1030" s="377">
        <f t="shared" si="135"/>
        <v>-29.624399509988898</v>
      </c>
      <c r="T1030" s="377">
        <f t="shared" si="136"/>
        <v>-21.539536287612716</v>
      </c>
      <c r="U1030" s="377">
        <f t="shared" si="137"/>
        <v>-26.510173548582994</v>
      </c>
      <c r="V1030" s="377">
        <f t="shared" si="138"/>
        <v>-24.033551778145696</v>
      </c>
      <c r="W1030" s="377">
        <f t="shared" si="139"/>
        <v>-33.151386149748021</v>
      </c>
      <c r="X1030" s="377">
        <f t="shared" si="140"/>
        <v>-31.71573557692307</v>
      </c>
      <c r="Y1030" s="377">
        <f t="shared" si="141"/>
        <v>-11.172979031948875</v>
      </c>
      <c r="Z1030" s="377">
        <f t="shared" si="142"/>
        <v>-31.960818019041369</v>
      </c>
      <c r="AA1030" s="377">
        <f t="shared" si="143"/>
        <v>-55.245333217852767</v>
      </c>
      <c r="AB1030" s="377">
        <f t="shared" si="144"/>
        <v>-9.8002416982147604</v>
      </c>
      <c r="AC1030" s="377">
        <f t="shared" si="145"/>
        <v>-32.86951255220648</v>
      </c>
      <c r="AD1030" s="377">
        <f t="shared" si="146"/>
        <v>-5.9129687629776884</v>
      </c>
      <c r="AE1030" s="377">
        <f t="shared" si="147"/>
        <v>41.241261045513049</v>
      </c>
      <c r="AF1030" s="377">
        <f t="shared" si="148"/>
        <v>-22.950391355398065</v>
      </c>
      <c r="AG1030" s="377">
        <f t="shared" si="148"/>
        <v>89.910818573943033</v>
      </c>
      <c r="AH1030" s="377">
        <f t="shared" si="148"/>
        <v>25.024861728383971</v>
      </c>
      <c r="AI1030" s="377">
        <f t="shared" si="148"/>
        <v>18.192118537022445</v>
      </c>
      <c r="AJ1030" s="377">
        <f t="shared" si="149"/>
        <v>18.909174286187241</v>
      </c>
      <c r="AK1030" s="377">
        <f t="shared" si="149"/>
        <v>0.91870363476565342</v>
      </c>
      <c r="AL1030" s="377">
        <f t="shared" si="149"/>
        <v>22.560106486458523</v>
      </c>
      <c r="AM1030" s="377">
        <f t="shared" si="149"/>
        <v>94.211380599027848</v>
      </c>
      <c r="AN1030" s="377">
        <f t="shared" si="150"/>
        <v>-24.491261848164424</v>
      </c>
      <c r="AO1030" s="377">
        <f t="shared" si="150"/>
        <v>28.692867207274048</v>
      </c>
      <c r="AP1030" s="377">
        <f t="shared" si="150"/>
        <v>5.0134241795617598</v>
      </c>
    </row>
    <row r="1031" spans="1:42" s="326" customFormat="1" ht="13.8" x14ac:dyDescent="0.3">
      <c r="A1031" s="328"/>
      <c r="B1031" s="328" t="s">
        <v>422</v>
      </c>
      <c r="C1031" s="332"/>
      <c r="D1031" s="332"/>
      <c r="E1031" s="332"/>
      <c r="F1031" s="332"/>
      <c r="G1031" s="332"/>
      <c r="H1031" s="332"/>
      <c r="I1031" s="332"/>
      <c r="J1031" s="332"/>
      <c r="K1031" s="332"/>
      <c r="L1031" s="332"/>
      <c r="M1031" s="332"/>
      <c r="N1031" s="332"/>
      <c r="O1031" s="377">
        <f t="shared" si="131"/>
        <v>26.170051928297756</v>
      </c>
      <c r="P1031" s="377">
        <f t="shared" si="132"/>
        <v>-17.859071197149639</v>
      </c>
      <c r="Q1031" s="377">
        <f t="shared" si="133"/>
        <v>-14.537040627062703</v>
      </c>
      <c r="R1031" s="377">
        <f t="shared" si="134"/>
        <v>-25.846006923398324</v>
      </c>
      <c r="S1031" s="377">
        <f t="shared" si="135"/>
        <v>27.933675177428718</v>
      </c>
      <c r="T1031" s="377">
        <f t="shared" si="136"/>
        <v>-40.01609671607703</v>
      </c>
      <c r="U1031" s="377">
        <f t="shared" si="137"/>
        <v>-33.090436813802683</v>
      </c>
      <c r="V1031" s="377">
        <f t="shared" si="138"/>
        <v>-24.273318309955652</v>
      </c>
      <c r="W1031" s="377">
        <f t="shared" si="139"/>
        <v>69.999999513769367</v>
      </c>
      <c r="X1031" s="377">
        <f t="shared" si="140"/>
        <v>35.984026114653588</v>
      </c>
      <c r="Y1031" s="377">
        <f t="shared" si="141"/>
        <v>-39.692974269113158</v>
      </c>
      <c r="Z1031" s="377">
        <f t="shared" si="142"/>
        <v>7.7488922154779987</v>
      </c>
      <c r="AA1031" s="377">
        <f t="shared" si="143"/>
        <v>-8.7252875294394734</v>
      </c>
      <c r="AB1031" s="377">
        <f t="shared" si="144"/>
        <v>-6.2170330817618709</v>
      </c>
      <c r="AC1031" s="377">
        <f t="shared" si="145"/>
        <v>21.840145675487918</v>
      </c>
      <c r="AD1031" s="377">
        <f t="shared" si="146"/>
        <v>4.1288107705299781</v>
      </c>
      <c r="AE1031" s="377">
        <f t="shared" si="147"/>
        <v>8.8624370703096105</v>
      </c>
      <c r="AF1031" s="377">
        <f t="shared" si="148"/>
        <v>58.524213017475752</v>
      </c>
      <c r="AG1031" s="377">
        <f t="shared" si="148"/>
        <v>100.8075870009617</v>
      </c>
      <c r="AH1031" s="377">
        <f t="shared" si="148"/>
        <v>4.4821700515221732</v>
      </c>
      <c r="AI1031" s="377">
        <f t="shared" si="148"/>
        <v>-39.890540245713041</v>
      </c>
      <c r="AJ1031" s="377">
        <f t="shared" si="149"/>
        <v>-17.532750228466519</v>
      </c>
      <c r="AK1031" s="377">
        <f t="shared" si="149"/>
        <v>5.8838269761916981</v>
      </c>
      <c r="AL1031" s="377">
        <f t="shared" si="149"/>
        <v>26.512686042005448</v>
      </c>
      <c r="AM1031" s="377">
        <f t="shared" si="149"/>
        <v>-24.289787236391874</v>
      </c>
      <c r="AN1031" s="377">
        <f t="shared" si="150"/>
        <v>-0.79013253956948126</v>
      </c>
      <c r="AO1031" s="377">
        <f t="shared" si="150"/>
        <v>-33.92141502961627</v>
      </c>
      <c r="AP1031" s="377">
        <f t="shared" si="150"/>
        <v>-12.177514301864731</v>
      </c>
    </row>
    <row r="1032" spans="1:42" s="326" customFormat="1" ht="13.8" x14ac:dyDescent="0.3">
      <c r="A1032" s="330"/>
      <c r="B1032" s="330" t="s">
        <v>423</v>
      </c>
      <c r="C1032" s="333"/>
      <c r="D1032" s="333"/>
      <c r="E1032" s="333"/>
      <c r="F1032" s="333"/>
      <c r="G1032" s="333"/>
      <c r="H1032" s="333"/>
      <c r="I1032" s="333"/>
      <c r="J1032" s="333"/>
      <c r="K1032" s="333"/>
      <c r="L1032" s="333"/>
      <c r="M1032" s="333"/>
      <c r="N1032" s="333"/>
      <c r="O1032" s="377">
        <f t="shared" si="131"/>
        <v>-0.31969778752643435</v>
      </c>
      <c r="P1032" s="377">
        <f t="shared" si="132"/>
        <v>6.1094974123020567</v>
      </c>
      <c r="Q1032" s="377">
        <f t="shared" si="133"/>
        <v>10.007482632476467</v>
      </c>
      <c r="R1032" s="377">
        <f t="shared" si="134"/>
        <v>4.9229138891207311</v>
      </c>
      <c r="S1032" s="377">
        <f t="shared" si="135"/>
        <v>31.464435494021401</v>
      </c>
      <c r="T1032" s="377">
        <f t="shared" si="136"/>
        <v>11.382802914911089</v>
      </c>
      <c r="U1032" s="377">
        <f t="shared" si="137"/>
        <v>-6.6692751032974389</v>
      </c>
      <c r="V1032" s="377">
        <f t="shared" si="138"/>
        <v>-1.0661521669691567</v>
      </c>
      <c r="W1032" s="377">
        <f t="shared" si="139"/>
        <v>8.0953865379378223E-2</v>
      </c>
      <c r="X1032" s="377">
        <f t="shared" si="140"/>
        <v>25.406716816440792</v>
      </c>
      <c r="Y1032" s="377">
        <f t="shared" si="141"/>
        <v>6.7496694683325069</v>
      </c>
      <c r="Z1032" s="377">
        <f t="shared" si="142"/>
        <v>25.641974628959279</v>
      </c>
      <c r="AA1032" s="377">
        <f t="shared" si="143"/>
        <v>-1.3732277325899942</v>
      </c>
      <c r="AB1032" s="377">
        <f t="shared" si="144"/>
        <v>1.1858690338079816</v>
      </c>
      <c r="AC1032" s="377">
        <f t="shared" si="145"/>
        <v>-3.8301836521517805</v>
      </c>
      <c r="AD1032" s="377">
        <f t="shared" si="146"/>
        <v>0.89381552354940186</v>
      </c>
      <c r="AE1032" s="377">
        <f t="shared" si="147"/>
        <v>-6.3799810859408002</v>
      </c>
      <c r="AF1032" s="377">
        <f t="shared" si="148"/>
        <v>-12.837726913691457</v>
      </c>
      <c r="AG1032" s="377">
        <f t="shared" si="148"/>
        <v>48.399522133030587</v>
      </c>
      <c r="AH1032" s="377">
        <f t="shared" si="148"/>
        <v>11.75102151724141</v>
      </c>
      <c r="AI1032" s="377">
        <f t="shared" si="148"/>
        <v>19.712455073103435</v>
      </c>
      <c r="AJ1032" s="377">
        <f t="shared" si="149"/>
        <v>36.206964967367846</v>
      </c>
      <c r="AK1032" s="377">
        <f t="shared" si="149"/>
        <v>9.2651195058050781</v>
      </c>
      <c r="AL1032" s="377">
        <f t="shared" si="149"/>
        <v>-2.48135123824621</v>
      </c>
      <c r="AM1032" s="377">
        <f t="shared" si="149"/>
        <v>23.209815078001654</v>
      </c>
      <c r="AN1032" s="377">
        <f t="shared" si="150"/>
        <v>17.124484839230472</v>
      </c>
      <c r="AO1032" s="377">
        <f t="shared" si="150"/>
        <v>19.523869282748748</v>
      </c>
      <c r="AP1032" s="377">
        <f t="shared" si="150"/>
        <v>15.899248142170427</v>
      </c>
    </row>
    <row r="1033" spans="1:42" s="326" customFormat="1" ht="13.8" x14ac:dyDescent="0.3">
      <c r="A1033" s="328"/>
      <c r="B1033" s="328" t="s">
        <v>424</v>
      </c>
      <c r="C1033" s="332"/>
      <c r="D1033" s="332"/>
      <c r="E1033" s="332"/>
      <c r="F1033" s="332"/>
      <c r="G1033" s="332"/>
      <c r="H1033" s="332"/>
      <c r="I1033" s="332"/>
      <c r="J1033" s="332"/>
      <c r="K1033" s="332"/>
      <c r="L1033" s="332"/>
      <c r="M1033" s="332"/>
      <c r="N1033" s="332"/>
      <c r="O1033" s="377">
        <f t="shared" si="131"/>
        <v>-32.726232307692307</v>
      </c>
      <c r="P1033" s="377">
        <f t="shared" si="132"/>
        <v>-18.940591054054057</v>
      </c>
      <c r="Q1033" s="377">
        <f t="shared" si="133"/>
        <v>27.062069816326538</v>
      </c>
      <c r="R1033" s="377">
        <f t="shared" si="134"/>
        <v>276.60632560869567</v>
      </c>
      <c r="S1033" s="377">
        <f t="shared" si="135"/>
        <v>98.564124568627463</v>
      </c>
      <c r="T1033" s="377">
        <f t="shared" si="136"/>
        <v>58.581562658536591</v>
      </c>
      <c r="U1033" s="377">
        <f t="shared" si="137"/>
        <v>1.3664558666666653</v>
      </c>
      <c r="V1033" s="377">
        <f t="shared" si="138"/>
        <v>15.422212350877199</v>
      </c>
      <c r="W1033" s="377">
        <f t="shared" si="139"/>
        <v>68.78977005405406</v>
      </c>
      <c r="X1033" s="377">
        <f t="shared" si="140"/>
        <v>-6.1573710384615472</v>
      </c>
      <c r="Y1033" s="377">
        <f t="shared" si="141"/>
        <v>-17.631851136363633</v>
      </c>
      <c r="Z1033" s="377">
        <f t="shared" si="142"/>
        <v>891.64879189285705</v>
      </c>
      <c r="AA1033" s="377">
        <f t="shared" si="143"/>
        <v>216.06162742734622</v>
      </c>
      <c r="AB1033" s="377">
        <f t="shared" si="144"/>
        <v>106.03013427591391</v>
      </c>
      <c r="AC1033" s="377">
        <f t="shared" si="145"/>
        <v>13.347358085300476</v>
      </c>
      <c r="AD1033" s="377">
        <f t="shared" si="146"/>
        <v>-30.010904285892817</v>
      </c>
      <c r="AE1033" s="377">
        <f t="shared" si="147"/>
        <v>-15.806560089770411</v>
      </c>
      <c r="AF1033" s="377">
        <f t="shared" si="148"/>
        <v>44.194894333138755</v>
      </c>
      <c r="AG1033" s="377">
        <f t="shared" si="148"/>
        <v>64.347732040466099</v>
      </c>
      <c r="AH1033" s="377">
        <f t="shared" si="148"/>
        <v>82.08564224208925</v>
      </c>
      <c r="AI1033" s="377">
        <f t="shared" si="148"/>
        <v>79.740270211060121</v>
      </c>
      <c r="AJ1033" s="377">
        <f t="shared" si="149"/>
        <v>116.70946203773254</v>
      </c>
      <c r="AK1033" s="377">
        <f t="shared" si="149"/>
        <v>141.657491658857</v>
      </c>
      <c r="AL1033" s="377">
        <f t="shared" si="149"/>
        <v>-73.704998734756373</v>
      </c>
      <c r="AM1033" s="377">
        <f t="shared" si="149"/>
        <v>15.523567303585484</v>
      </c>
      <c r="AN1033" s="377">
        <f t="shared" si="150"/>
        <v>-22.264560720909195</v>
      </c>
      <c r="AO1033" s="377">
        <f t="shared" si="150"/>
        <v>278.29898370740187</v>
      </c>
      <c r="AP1033" s="377">
        <f t="shared" si="150"/>
        <v>167.52014258687163</v>
      </c>
    </row>
    <row r="1034" spans="1:42" s="326" customFormat="1" ht="13.8" x14ac:dyDescent="0.3">
      <c r="A1034" s="330"/>
      <c r="B1034" s="330" t="s">
        <v>425</v>
      </c>
      <c r="C1034" s="333"/>
      <c r="D1034" s="333"/>
      <c r="E1034" s="333"/>
      <c r="F1034" s="333"/>
      <c r="G1034" s="333"/>
      <c r="H1034" s="333"/>
      <c r="I1034" s="333"/>
      <c r="J1034" s="333"/>
      <c r="K1034" s="333"/>
      <c r="L1034" s="333"/>
      <c r="M1034" s="333"/>
      <c r="N1034" s="333"/>
      <c r="O1034" s="377">
        <f t="shared" si="131"/>
        <v>0.13184020685959388</v>
      </c>
      <c r="P1034" s="377">
        <f t="shared" si="132"/>
        <v>6.7202222623870176</v>
      </c>
      <c r="Q1034" s="377">
        <f t="shared" si="133"/>
        <v>9.7921025365979482</v>
      </c>
      <c r="R1034" s="377">
        <f t="shared" si="134"/>
        <v>3.0166308457845767</v>
      </c>
      <c r="S1034" s="377">
        <f t="shared" si="135"/>
        <v>30.370068962903751</v>
      </c>
      <c r="T1034" s="377">
        <f t="shared" si="136"/>
        <v>10.816680659751032</v>
      </c>
      <c r="U1034" s="377">
        <f t="shared" si="137"/>
        <v>-6.7609624473684278</v>
      </c>
      <c r="V1034" s="377">
        <f t="shared" si="138"/>
        <v>-1.3134776347368453</v>
      </c>
      <c r="W1034" s="377">
        <f t="shared" si="139"/>
        <v>-0.61745992554943718</v>
      </c>
      <c r="X1034" s="377">
        <f t="shared" si="140"/>
        <v>26.149177266586253</v>
      </c>
      <c r="Y1034" s="377">
        <f t="shared" si="141"/>
        <v>7.1543928988933709</v>
      </c>
      <c r="Z1034" s="377">
        <f t="shared" si="142"/>
        <v>10.795215945058318</v>
      </c>
      <c r="AA1034" s="377">
        <f t="shared" si="143"/>
        <v>-3.4086964188227982</v>
      </c>
      <c r="AB1034" s="377">
        <f t="shared" si="144"/>
        <v>-0.65051452030009593</v>
      </c>
      <c r="AC1034" s="377">
        <f t="shared" si="145"/>
        <v>-4.0812394125281992</v>
      </c>
      <c r="AD1034" s="377">
        <f t="shared" si="146"/>
        <v>1.6734617854817382</v>
      </c>
      <c r="AE1034" s="377">
        <f t="shared" si="147"/>
        <v>-6.1458175342401189</v>
      </c>
      <c r="AF1034" s="377">
        <f t="shared" si="148"/>
        <v>-13.763376141495993</v>
      </c>
      <c r="AG1034" s="377">
        <f t="shared" si="148"/>
        <v>48.132869046238319</v>
      </c>
      <c r="AH1034" s="377">
        <f t="shared" si="148"/>
        <v>10.517087439768135</v>
      </c>
      <c r="AI1034" s="377">
        <f t="shared" si="148"/>
        <v>18.676146941682934</v>
      </c>
      <c r="AJ1034" s="377">
        <f t="shared" si="149"/>
        <v>34.798308232506407</v>
      </c>
      <c r="AK1034" s="377">
        <f t="shared" si="149"/>
        <v>7.575807575005121</v>
      </c>
      <c r="AL1034" s="377">
        <f t="shared" si="149"/>
        <v>8.4758096047138842</v>
      </c>
      <c r="AM1034" s="377">
        <f t="shared" si="149"/>
        <v>23.445256779203476</v>
      </c>
      <c r="AN1034" s="377">
        <f t="shared" si="150"/>
        <v>18.555220147803144</v>
      </c>
      <c r="AO1034" s="377">
        <f t="shared" si="150"/>
        <v>15.054569040998132</v>
      </c>
      <c r="AP1034" s="377">
        <f t="shared" si="150"/>
        <v>13.266225362879185</v>
      </c>
    </row>
    <row r="1035" spans="1:42" s="326" customFormat="1" ht="27.6" x14ac:dyDescent="0.3">
      <c r="A1035" s="328"/>
      <c r="B1035" s="328" t="s">
        <v>426</v>
      </c>
      <c r="C1035" s="332"/>
      <c r="D1035" s="332"/>
      <c r="E1035" s="332"/>
      <c r="F1035" s="332"/>
      <c r="G1035" s="332"/>
      <c r="H1035" s="332"/>
      <c r="I1035" s="332"/>
      <c r="J1035" s="332"/>
      <c r="K1035" s="332"/>
      <c r="L1035" s="332"/>
      <c r="M1035" s="332"/>
      <c r="N1035" s="332"/>
      <c r="O1035" s="377">
        <f t="shared" si="131"/>
        <v>-3.054728549120143</v>
      </c>
      <c r="P1035" s="377">
        <f t="shared" si="132"/>
        <v>4.1016802637668714</v>
      </c>
      <c r="Q1035" s="377">
        <f t="shared" si="133"/>
        <v>-6.927278121510807</v>
      </c>
      <c r="R1035" s="377">
        <f t="shared" si="134"/>
        <v>-6.294523231215952</v>
      </c>
      <c r="S1035" s="377">
        <f t="shared" si="135"/>
        <v>6.0057954792141599</v>
      </c>
      <c r="T1035" s="377">
        <f t="shared" si="136"/>
        <v>-6.1737666051804032</v>
      </c>
      <c r="U1035" s="377">
        <f t="shared" si="137"/>
        <v>15.182830878735803</v>
      </c>
      <c r="V1035" s="377">
        <f t="shared" si="138"/>
        <v>22.556598554030195</v>
      </c>
      <c r="W1035" s="377">
        <f t="shared" si="139"/>
        <v>2.3692454647593677</v>
      </c>
      <c r="X1035" s="377">
        <f t="shared" si="140"/>
        <v>5.2440696735568419</v>
      </c>
      <c r="Y1035" s="377">
        <f t="shared" si="141"/>
        <v>11.981675207584553</v>
      </c>
      <c r="Z1035" s="377">
        <f t="shared" si="142"/>
        <v>-3.144404275450742</v>
      </c>
      <c r="AA1035" s="377">
        <f t="shared" si="143"/>
        <v>8.04713732673269</v>
      </c>
      <c r="AB1035" s="377">
        <f t="shared" si="144"/>
        <v>14.538996218544964</v>
      </c>
      <c r="AC1035" s="377">
        <f t="shared" si="145"/>
        <v>17.947601166844048</v>
      </c>
      <c r="AD1035" s="377">
        <f t="shared" si="146"/>
        <v>27.298761029301886</v>
      </c>
      <c r="AE1035" s="377">
        <f t="shared" si="147"/>
        <v>17.108618281245985</v>
      </c>
      <c r="AF1035" s="377">
        <f t="shared" si="148"/>
        <v>17.913837257975334</v>
      </c>
      <c r="AG1035" s="377">
        <f t="shared" si="148"/>
        <v>20.504089841516063</v>
      </c>
      <c r="AH1035" s="377">
        <f t="shared" si="148"/>
        <v>10.853424100207807</v>
      </c>
      <c r="AI1035" s="377">
        <f t="shared" si="148"/>
        <v>17.834638391566653</v>
      </c>
      <c r="AJ1035" s="377">
        <f t="shared" si="149"/>
        <v>18.750673435861859</v>
      </c>
      <c r="AK1035" s="377">
        <f t="shared" si="149"/>
        <v>10.668966077594508</v>
      </c>
      <c r="AL1035" s="377">
        <f t="shared" si="149"/>
        <v>-6.6447863220120311</v>
      </c>
      <c r="AM1035" s="377">
        <f t="shared" si="149"/>
        <v>-1.9019678393408923</v>
      </c>
      <c r="AN1035" s="377">
        <f t="shared" si="150"/>
        <v>6.2590126135306345</v>
      </c>
      <c r="AO1035" s="377">
        <f t="shared" si="150"/>
        <v>32.7078794623148</v>
      </c>
      <c r="AP1035" s="377">
        <f t="shared" si="150"/>
        <v>21.55705668249788</v>
      </c>
    </row>
    <row r="1036" spans="1:42" s="326" customFormat="1" ht="13.8" x14ac:dyDescent="0.3">
      <c r="A1036" s="330"/>
      <c r="B1036" s="330" t="s">
        <v>427</v>
      </c>
      <c r="C1036" s="333"/>
      <c r="D1036" s="333"/>
      <c r="E1036" s="333"/>
      <c r="F1036" s="333"/>
      <c r="G1036" s="333"/>
      <c r="H1036" s="333"/>
      <c r="I1036" s="333"/>
      <c r="J1036" s="333"/>
      <c r="K1036" s="333"/>
      <c r="L1036" s="333"/>
      <c r="M1036" s="333"/>
      <c r="N1036" s="333"/>
      <c r="O1036" s="377">
        <f t="shared" si="131"/>
        <v>20.091194766354118</v>
      </c>
      <c r="P1036" s="377">
        <f t="shared" si="132"/>
        <v>12.14965673399252</v>
      </c>
      <c r="Q1036" s="377">
        <f t="shared" si="133"/>
        <v>-7.5845959691388245</v>
      </c>
      <c r="R1036" s="377">
        <f t="shared" si="134"/>
        <v>-14.844401114536595</v>
      </c>
      <c r="S1036" s="377">
        <f t="shared" si="135"/>
        <v>6.7958252189311628</v>
      </c>
      <c r="T1036" s="377">
        <f t="shared" si="136"/>
        <v>-12.180885910144019</v>
      </c>
      <c r="U1036" s="377">
        <f t="shared" si="137"/>
        <v>22.871230779383552</v>
      </c>
      <c r="V1036" s="377">
        <f t="shared" si="138"/>
        <v>48.352450173764701</v>
      </c>
      <c r="W1036" s="377">
        <f t="shared" si="139"/>
        <v>23.779629104421947</v>
      </c>
      <c r="X1036" s="377">
        <f t="shared" si="140"/>
        <v>6.9939734542763166</v>
      </c>
      <c r="Y1036" s="377">
        <f t="shared" si="141"/>
        <v>19.736725904838316</v>
      </c>
      <c r="Z1036" s="377">
        <f t="shared" si="142"/>
        <v>-19.032363247880021</v>
      </c>
      <c r="AA1036" s="377">
        <f t="shared" si="143"/>
        <v>0.59600510382515848</v>
      </c>
      <c r="AB1036" s="377">
        <f t="shared" si="144"/>
        <v>5.0981398399105045</v>
      </c>
      <c r="AC1036" s="377">
        <f t="shared" si="145"/>
        <v>23.477735234014862</v>
      </c>
      <c r="AD1036" s="377">
        <f t="shared" si="146"/>
        <v>21.662828797533123</v>
      </c>
      <c r="AE1036" s="377">
        <f t="shared" si="147"/>
        <v>15.300674602109558</v>
      </c>
      <c r="AF1036" s="377">
        <f t="shared" si="148"/>
        <v>18.868767584585264</v>
      </c>
      <c r="AG1036" s="377">
        <f t="shared" si="148"/>
        <v>19.191361601820365</v>
      </c>
      <c r="AH1036" s="377">
        <f t="shared" si="148"/>
        <v>-9.5216615478324567</v>
      </c>
      <c r="AI1036" s="377">
        <f t="shared" si="148"/>
        <v>3.2051839284656487</v>
      </c>
      <c r="AJ1036" s="377">
        <f t="shared" si="149"/>
        <v>14.609894758928606</v>
      </c>
      <c r="AK1036" s="377">
        <f t="shared" si="149"/>
        <v>5.145783083933881</v>
      </c>
      <c r="AL1036" s="377">
        <f t="shared" si="149"/>
        <v>-19.916935333278342</v>
      </c>
      <c r="AM1036" s="377">
        <f t="shared" si="149"/>
        <v>-21.978584421152974</v>
      </c>
      <c r="AN1036" s="377">
        <f t="shared" si="150"/>
        <v>12.871729286986316</v>
      </c>
      <c r="AO1036" s="377">
        <f t="shared" si="150"/>
        <v>38.266841689177731</v>
      </c>
      <c r="AP1036" s="377">
        <f t="shared" si="150"/>
        <v>47.22195796777887</v>
      </c>
    </row>
    <row r="1037" spans="1:42" s="326" customFormat="1" ht="13.8" x14ac:dyDescent="0.3">
      <c r="A1037" s="328"/>
      <c r="B1037" s="328" t="s">
        <v>428</v>
      </c>
      <c r="C1037" s="332"/>
      <c r="D1037" s="332"/>
      <c r="E1037" s="332"/>
      <c r="F1037" s="332"/>
      <c r="G1037" s="332"/>
      <c r="H1037" s="332"/>
      <c r="I1037" s="332"/>
      <c r="J1037" s="332"/>
      <c r="K1037" s="332"/>
      <c r="L1037" s="332"/>
      <c r="M1037" s="332"/>
      <c r="N1037" s="332"/>
      <c r="O1037" s="377">
        <f t="shared" si="131"/>
        <v>-27.327050391286758</v>
      </c>
      <c r="P1037" s="377">
        <f t="shared" si="132"/>
        <v>-11.450100573544375</v>
      </c>
      <c r="Q1037" s="377">
        <f t="shared" si="133"/>
        <v>-4.9416205907835096</v>
      </c>
      <c r="R1037" s="377">
        <f t="shared" si="134"/>
        <v>4.8137102910635248</v>
      </c>
      <c r="S1037" s="377">
        <f t="shared" si="135"/>
        <v>5.392055998070906</v>
      </c>
      <c r="T1037" s="377">
        <f t="shared" si="136"/>
        <v>-1.1297141072540553</v>
      </c>
      <c r="U1037" s="377">
        <f t="shared" si="137"/>
        <v>10.913688321739931</v>
      </c>
      <c r="V1037" s="377">
        <f t="shared" si="138"/>
        <v>8.6232123666713516</v>
      </c>
      <c r="W1037" s="377">
        <f t="shared" si="139"/>
        <v>-6.6311890673247209</v>
      </c>
      <c r="X1037" s="377">
        <f t="shared" si="140"/>
        <v>4.3415926315715048</v>
      </c>
      <c r="Y1037" s="377">
        <f t="shared" si="141"/>
        <v>6.7784186680605112</v>
      </c>
      <c r="Z1037" s="377">
        <f t="shared" si="142"/>
        <v>16.584571261417928</v>
      </c>
      <c r="AA1037" s="377">
        <f t="shared" si="143"/>
        <v>22.357973771961884</v>
      </c>
      <c r="AB1037" s="377">
        <f t="shared" si="144"/>
        <v>35.628299545275226</v>
      </c>
      <c r="AC1037" s="377">
        <f t="shared" si="145"/>
        <v>9.7793814899465907</v>
      </c>
      <c r="AD1037" s="377">
        <f t="shared" si="146"/>
        <v>33.641540745722438</v>
      </c>
      <c r="AE1037" s="377">
        <f t="shared" si="147"/>
        <v>20.589711246613909</v>
      </c>
      <c r="AF1037" s="377">
        <f t="shared" si="148"/>
        <v>20.138701505588049</v>
      </c>
      <c r="AG1037" s="377">
        <f t="shared" si="148"/>
        <v>19.529393661324214</v>
      </c>
      <c r="AH1037" s="377">
        <f t="shared" si="148"/>
        <v>25.596924878918589</v>
      </c>
      <c r="AI1037" s="377">
        <f t="shared" si="148"/>
        <v>26.967006866453382</v>
      </c>
      <c r="AJ1037" s="377">
        <f t="shared" si="149"/>
        <v>21.337516721959791</v>
      </c>
      <c r="AK1037" s="377">
        <f t="shared" si="149"/>
        <v>14.310611629887712</v>
      </c>
      <c r="AL1037" s="377">
        <f t="shared" si="149"/>
        <v>4.6301606442726708</v>
      </c>
      <c r="AM1037" s="377">
        <f t="shared" si="149"/>
        <v>24.902233587779101</v>
      </c>
      <c r="AN1037" s="377">
        <f t="shared" si="150"/>
        <v>-3.6872656597982028</v>
      </c>
      <c r="AO1037" s="377">
        <f t="shared" si="150"/>
        <v>23.99444231271243</v>
      </c>
      <c r="AP1037" s="377">
        <f t="shared" si="150"/>
        <v>-1.0463366776998493</v>
      </c>
    </row>
    <row r="1038" spans="1:42" s="326" customFormat="1" ht="13.8" x14ac:dyDescent="0.3">
      <c r="A1038" s="330"/>
      <c r="B1038" s="330" t="s">
        <v>429</v>
      </c>
      <c r="C1038" s="333"/>
      <c r="D1038" s="333"/>
      <c r="E1038" s="333"/>
      <c r="F1038" s="333"/>
      <c r="G1038" s="333"/>
      <c r="H1038" s="333"/>
      <c r="I1038" s="333"/>
      <c r="J1038" s="333"/>
      <c r="K1038" s="333"/>
      <c r="L1038" s="333"/>
      <c r="M1038" s="333"/>
      <c r="N1038" s="333"/>
      <c r="O1038" s="377">
        <f t="shared" si="131"/>
        <v>-37.516562647674156</v>
      </c>
      <c r="P1038" s="377">
        <f t="shared" si="132"/>
        <v>12.048772454131427</v>
      </c>
      <c r="Q1038" s="377">
        <f t="shared" si="133"/>
        <v>36.027034727067338</v>
      </c>
      <c r="R1038" s="377">
        <f t="shared" si="134"/>
        <v>-7.9260459014302258</v>
      </c>
      <c r="S1038" s="377">
        <f t="shared" si="135"/>
        <v>-0.9120892058531832</v>
      </c>
      <c r="T1038" s="377">
        <f t="shared" si="136"/>
        <v>7.857678756880734</v>
      </c>
      <c r="U1038" s="377">
        <f t="shared" si="137"/>
        <v>-19.154811481139053</v>
      </c>
      <c r="V1038" s="377">
        <f t="shared" si="138"/>
        <v>-4.0987026945169722</v>
      </c>
      <c r="W1038" s="377">
        <f t="shared" si="139"/>
        <v>-26.554340639156841</v>
      </c>
      <c r="X1038" s="377">
        <f t="shared" si="140"/>
        <v>-38.372331092163201</v>
      </c>
      <c r="Y1038" s="377">
        <f t="shared" si="141"/>
        <v>-7.6869451479369282</v>
      </c>
      <c r="Z1038" s="377">
        <f t="shared" si="142"/>
        <v>12.18874413742598</v>
      </c>
      <c r="AA1038" s="377">
        <f t="shared" si="143"/>
        <v>28.5902140958326</v>
      </c>
      <c r="AB1038" s="377">
        <f t="shared" si="144"/>
        <v>22.950501454865741</v>
      </c>
      <c r="AC1038" s="377">
        <f t="shared" si="145"/>
        <v>-35.696023339140282</v>
      </c>
      <c r="AD1038" s="377">
        <f t="shared" si="146"/>
        <v>23.838641617339352</v>
      </c>
      <c r="AE1038" s="377">
        <f t="shared" si="147"/>
        <v>21.914908933537898</v>
      </c>
      <c r="AF1038" s="377">
        <f t="shared" si="148"/>
        <v>-1.2499367508534738</v>
      </c>
      <c r="AG1038" s="377">
        <f t="shared" si="148"/>
        <v>9.7451482302772288</v>
      </c>
      <c r="AH1038" s="377">
        <f t="shared" si="148"/>
        <v>18.169472782459348</v>
      </c>
      <c r="AI1038" s="377">
        <f t="shared" si="148"/>
        <v>12.066395167644492</v>
      </c>
      <c r="AJ1038" s="377">
        <f t="shared" si="149"/>
        <v>19.173928104665247</v>
      </c>
      <c r="AK1038" s="377">
        <f t="shared" si="149"/>
        <v>10.476631739966047</v>
      </c>
      <c r="AL1038" s="377">
        <f t="shared" si="149"/>
        <v>-15.587471142435513</v>
      </c>
      <c r="AM1038" s="377">
        <f t="shared" si="149"/>
        <v>-10.479768043943192</v>
      </c>
      <c r="AN1038" s="377">
        <f t="shared" si="150"/>
        <v>-39.639212562043383</v>
      </c>
      <c r="AO1038" s="377">
        <f t="shared" si="150"/>
        <v>19.427061967807433</v>
      </c>
      <c r="AP1038" s="377">
        <f t="shared" si="150"/>
        <v>-26.216895221631262</v>
      </c>
    </row>
    <row r="1039" spans="1:42" s="326" customFormat="1" ht="13.8" x14ac:dyDescent="0.3">
      <c r="A1039" s="328"/>
      <c r="B1039" s="328" t="s">
        <v>430</v>
      </c>
      <c r="C1039" s="332"/>
      <c r="D1039" s="332"/>
      <c r="E1039" s="332"/>
      <c r="F1039" s="332"/>
      <c r="G1039" s="332"/>
      <c r="H1039" s="332"/>
      <c r="I1039" s="332"/>
      <c r="J1039" s="332"/>
      <c r="K1039" s="332"/>
      <c r="L1039" s="332"/>
      <c r="M1039" s="332"/>
      <c r="N1039" s="332"/>
      <c r="O1039" s="377">
        <f t="shared" si="131"/>
        <v>14.207095248269491</v>
      </c>
      <c r="P1039" s="377">
        <f t="shared" si="132"/>
        <v>143.34542615828676</v>
      </c>
      <c r="Q1039" s="377">
        <f t="shared" si="133"/>
        <v>6.2312341704422956</v>
      </c>
      <c r="R1039" s="377">
        <f t="shared" si="134"/>
        <v>152.98360201023891</v>
      </c>
      <c r="S1039" s="377">
        <f t="shared" si="135"/>
        <v>34.460568282926829</v>
      </c>
      <c r="T1039" s="377">
        <f t="shared" si="136"/>
        <v>-18.279895416329826</v>
      </c>
      <c r="U1039" s="377">
        <f t="shared" si="137"/>
        <v>38.572577185430454</v>
      </c>
      <c r="V1039" s="377">
        <f t="shared" si="138"/>
        <v>23.8122639446173</v>
      </c>
      <c r="W1039" s="377">
        <f t="shared" si="139"/>
        <v>21.644290583487695</v>
      </c>
      <c r="X1039" s="377">
        <f t="shared" si="140"/>
        <v>14.115093121864952</v>
      </c>
      <c r="Y1039" s="377">
        <f t="shared" si="141"/>
        <v>-17.851920884179979</v>
      </c>
      <c r="Z1039" s="377">
        <f t="shared" si="142"/>
        <v>-5.6503019250323234</v>
      </c>
      <c r="AA1039" s="377">
        <f t="shared" si="143"/>
        <v>-20.300763337025966</v>
      </c>
      <c r="AB1039" s="377">
        <f t="shared" si="144"/>
        <v>9.4408002463277185</v>
      </c>
      <c r="AC1039" s="377">
        <f t="shared" si="145"/>
        <v>23.509572781434127</v>
      </c>
      <c r="AD1039" s="377">
        <f t="shared" si="146"/>
        <v>-20.064963031905169</v>
      </c>
      <c r="AE1039" s="377">
        <f t="shared" si="147"/>
        <v>-62.535978962771509</v>
      </c>
      <c r="AF1039" s="377">
        <f t="shared" si="148"/>
        <v>19.320090788150303</v>
      </c>
      <c r="AG1039" s="377">
        <f t="shared" si="148"/>
        <v>5.8813010113813489</v>
      </c>
      <c r="AH1039" s="377">
        <f t="shared" si="148"/>
        <v>12.885916001925009</v>
      </c>
      <c r="AI1039" s="377">
        <f t="shared" si="148"/>
        <v>-23.189792037368719</v>
      </c>
      <c r="AJ1039" s="377">
        <f t="shared" si="149"/>
        <v>-2.4218842759328503</v>
      </c>
      <c r="AK1039" s="377">
        <f t="shared" si="149"/>
        <v>-34.574656925056274</v>
      </c>
      <c r="AL1039" s="377">
        <f t="shared" si="149"/>
        <v>-15.788363076418305</v>
      </c>
      <c r="AM1039" s="377">
        <f t="shared" si="149"/>
        <v>11.942985575719485</v>
      </c>
      <c r="AN1039" s="377">
        <f t="shared" si="150"/>
        <v>-28.194061065491507</v>
      </c>
      <c r="AO1039" s="377">
        <f t="shared" si="150"/>
        <v>19.37100896447004</v>
      </c>
      <c r="AP1039" s="377">
        <f t="shared" si="150"/>
        <v>-34.947290670567284</v>
      </c>
    </row>
    <row r="1040" spans="1:42" s="326" customFormat="1" ht="13.8" x14ac:dyDescent="0.3">
      <c r="A1040" s="330"/>
      <c r="B1040" s="330" t="s">
        <v>431</v>
      </c>
      <c r="C1040" s="333"/>
      <c r="D1040" s="333"/>
      <c r="E1040" s="333"/>
      <c r="F1040" s="333"/>
      <c r="G1040" s="333"/>
      <c r="H1040" s="333"/>
      <c r="I1040" s="333"/>
      <c r="J1040" s="333"/>
      <c r="K1040" s="333"/>
      <c r="L1040" s="333"/>
      <c r="M1040" s="333"/>
      <c r="N1040" s="333"/>
      <c r="O1040" s="377">
        <f t="shared" si="131"/>
        <v>-28.936111050709069</v>
      </c>
      <c r="P1040" s="377">
        <f t="shared" si="132"/>
        <v>-41.410632179700492</v>
      </c>
      <c r="Q1040" s="377">
        <f t="shared" si="133"/>
        <v>-49.094001678402165</v>
      </c>
      <c r="R1040" s="377">
        <f t="shared" si="134"/>
        <v>-49.34456052618026</v>
      </c>
      <c r="S1040" s="377">
        <f t="shared" si="135"/>
        <v>47.820276244813279</v>
      </c>
      <c r="T1040" s="377">
        <f t="shared" si="136"/>
        <v>60.011247619302949</v>
      </c>
      <c r="U1040" s="377">
        <f t="shared" si="137"/>
        <v>17.248013524366467</v>
      </c>
      <c r="V1040" s="377">
        <f t="shared" si="138"/>
        <v>74.183305170795308</v>
      </c>
      <c r="W1040" s="377">
        <f t="shared" si="139"/>
        <v>-5.5223655922509156</v>
      </c>
      <c r="X1040" s="377">
        <f t="shared" si="140"/>
        <v>10.619987010494755</v>
      </c>
      <c r="Y1040" s="377">
        <f t="shared" si="141"/>
        <v>39.884514795422035</v>
      </c>
      <c r="Z1040" s="377">
        <f t="shared" si="142"/>
        <v>57.797119509586281</v>
      </c>
      <c r="AA1040" s="377">
        <f t="shared" si="143"/>
        <v>-2.0035831695386701</v>
      </c>
      <c r="AB1040" s="377">
        <f t="shared" si="144"/>
        <v>115.65125231733323</v>
      </c>
      <c r="AC1040" s="377">
        <f t="shared" si="145"/>
        <v>45.66476676877614</v>
      </c>
      <c r="AD1040" s="377">
        <f t="shared" si="146"/>
        <v>91.551416123716876</v>
      </c>
      <c r="AE1040" s="377">
        <f t="shared" si="147"/>
        <v>121.67284291398707</v>
      </c>
      <c r="AF1040" s="377">
        <f t="shared" si="148"/>
        <v>50.269213261610467</v>
      </c>
      <c r="AG1040" s="377">
        <f t="shared" si="148"/>
        <v>76.954742495605487</v>
      </c>
      <c r="AH1040" s="377">
        <f t="shared" si="148"/>
        <v>-31.459722358784223</v>
      </c>
      <c r="AI1040" s="377">
        <f t="shared" si="148"/>
        <v>-8.5003515852607396</v>
      </c>
      <c r="AJ1040" s="377">
        <f t="shared" si="149"/>
        <v>-17.879084973483142</v>
      </c>
      <c r="AK1040" s="377">
        <f t="shared" si="149"/>
        <v>-35.191116845252537</v>
      </c>
      <c r="AL1040" s="377">
        <f t="shared" si="149"/>
        <v>-3.8205744979982272</v>
      </c>
      <c r="AM1040" s="377">
        <f t="shared" si="149"/>
        <v>35.429605634393184</v>
      </c>
      <c r="AN1040" s="377">
        <f t="shared" si="150"/>
        <v>4.0917069545666021</v>
      </c>
      <c r="AO1040" s="377">
        <f t="shared" si="150"/>
        <v>-10.499429123218926</v>
      </c>
      <c r="AP1040" s="377">
        <f t="shared" si="150"/>
        <v>-17.263742249213486</v>
      </c>
    </row>
    <row r="1041" spans="1:42" s="326" customFormat="1" ht="27.6" x14ac:dyDescent="0.3">
      <c r="A1041" s="328"/>
      <c r="B1041" s="328" t="s">
        <v>432</v>
      </c>
      <c r="C1041" s="332"/>
      <c r="D1041" s="332"/>
      <c r="E1041" s="332"/>
      <c r="F1041" s="332"/>
      <c r="G1041" s="332"/>
      <c r="H1041" s="332"/>
      <c r="I1041" s="332"/>
      <c r="J1041" s="332"/>
      <c r="K1041" s="332"/>
      <c r="L1041" s="332"/>
      <c r="M1041" s="332"/>
      <c r="N1041" s="332"/>
      <c r="O1041" s="377">
        <f t="shared" si="131"/>
        <v>-32.192282468028843</v>
      </c>
      <c r="P1041" s="377">
        <f t="shared" si="132"/>
        <v>-27.857991368233392</v>
      </c>
      <c r="Q1041" s="377">
        <f t="shared" si="133"/>
        <v>-11.432068971361256</v>
      </c>
      <c r="R1041" s="377">
        <f t="shared" si="134"/>
        <v>7.1344545534825734</v>
      </c>
      <c r="S1041" s="377">
        <f t="shared" si="135"/>
        <v>-5.7119867916995429E-2</v>
      </c>
      <c r="T1041" s="377">
        <f t="shared" si="136"/>
        <v>-3.9123073589234059</v>
      </c>
      <c r="U1041" s="377">
        <f t="shared" si="137"/>
        <v>16.249175983385957</v>
      </c>
      <c r="V1041" s="377">
        <f t="shared" si="138"/>
        <v>0.239181406597996</v>
      </c>
      <c r="W1041" s="377">
        <f t="shared" si="139"/>
        <v>-13.05345644608205</v>
      </c>
      <c r="X1041" s="377">
        <f t="shared" si="140"/>
        <v>20.263386912743954</v>
      </c>
      <c r="Y1041" s="377">
        <f t="shared" si="141"/>
        <v>24.148601066677717</v>
      </c>
      <c r="Z1041" s="377">
        <f t="shared" si="142"/>
        <v>20.567869562620125</v>
      </c>
      <c r="AA1041" s="377">
        <f t="shared" si="143"/>
        <v>45.11110494542833</v>
      </c>
      <c r="AB1041" s="377">
        <f t="shared" si="144"/>
        <v>41.891075095064238</v>
      </c>
      <c r="AC1041" s="377">
        <f t="shared" si="145"/>
        <v>29.506212377859459</v>
      </c>
      <c r="AD1041" s="377">
        <f t="shared" si="146"/>
        <v>49.614954592238917</v>
      </c>
      <c r="AE1041" s="377">
        <f t="shared" si="147"/>
        <v>35.743574080148555</v>
      </c>
      <c r="AF1041" s="377">
        <f t="shared" si="148"/>
        <v>23.531574137429502</v>
      </c>
      <c r="AG1041" s="377">
        <f t="shared" si="148"/>
        <v>22.139389772775118</v>
      </c>
      <c r="AH1041" s="377">
        <f t="shared" si="148"/>
        <v>46.237016346167024</v>
      </c>
      <c r="AI1041" s="377">
        <f t="shared" ref="AI1041" si="151">IFERROR(((AI261-W261)*100/W261),"n.a.")</f>
        <v>68.99484913944606</v>
      </c>
      <c r="AJ1041" s="377">
        <f t="shared" si="149"/>
        <v>35.394852124843531</v>
      </c>
      <c r="AK1041" s="377">
        <f t="shared" si="149"/>
        <v>40.670061629327257</v>
      </c>
      <c r="AL1041" s="377">
        <f t="shared" si="149"/>
        <v>21.993391594275369</v>
      </c>
      <c r="AM1041" s="377">
        <f t="shared" ref="AM1041:AP1056" si="152">IFERROR(((AM261-AA261)*100/AA261),"n.a.")</f>
        <v>41.543011391592394</v>
      </c>
      <c r="AN1041" s="377">
        <f t="shared" si="152"/>
        <v>12.979995435532183</v>
      </c>
      <c r="AO1041" s="377">
        <f t="shared" si="152"/>
        <v>32.250250692583812</v>
      </c>
      <c r="AP1041" s="377">
        <f t="shared" si="152"/>
        <v>19.555949349525285</v>
      </c>
    </row>
    <row r="1042" spans="1:42" s="326" customFormat="1" ht="13.8" x14ac:dyDescent="0.3">
      <c r="A1042" s="330"/>
      <c r="B1042" s="330" t="s">
        <v>433</v>
      </c>
      <c r="C1042" s="333"/>
      <c r="D1042" s="333"/>
      <c r="E1042" s="333"/>
      <c r="F1042" s="333"/>
      <c r="G1042" s="333"/>
      <c r="H1042" s="333"/>
      <c r="I1042" s="333"/>
      <c r="J1042" s="333"/>
      <c r="K1042" s="333"/>
      <c r="L1042" s="333"/>
      <c r="M1042" s="333"/>
      <c r="N1042" s="333"/>
      <c r="O1042" s="377">
        <f t="shared" ref="O1042:O1105" si="153">IFERROR(((O262-C262)*100/C262),"n.a.")</f>
        <v>-6.8091266672828121</v>
      </c>
      <c r="P1042" s="377">
        <f t="shared" ref="P1042:P1105" si="154">IFERROR(((P262-D262)*100/D262),"n.a.")</f>
        <v>14.032811412195134</v>
      </c>
      <c r="Q1042" s="377">
        <f t="shared" ref="Q1042:Q1105" si="155">IFERROR(((Q262-E262)*100/E262),"n.a.")</f>
        <v>-21.065356770045387</v>
      </c>
      <c r="R1042" s="377">
        <f t="shared" ref="R1042:R1105" si="156">IFERROR(((R262-F262)*100/F262),"n.a.")</f>
        <v>-11.56245478938906</v>
      </c>
      <c r="S1042" s="377">
        <f t="shared" ref="S1042:S1105" si="157">IFERROR(((S262-G262)*100/G262),"n.a.")</f>
        <v>2.2776452713178292</v>
      </c>
      <c r="T1042" s="377">
        <f t="shared" ref="T1042:T1105" si="158">IFERROR(((T262-H262)*100/H262),"n.a.")</f>
        <v>20.930621572549018</v>
      </c>
      <c r="U1042" s="377">
        <f t="shared" ref="U1042:U1105" si="159">IFERROR(((U262-I262)*100/I262),"n.a.")</f>
        <v>-12.561561732653066</v>
      </c>
      <c r="V1042" s="377">
        <f t="shared" ref="V1042:V1105" si="160">IFERROR(((V262-J262)*100/J262),"n.a.")</f>
        <v>11.097816500974654</v>
      </c>
      <c r="W1042" s="377">
        <f t="shared" ref="W1042:W1105" si="161">IFERROR(((W262-K262)*100/K262),"n.a.")</f>
        <v>-25.52979841379311</v>
      </c>
      <c r="X1042" s="377">
        <f t="shared" ref="X1042:X1105" si="162">IFERROR(((X262-L262)*100/L262),"n.a.")</f>
        <v>-0.76964236792452434</v>
      </c>
      <c r="Y1042" s="377">
        <f t="shared" ref="Y1042:Y1105" si="163">IFERROR(((Y262-M262)*100/M262),"n.a.")</f>
        <v>24.52532736689038</v>
      </c>
      <c r="Z1042" s="377">
        <f t="shared" ref="Z1042:Z1105" si="164">IFERROR(((Z262-N262)*100/N262),"n.a.")</f>
        <v>-4.4275097874794112</v>
      </c>
      <c r="AA1042" s="377">
        <f t="shared" ref="AA1042:AA1105" si="165">IFERROR(((AA262-O262)*100/O262),"n.a.")</f>
        <v>-25.289669278495619</v>
      </c>
      <c r="AB1042" s="377">
        <f t="shared" ref="AB1042:AB1105" si="166">IFERROR(((AB262-P262)*100/P262),"n.a.")</f>
        <v>36.856610153071934</v>
      </c>
      <c r="AC1042" s="377">
        <f t="shared" ref="AC1042:AC1105" si="167">IFERROR(((AC262-Q262)*100/Q262),"n.a.")</f>
        <v>8.1562005667160857</v>
      </c>
      <c r="AD1042" s="377">
        <f t="shared" ref="AD1042:AD1105" si="168">IFERROR(((AD262-R262)*100/R262),"n.a.")</f>
        <v>17.683639555399708</v>
      </c>
      <c r="AE1042" s="377">
        <f t="shared" ref="AE1042:AE1105" si="169">IFERROR(((AE262-S262)*100/S262),"n.a.")</f>
        <v>-1.2506042497375345</v>
      </c>
      <c r="AF1042" s="377">
        <f t="shared" ref="AF1042:AI1105" si="170">IFERROR(((AF262-T262)*100/T262),"n.a.")</f>
        <v>-26.041733171166936</v>
      </c>
      <c r="AG1042" s="377">
        <f t="shared" si="170"/>
        <v>77.435601254654486</v>
      </c>
      <c r="AH1042" s="377">
        <f t="shared" si="170"/>
        <v>30.726467399223441</v>
      </c>
      <c r="AI1042" s="377">
        <f t="shared" si="170"/>
        <v>20.249916335039472</v>
      </c>
      <c r="AJ1042" s="377">
        <f t="shared" ref="AJ1042:AM1105" si="171">IFERROR(((AJ262-X262)*100/X262),"n.a.")</f>
        <v>22.946511063558464</v>
      </c>
      <c r="AK1042" s="377">
        <f t="shared" si="171"/>
        <v>15.044333793111871</v>
      </c>
      <c r="AL1042" s="377">
        <f t="shared" si="171"/>
        <v>-3.168643360656501</v>
      </c>
      <c r="AM1042" s="377">
        <f t="shared" si="171"/>
        <v>77.250637949489047</v>
      </c>
      <c r="AN1042" s="377">
        <f t="shared" si="152"/>
        <v>-30.653206276571282</v>
      </c>
      <c r="AO1042" s="377">
        <f t="shared" si="152"/>
        <v>11.690458376052105</v>
      </c>
      <c r="AP1042" s="377">
        <f t="shared" si="152"/>
        <v>5.5731535460855373E-2</v>
      </c>
    </row>
    <row r="1043" spans="1:42" s="326" customFormat="1" ht="13.8" x14ac:dyDescent="0.3">
      <c r="A1043" s="328"/>
      <c r="B1043" s="328" t="s">
        <v>434</v>
      </c>
      <c r="C1043" s="332"/>
      <c r="D1043" s="332"/>
      <c r="E1043" s="332"/>
      <c r="F1043" s="332"/>
      <c r="G1043" s="332"/>
      <c r="H1043" s="332"/>
      <c r="I1043" s="332"/>
      <c r="J1043" s="332"/>
      <c r="K1043" s="332"/>
      <c r="L1043" s="332"/>
      <c r="M1043" s="332"/>
      <c r="N1043" s="332"/>
      <c r="O1043" s="377">
        <f t="shared" si="153"/>
        <v>-9.4110260805058932</v>
      </c>
      <c r="P1043" s="377">
        <f t="shared" si="154"/>
        <v>-10.099592766165198</v>
      </c>
      <c r="Q1043" s="377">
        <f t="shared" si="155"/>
        <v>-7.4114320908156319</v>
      </c>
      <c r="R1043" s="377">
        <f t="shared" si="156"/>
        <v>3.5064638304619522</v>
      </c>
      <c r="S1043" s="377">
        <f t="shared" si="157"/>
        <v>-0.48522381644176416</v>
      </c>
      <c r="T1043" s="377">
        <f t="shared" si="158"/>
        <v>-17.949979111439568</v>
      </c>
      <c r="U1043" s="377">
        <f t="shared" si="159"/>
        <v>-11.705729477348285</v>
      </c>
      <c r="V1043" s="377">
        <f t="shared" si="160"/>
        <v>2.4152281523426171</v>
      </c>
      <c r="W1043" s="377">
        <f t="shared" si="161"/>
        <v>-8.278007174830357</v>
      </c>
      <c r="X1043" s="377">
        <f t="shared" si="162"/>
        <v>-4.9937903492937288</v>
      </c>
      <c r="Y1043" s="377">
        <f t="shared" si="163"/>
        <v>-6.4809367263422022</v>
      </c>
      <c r="Z1043" s="377">
        <f t="shared" si="164"/>
        <v>-7.4569845484021613</v>
      </c>
      <c r="AA1043" s="377">
        <f t="shared" si="165"/>
        <v>7.3598976155405804</v>
      </c>
      <c r="AB1043" s="377">
        <f t="shared" si="166"/>
        <v>17.526283562901156</v>
      </c>
      <c r="AC1043" s="377">
        <f t="shared" si="167"/>
        <v>-1.432367066558748</v>
      </c>
      <c r="AD1043" s="377">
        <f t="shared" si="168"/>
        <v>3.5674639620383437</v>
      </c>
      <c r="AE1043" s="377">
        <f t="shared" si="169"/>
        <v>2.9478882378583036</v>
      </c>
      <c r="AF1043" s="377">
        <f t="shared" si="170"/>
        <v>3.8913851787953102</v>
      </c>
      <c r="AG1043" s="377">
        <f t="shared" si="170"/>
        <v>29.191072724270619</v>
      </c>
      <c r="AH1043" s="377">
        <f t="shared" si="170"/>
        <v>8.196024921132862</v>
      </c>
      <c r="AI1043" s="377">
        <f t="shared" si="170"/>
        <v>28.985440687942315</v>
      </c>
      <c r="AJ1043" s="377">
        <f t="shared" si="171"/>
        <v>27.35582277035936</v>
      </c>
      <c r="AK1043" s="377">
        <f t="shared" si="171"/>
        <v>30.021945939095087</v>
      </c>
      <c r="AL1043" s="377">
        <f t="shared" si="171"/>
        <v>18.983016305686554</v>
      </c>
      <c r="AM1043" s="377">
        <f t="shared" si="171"/>
        <v>17.424177519980951</v>
      </c>
      <c r="AN1043" s="377">
        <f t="shared" si="152"/>
        <v>-13.720087123248872</v>
      </c>
      <c r="AO1043" s="377">
        <f t="shared" si="152"/>
        <v>11.949466847939757</v>
      </c>
      <c r="AP1043" s="377">
        <f t="shared" si="152"/>
        <v>1.8019019590839469</v>
      </c>
    </row>
    <row r="1044" spans="1:42" s="326" customFormat="1" ht="13.8" x14ac:dyDescent="0.3">
      <c r="A1044" s="330"/>
      <c r="B1044" s="330" t="s">
        <v>435</v>
      </c>
      <c r="C1044" s="333"/>
      <c r="D1044" s="333"/>
      <c r="E1044" s="333"/>
      <c r="F1044" s="333"/>
      <c r="G1044" s="333"/>
      <c r="H1044" s="333"/>
      <c r="I1044" s="333"/>
      <c r="J1044" s="333"/>
      <c r="K1044" s="333"/>
      <c r="L1044" s="333"/>
      <c r="M1044" s="333"/>
      <c r="N1044" s="333"/>
      <c r="O1044" s="377">
        <f t="shared" si="153"/>
        <v>-14.363400856718956</v>
      </c>
      <c r="P1044" s="377">
        <f t="shared" si="154"/>
        <v>-13.124755691136414</v>
      </c>
      <c r="Q1044" s="377">
        <f t="shared" si="155"/>
        <v>-9.575031627474317</v>
      </c>
      <c r="R1044" s="377">
        <f t="shared" si="156"/>
        <v>8.8604817630214736</v>
      </c>
      <c r="S1044" s="377">
        <f t="shared" si="157"/>
        <v>1.8746899579947514</v>
      </c>
      <c r="T1044" s="377">
        <f t="shared" si="158"/>
        <v>-16.050718249432293</v>
      </c>
      <c r="U1044" s="377">
        <f t="shared" si="159"/>
        <v>-3.5936576425391245</v>
      </c>
      <c r="V1044" s="377">
        <f t="shared" si="160"/>
        <v>10.715958894499559</v>
      </c>
      <c r="W1044" s="377">
        <f t="shared" si="161"/>
        <v>2.2762936779114051</v>
      </c>
      <c r="X1044" s="377">
        <f t="shared" si="162"/>
        <v>-2.2132557506412729</v>
      </c>
      <c r="Y1044" s="377">
        <f t="shared" si="163"/>
        <v>-3.0319247641160878</v>
      </c>
      <c r="Z1044" s="377">
        <f t="shared" si="164"/>
        <v>-9.0797992659055744</v>
      </c>
      <c r="AA1044" s="377">
        <f t="shared" si="165"/>
        <v>10.394549867348205</v>
      </c>
      <c r="AB1044" s="377">
        <f t="shared" si="166"/>
        <v>17.10682224686914</v>
      </c>
      <c r="AC1044" s="377">
        <f t="shared" si="167"/>
        <v>-3.5499985250293915</v>
      </c>
      <c r="AD1044" s="377">
        <f t="shared" si="168"/>
        <v>-2.5365418271647009</v>
      </c>
      <c r="AE1044" s="377">
        <f t="shared" si="169"/>
        <v>-1.7756555358031882</v>
      </c>
      <c r="AF1044" s="377">
        <f t="shared" si="170"/>
        <v>3.7221471984186789</v>
      </c>
      <c r="AG1044" s="377">
        <f t="shared" si="170"/>
        <v>23.125277522482818</v>
      </c>
      <c r="AH1044" s="377">
        <f t="shared" si="170"/>
        <v>-2.3437182206378734E-2</v>
      </c>
      <c r="AI1044" s="377">
        <f t="shared" si="170"/>
        <v>19.097169712752063</v>
      </c>
      <c r="AJ1044" s="377">
        <f t="shared" si="171"/>
        <v>20.480842694960646</v>
      </c>
      <c r="AK1044" s="377">
        <f t="shared" si="171"/>
        <v>23.570095545021822</v>
      </c>
      <c r="AL1044" s="377">
        <f t="shared" si="171"/>
        <v>16.702810645689887</v>
      </c>
      <c r="AM1044" s="377">
        <f t="shared" si="171"/>
        <v>11.091693109989478</v>
      </c>
      <c r="AN1044" s="377">
        <f t="shared" si="152"/>
        <v>-17.424118118148371</v>
      </c>
      <c r="AO1044" s="377">
        <f t="shared" si="152"/>
        <v>14.69399391782968</v>
      </c>
      <c r="AP1044" s="377">
        <f t="shared" si="152"/>
        <v>2.0560532255520156</v>
      </c>
    </row>
    <row r="1045" spans="1:42" s="326" customFormat="1" ht="13.8" x14ac:dyDescent="0.3">
      <c r="A1045" s="328"/>
      <c r="B1045" s="328" t="s">
        <v>436</v>
      </c>
      <c r="C1045" s="332"/>
      <c r="D1045" s="332"/>
      <c r="E1045" s="332"/>
      <c r="F1045" s="332"/>
      <c r="G1045" s="332"/>
      <c r="H1045" s="332"/>
      <c r="I1045" s="332"/>
      <c r="J1045" s="332"/>
      <c r="K1045" s="332"/>
      <c r="L1045" s="332"/>
      <c r="M1045" s="332"/>
      <c r="N1045" s="332"/>
      <c r="O1045" s="377">
        <f t="shared" si="153"/>
        <v>13.564352941379301</v>
      </c>
      <c r="P1045" s="377">
        <f t="shared" si="154"/>
        <v>2.3747646140888206</v>
      </c>
      <c r="Q1045" s="377">
        <f t="shared" si="155"/>
        <v>0.830215093531116</v>
      </c>
      <c r="R1045" s="377">
        <f t="shared" si="156"/>
        <v>-14.077748613978059</v>
      </c>
      <c r="S1045" s="377">
        <f t="shared" si="157"/>
        <v>-8.1901014824489824</v>
      </c>
      <c r="T1045" s="377">
        <f t="shared" si="158"/>
        <v>-23.633496862660945</v>
      </c>
      <c r="U1045" s="377">
        <f t="shared" si="159"/>
        <v>-35.631278733233422</v>
      </c>
      <c r="V1045" s="377">
        <f t="shared" si="160"/>
        <v>-21.682966593866865</v>
      </c>
      <c r="W1045" s="377">
        <f t="shared" si="161"/>
        <v>-35.806401671384847</v>
      </c>
      <c r="X1045" s="377">
        <f t="shared" si="162"/>
        <v>-14.266829418280057</v>
      </c>
      <c r="Y1045" s="377">
        <f t="shared" si="163"/>
        <v>-17.477177186085502</v>
      </c>
      <c r="Z1045" s="377">
        <f t="shared" si="164"/>
        <v>-1.5057202834714285</v>
      </c>
      <c r="AA1045" s="377">
        <f t="shared" si="165"/>
        <v>-3.277079059727205</v>
      </c>
      <c r="AB1045" s="377">
        <f t="shared" si="166"/>
        <v>18.994075340908736</v>
      </c>
      <c r="AC1045" s="377">
        <f t="shared" si="167"/>
        <v>5.8017443129066706</v>
      </c>
      <c r="AD1045" s="377">
        <f t="shared" si="168"/>
        <v>29.027567520208716</v>
      </c>
      <c r="AE1045" s="377">
        <f t="shared" si="169"/>
        <v>20.06042324126869</v>
      </c>
      <c r="AF1045" s="377">
        <f t="shared" si="170"/>
        <v>4.4481150401119169</v>
      </c>
      <c r="AG1045" s="377">
        <f t="shared" si="170"/>
        <v>55.948705564543523</v>
      </c>
      <c r="AH1045" s="377">
        <f t="shared" si="170"/>
        <v>41.92984918154356</v>
      </c>
      <c r="AI1045" s="377">
        <f t="shared" si="170"/>
        <v>70.077228221538121</v>
      </c>
      <c r="AJ1045" s="377">
        <f t="shared" si="171"/>
        <v>53.50730635863119</v>
      </c>
      <c r="AK1045" s="377">
        <f t="shared" si="171"/>
        <v>54.106452590938311</v>
      </c>
      <c r="AL1045" s="377">
        <f t="shared" si="171"/>
        <v>26.702063468170412</v>
      </c>
      <c r="AM1045" s="377">
        <f t="shared" si="171"/>
        <v>42.758053166507828</v>
      </c>
      <c r="AN1045" s="377">
        <f t="shared" si="152"/>
        <v>-0.96439567469281617</v>
      </c>
      <c r="AO1045" s="377">
        <f t="shared" si="152"/>
        <v>3.4025054879805969</v>
      </c>
      <c r="AP1045" s="377">
        <f t="shared" si="152"/>
        <v>1.0011522046864045</v>
      </c>
    </row>
    <row r="1046" spans="1:42" s="326" customFormat="1" ht="13.8" x14ac:dyDescent="0.3">
      <c r="A1046" s="330"/>
      <c r="B1046" s="330" t="s">
        <v>437</v>
      </c>
      <c r="C1046" s="333"/>
      <c r="D1046" s="333"/>
      <c r="E1046" s="333"/>
      <c r="F1046" s="333"/>
      <c r="G1046" s="333"/>
      <c r="H1046" s="333"/>
      <c r="I1046" s="333"/>
      <c r="J1046" s="333"/>
      <c r="K1046" s="333"/>
      <c r="L1046" s="333"/>
      <c r="M1046" s="333"/>
      <c r="N1046" s="333"/>
      <c r="O1046" s="377">
        <f t="shared" si="153"/>
        <v>-19.047288881154497</v>
      </c>
      <c r="P1046" s="377">
        <f t="shared" si="154"/>
        <v>13.761567928146944</v>
      </c>
      <c r="Q1046" s="377">
        <f t="shared" si="155"/>
        <v>22.572778206281349</v>
      </c>
      <c r="R1046" s="377">
        <f t="shared" si="156"/>
        <v>24.2902214218513</v>
      </c>
      <c r="S1046" s="377">
        <f t="shared" si="157"/>
        <v>-0.94947224574668365</v>
      </c>
      <c r="T1046" s="377">
        <f t="shared" si="158"/>
        <v>-11.100239755629257</v>
      </c>
      <c r="U1046" s="377">
        <f t="shared" si="159"/>
        <v>18.897809207305766</v>
      </c>
      <c r="V1046" s="377">
        <f t="shared" si="160"/>
        <v>-4.1046345732142839</v>
      </c>
      <c r="W1046" s="377">
        <f t="shared" si="161"/>
        <v>19.189141040712023</v>
      </c>
      <c r="X1046" s="377">
        <f t="shared" si="162"/>
        <v>2.1726637817057042</v>
      </c>
      <c r="Y1046" s="377">
        <f t="shared" si="163"/>
        <v>8.6519316326826861</v>
      </c>
      <c r="Z1046" s="377">
        <f t="shared" si="164"/>
        <v>10.19806836750405</v>
      </c>
      <c r="AA1046" s="377">
        <f t="shared" si="165"/>
        <v>74.693306557983206</v>
      </c>
      <c r="AB1046" s="377">
        <f t="shared" si="166"/>
        <v>32.54769377280936</v>
      </c>
      <c r="AC1046" s="377">
        <f t="shared" si="167"/>
        <v>-1.304503088063242</v>
      </c>
      <c r="AD1046" s="377">
        <f t="shared" si="168"/>
        <v>54.416006884866555</v>
      </c>
      <c r="AE1046" s="377">
        <f t="shared" si="169"/>
        <v>21.548228976350629</v>
      </c>
      <c r="AF1046" s="377">
        <f t="shared" si="170"/>
        <v>-6.0987639792460655</v>
      </c>
      <c r="AG1046" s="377">
        <f t="shared" si="170"/>
        <v>-2.9468565781677736</v>
      </c>
      <c r="AH1046" s="377">
        <f t="shared" si="170"/>
        <v>21.418190924246765</v>
      </c>
      <c r="AI1046" s="377">
        <f t="shared" si="170"/>
        <v>2.8385766112396196</v>
      </c>
      <c r="AJ1046" s="377">
        <f t="shared" si="171"/>
        <v>4.6881810763185223</v>
      </c>
      <c r="AK1046" s="377">
        <f t="shared" si="171"/>
        <v>7.0805428713243757</v>
      </c>
      <c r="AL1046" s="377">
        <f t="shared" si="171"/>
        <v>20.370426040250148</v>
      </c>
      <c r="AM1046" s="377">
        <f t="shared" si="171"/>
        <v>27.480964524503975</v>
      </c>
      <c r="AN1046" s="377">
        <f t="shared" si="152"/>
        <v>30.842939896520015</v>
      </c>
      <c r="AO1046" s="377">
        <f t="shared" si="152"/>
        <v>31.65992852296489</v>
      </c>
      <c r="AP1046" s="377">
        <f t="shared" si="152"/>
        <v>-1.4674309859657741</v>
      </c>
    </row>
    <row r="1047" spans="1:42" s="326" customFormat="1" ht="12.75" customHeight="1" x14ac:dyDescent="0.3">
      <c r="A1047" s="328"/>
      <c r="B1047" s="328" t="s">
        <v>438</v>
      </c>
      <c r="C1047" s="332"/>
      <c r="D1047" s="332"/>
      <c r="E1047" s="332"/>
      <c r="F1047" s="332"/>
      <c r="G1047" s="332"/>
      <c r="H1047" s="332"/>
      <c r="I1047" s="332"/>
      <c r="J1047" s="332"/>
      <c r="K1047" s="332"/>
      <c r="L1047" s="332"/>
      <c r="M1047" s="332"/>
      <c r="N1047" s="332"/>
      <c r="O1047" s="377">
        <f t="shared" si="153"/>
        <v>24.953023175438585</v>
      </c>
      <c r="P1047" s="377">
        <f t="shared" si="154"/>
        <v>54.013106806938168</v>
      </c>
      <c r="Q1047" s="377">
        <f t="shared" si="155"/>
        <v>48.102272602115548</v>
      </c>
      <c r="R1047" s="377">
        <f t="shared" si="156"/>
        <v>23.754477168302536</v>
      </c>
      <c r="S1047" s="377">
        <f t="shared" si="157"/>
        <v>18.828537419597318</v>
      </c>
      <c r="T1047" s="377">
        <f t="shared" si="158"/>
        <v>19.135694934937131</v>
      </c>
      <c r="U1047" s="377">
        <f t="shared" si="159"/>
        <v>8.6927168192090427</v>
      </c>
      <c r="V1047" s="377">
        <f t="shared" si="160"/>
        <v>-18.634286743765578</v>
      </c>
      <c r="W1047" s="377">
        <f t="shared" si="161"/>
        <v>-18.218764009025755</v>
      </c>
      <c r="X1047" s="377">
        <f t="shared" si="162"/>
        <v>2.0778420639067563</v>
      </c>
      <c r="Y1047" s="377">
        <f t="shared" si="163"/>
        <v>-22.196266802128495</v>
      </c>
      <c r="Z1047" s="377">
        <f t="shared" si="164"/>
        <v>-22.384949184913346</v>
      </c>
      <c r="AA1047" s="377">
        <f t="shared" si="165"/>
        <v>-2.0141497357388415E-2</v>
      </c>
      <c r="AB1047" s="377">
        <f t="shared" si="166"/>
        <v>-13.450374849001804</v>
      </c>
      <c r="AC1047" s="377">
        <f t="shared" si="167"/>
        <v>-23.626816346942249</v>
      </c>
      <c r="AD1047" s="377">
        <f t="shared" si="168"/>
        <v>-2.9670804864180083</v>
      </c>
      <c r="AE1047" s="377">
        <f t="shared" si="169"/>
        <v>-28.918328722931662</v>
      </c>
      <c r="AF1047" s="377">
        <f t="shared" si="170"/>
        <v>-11.913127959877409</v>
      </c>
      <c r="AG1047" s="377">
        <f t="shared" si="170"/>
        <v>2.3421349408073922</v>
      </c>
      <c r="AH1047" s="377">
        <f t="shared" si="170"/>
        <v>-5.5443364141050298</v>
      </c>
      <c r="AI1047" s="377">
        <f t="shared" si="170"/>
        <v>11.4385226980477</v>
      </c>
      <c r="AJ1047" s="377">
        <f t="shared" si="171"/>
        <v>-23.387355049625974</v>
      </c>
      <c r="AK1047" s="377">
        <f t="shared" si="171"/>
        <v>9.5364184955078528</v>
      </c>
      <c r="AL1047" s="377">
        <f t="shared" si="171"/>
        <v>25.538637725219868</v>
      </c>
      <c r="AM1047" s="377">
        <f t="shared" si="171"/>
        <v>9.5890133208331694</v>
      </c>
      <c r="AN1047" s="377">
        <f t="shared" si="152"/>
        <v>4.128323950035397</v>
      </c>
      <c r="AO1047" s="377">
        <f t="shared" si="152"/>
        <v>1.0906889269102691</v>
      </c>
      <c r="AP1047" s="377">
        <f t="shared" si="152"/>
        <v>-8.2875555709705822</v>
      </c>
    </row>
    <row r="1048" spans="1:42" s="326" customFormat="1" ht="13.8" x14ac:dyDescent="0.3">
      <c r="A1048" s="330"/>
      <c r="B1048" s="330" t="s">
        <v>439</v>
      </c>
      <c r="C1048" s="333"/>
      <c r="D1048" s="333"/>
      <c r="E1048" s="333"/>
      <c r="F1048" s="333"/>
      <c r="G1048" s="333"/>
      <c r="H1048" s="333"/>
      <c r="I1048" s="333"/>
      <c r="J1048" s="333"/>
      <c r="K1048" s="333"/>
      <c r="L1048" s="333"/>
      <c r="M1048" s="333"/>
      <c r="N1048" s="333"/>
      <c r="O1048" s="377">
        <f t="shared" si="153"/>
        <v>24.576354129763136</v>
      </c>
      <c r="P1048" s="377">
        <f t="shared" si="154"/>
        <v>66.402624147563785</v>
      </c>
      <c r="Q1048" s="377">
        <f t="shared" si="155"/>
        <v>54.507495031816731</v>
      </c>
      <c r="R1048" s="377">
        <f t="shared" si="156"/>
        <v>26.878218563324548</v>
      </c>
      <c r="S1048" s="377">
        <f t="shared" si="157"/>
        <v>14.614697172175475</v>
      </c>
      <c r="T1048" s="377">
        <f t="shared" si="158"/>
        <v>18.957203103575846</v>
      </c>
      <c r="U1048" s="377">
        <f t="shared" si="159"/>
        <v>7.4083114983092395</v>
      </c>
      <c r="V1048" s="377">
        <f t="shared" si="160"/>
        <v>-20.28929877569216</v>
      </c>
      <c r="W1048" s="377">
        <f t="shared" si="161"/>
        <v>-19.593531016923546</v>
      </c>
      <c r="X1048" s="377">
        <f t="shared" si="162"/>
        <v>2.3856366914489824</v>
      </c>
      <c r="Y1048" s="377">
        <f t="shared" si="163"/>
        <v>-20.251448107507773</v>
      </c>
      <c r="Z1048" s="377">
        <f t="shared" si="164"/>
        <v>-25.35633286563877</v>
      </c>
      <c r="AA1048" s="377">
        <f t="shared" si="165"/>
        <v>4.1162296414824011</v>
      </c>
      <c r="AB1048" s="377">
        <f t="shared" si="166"/>
        <v>-12.88752442709162</v>
      </c>
      <c r="AC1048" s="377">
        <f t="shared" si="167"/>
        <v>-23.611785513364612</v>
      </c>
      <c r="AD1048" s="377">
        <f t="shared" si="168"/>
        <v>-5.3441303313642177</v>
      </c>
      <c r="AE1048" s="377">
        <f t="shared" si="169"/>
        <v>-31.636818814130894</v>
      </c>
      <c r="AF1048" s="377">
        <f t="shared" si="170"/>
        <v>-14.22924090572103</v>
      </c>
      <c r="AG1048" s="377">
        <f t="shared" si="170"/>
        <v>4.2448204676805723</v>
      </c>
      <c r="AH1048" s="377">
        <f t="shared" si="170"/>
        <v>-3.8837616413465534</v>
      </c>
      <c r="AI1048" s="377">
        <f t="shared" si="170"/>
        <v>12.499595806625706</v>
      </c>
      <c r="AJ1048" s="377">
        <f t="shared" si="171"/>
        <v>-27.160813905377061</v>
      </c>
      <c r="AK1048" s="377">
        <f t="shared" si="171"/>
        <v>2.4314533585724893</v>
      </c>
      <c r="AL1048" s="377">
        <f t="shared" si="171"/>
        <v>26.198749045429469</v>
      </c>
      <c r="AM1048" s="377">
        <f t="shared" si="171"/>
        <v>2.0470084983424033</v>
      </c>
      <c r="AN1048" s="377">
        <f t="shared" si="152"/>
        <v>-14.441947972777097</v>
      </c>
      <c r="AO1048" s="377">
        <f t="shared" si="152"/>
        <v>-15.8438636071283</v>
      </c>
      <c r="AP1048" s="377">
        <f t="shared" si="152"/>
        <v>-19.723411396057141</v>
      </c>
    </row>
    <row r="1049" spans="1:42" s="326" customFormat="1" ht="13.8" x14ac:dyDescent="0.3">
      <c r="A1049" s="328"/>
      <c r="B1049" s="328" t="s">
        <v>440</v>
      </c>
      <c r="C1049" s="332"/>
      <c r="D1049" s="332"/>
      <c r="E1049" s="332"/>
      <c r="F1049" s="332"/>
      <c r="G1049" s="332"/>
      <c r="H1049" s="332"/>
      <c r="I1049" s="332"/>
      <c r="J1049" s="332"/>
      <c r="K1049" s="332"/>
      <c r="L1049" s="332"/>
      <c r="M1049" s="332"/>
      <c r="N1049" s="332"/>
      <c r="O1049" s="377">
        <f t="shared" si="153"/>
        <v>27.744974651399481</v>
      </c>
      <c r="P1049" s="377">
        <f t="shared" si="154"/>
        <v>9.057071084335605E-2</v>
      </c>
      <c r="Q1049" s="377">
        <f t="shared" si="155"/>
        <v>11.095629042279411</v>
      </c>
      <c r="R1049" s="377">
        <f t="shared" si="156"/>
        <v>1.8304403402777698</v>
      </c>
      <c r="S1049" s="377">
        <f t="shared" si="157"/>
        <v>53.765300751256284</v>
      </c>
      <c r="T1049" s="377">
        <f t="shared" si="158"/>
        <v>20.534312086956522</v>
      </c>
      <c r="U1049" s="377">
        <f t="shared" si="159"/>
        <v>17.697394640086209</v>
      </c>
      <c r="V1049" s="377">
        <f t="shared" si="160"/>
        <v>-5.8094480527272649</v>
      </c>
      <c r="W1049" s="377">
        <f t="shared" si="161"/>
        <v>-8.4860346122004433</v>
      </c>
      <c r="X1049" s="377">
        <f t="shared" si="162"/>
        <v>-0.49581578830645756</v>
      </c>
      <c r="Y1049" s="377">
        <f t="shared" si="163"/>
        <v>-37.503213940559441</v>
      </c>
      <c r="Z1049" s="377">
        <f t="shared" si="164"/>
        <v>14.574179336986292</v>
      </c>
      <c r="AA1049" s="377">
        <f t="shared" si="165"/>
        <v>-29.919317907130804</v>
      </c>
      <c r="AB1049" s="377">
        <f t="shared" si="166"/>
        <v>-17.499656009446245</v>
      </c>
      <c r="AC1049" s="377">
        <f t="shared" si="167"/>
        <v>-23.747592481752505</v>
      </c>
      <c r="AD1049" s="377">
        <f t="shared" si="168"/>
        <v>17.819985243599238</v>
      </c>
      <c r="AE1049" s="377">
        <f t="shared" si="169"/>
        <v>-11.974561781641432</v>
      </c>
      <c r="AF1049" s="377">
        <f t="shared" si="170"/>
        <v>5.9978908280156853</v>
      </c>
      <c r="AG1049" s="377">
        <f t="shared" si="170"/>
        <v>-9.8310476816009924</v>
      </c>
      <c r="AH1049" s="377">
        <f t="shared" si="170"/>
        <v>-16.43410070715121</v>
      </c>
      <c r="AI1049" s="377">
        <f t="shared" si="170"/>
        <v>4.7175364586406348</v>
      </c>
      <c r="AJ1049" s="377">
        <f t="shared" si="171"/>
        <v>11.674645868493252</v>
      </c>
      <c r="AK1049" s="377">
        <f t="shared" si="171"/>
        <v>80.893410560636269</v>
      </c>
      <c r="AL1049" s="377">
        <f t="shared" si="171"/>
        <v>20.189467959758666</v>
      </c>
      <c r="AM1049" s="377">
        <f t="shared" si="171"/>
        <v>90.581856476853389</v>
      </c>
      <c r="AN1049" s="377">
        <f t="shared" si="152"/>
        <v>145.19609244325667</v>
      </c>
      <c r="AO1049" s="377">
        <f t="shared" si="152"/>
        <v>137.40598300056556</v>
      </c>
      <c r="AP1049" s="377">
        <f t="shared" si="152"/>
        <v>72.056205491137064</v>
      </c>
    </row>
    <row r="1050" spans="1:42" s="326" customFormat="1" ht="13.8" x14ac:dyDescent="0.3">
      <c r="A1050" s="330"/>
      <c r="B1050" s="330" t="s">
        <v>441</v>
      </c>
      <c r="C1050" s="333"/>
      <c r="D1050" s="333"/>
      <c r="E1050" s="333"/>
      <c r="F1050" s="333"/>
      <c r="G1050" s="333"/>
      <c r="H1050" s="333"/>
      <c r="I1050" s="333"/>
      <c r="J1050" s="333"/>
      <c r="K1050" s="333"/>
      <c r="L1050" s="333"/>
      <c r="M1050" s="333"/>
      <c r="N1050" s="333"/>
      <c r="O1050" s="377">
        <f t="shared" si="153"/>
        <v>11.737015326849898</v>
      </c>
      <c r="P1050" s="377">
        <f t="shared" si="154"/>
        <v>18.046553147458475</v>
      </c>
      <c r="Q1050" s="377">
        <f t="shared" si="155"/>
        <v>39.096288801008718</v>
      </c>
      <c r="R1050" s="377">
        <f t="shared" si="156"/>
        <v>14.416564334595945</v>
      </c>
      <c r="S1050" s="377">
        <f t="shared" si="157"/>
        <v>11.805742068978512</v>
      </c>
      <c r="T1050" s="377">
        <f t="shared" si="158"/>
        <v>4.0707462160164223</v>
      </c>
      <c r="U1050" s="377">
        <f t="shared" si="159"/>
        <v>11.785733694993107</v>
      </c>
      <c r="V1050" s="377">
        <f t="shared" si="160"/>
        <v>1.4447977887901535</v>
      </c>
      <c r="W1050" s="377">
        <f t="shared" si="161"/>
        <v>-11.430842085761054</v>
      </c>
      <c r="X1050" s="377">
        <f t="shared" si="162"/>
        <v>22.976182021696253</v>
      </c>
      <c r="Y1050" s="377">
        <f t="shared" si="163"/>
        <v>-14.990148931262397</v>
      </c>
      <c r="Z1050" s="377">
        <f t="shared" si="164"/>
        <v>-11.068847225252151</v>
      </c>
      <c r="AA1050" s="377">
        <f t="shared" si="165"/>
        <v>-8.1032559875458681</v>
      </c>
      <c r="AB1050" s="377">
        <f t="shared" si="166"/>
        <v>19.250376560847656</v>
      </c>
      <c r="AC1050" s="377">
        <f t="shared" si="167"/>
        <v>-19.910616754925936</v>
      </c>
      <c r="AD1050" s="377">
        <f t="shared" si="168"/>
        <v>-3.425158724523155</v>
      </c>
      <c r="AE1050" s="377">
        <f t="shared" si="169"/>
        <v>-11.270577620300475</v>
      </c>
      <c r="AF1050" s="377">
        <f t="shared" si="170"/>
        <v>4.6592011121240127</v>
      </c>
      <c r="AG1050" s="377">
        <f t="shared" si="170"/>
        <v>28.832785524586175</v>
      </c>
      <c r="AH1050" s="377">
        <f t="shared" si="170"/>
        <v>3.0280800738425291</v>
      </c>
      <c r="AI1050" s="377">
        <f t="shared" si="170"/>
        <v>23.237606598592553</v>
      </c>
      <c r="AJ1050" s="377">
        <f t="shared" si="171"/>
        <v>21.774229037446499</v>
      </c>
      <c r="AK1050" s="377">
        <f t="shared" si="171"/>
        <v>10.184382783453309</v>
      </c>
      <c r="AL1050" s="377">
        <f t="shared" si="171"/>
        <v>22.385992397305749</v>
      </c>
      <c r="AM1050" s="377">
        <f t="shared" si="171"/>
        <v>37.061612241885527</v>
      </c>
      <c r="AN1050" s="377">
        <f t="shared" si="152"/>
        <v>-9.1221803874360425</v>
      </c>
      <c r="AO1050" s="377">
        <f t="shared" si="152"/>
        <v>27.971282153749478</v>
      </c>
      <c r="AP1050" s="377">
        <f t="shared" si="152"/>
        <v>12.299968192130136</v>
      </c>
    </row>
    <row r="1051" spans="1:42" s="326" customFormat="1" ht="13.8" x14ac:dyDescent="0.3">
      <c r="A1051" s="328"/>
      <c r="B1051" s="328" t="s">
        <v>442</v>
      </c>
      <c r="C1051" s="332"/>
      <c r="D1051" s="332"/>
      <c r="E1051" s="332"/>
      <c r="F1051" s="332"/>
      <c r="G1051" s="332"/>
      <c r="H1051" s="332"/>
      <c r="I1051" s="332"/>
      <c r="J1051" s="332"/>
      <c r="K1051" s="332"/>
      <c r="L1051" s="332"/>
      <c r="M1051" s="332"/>
      <c r="N1051" s="332"/>
      <c r="O1051" s="377">
        <f t="shared" si="153"/>
        <v>-6.7650588071677866</v>
      </c>
      <c r="P1051" s="377">
        <f t="shared" si="154"/>
        <v>-10.149103202655343</v>
      </c>
      <c r="Q1051" s="377">
        <f t="shared" si="155"/>
        <v>-17.355456946331579</v>
      </c>
      <c r="R1051" s="377">
        <f t="shared" si="156"/>
        <v>-9.8672991886316197</v>
      </c>
      <c r="S1051" s="377">
        <f t="shared" si="157"/>
        <v>-4.938857701450484</v>
      </c>
      <c r="T1051" s="377">
        <f t="shared" si="158"/>
        <v>-24.358742900350116</v>
      </c>
      <c r="U1051" s="377">
        <f t="shared" si="159"/>
        <v>-4.9484159099386202</v>
      </c>
      <c r="V1051" s="377">
        <f t="shared" si="160"/>
        <v>1.5636554097703965</v>
      </c>
      <c r="W1051" s="377">
        <f t="shared" si="161"/>
        <v>-15.270196596403601</v>
      </c>
      <c r="X1051" s="377">
        <f t="shared" si="162"/>
        <v>-6.313585692751138</v>
      </c>
      <c r="Y1051" s="377">
        <f t="shared" si="163"/>
        <v>18.948521679528945</v>
      </c>
      <c r="Z1051" s="377">
        <f t="shared" si="164"/>
        <v>-9.0156341244326299</v>
      </c>
      <c r="AA1051" s="377">
        <f t="shared" si="165"/>
        <v>-3.0085146665269833</v>
      </c>
      <c r="AB1051" s="377">
        <f t="shared" si="166"/>
        <v>12.215441014179536</v>
      </c>
      <c r="AC1051" s="377">
        <f t="shared" si="167"/>
        <v>18.143032819809054</v>
      </c>
      <c r="AD1051" s="377">
        <f t="shared" si="168"/>
        <v>18.12813296742252</v>
      </c>
      <c r="AE1051" s="377">
        <f t="shared" si="169"/>
        <v>11.932715590727346</v>
      </c>
      <c r="AF1051" s="377">
        <f t="shared" si="170"/>
        <v>12.97944133922352</v>
      </c>
      <c r="AG1051" s="377">
        <f t="shared" si="170"/>
        <v>26.036909713254737</v>
      </c>
      <c r="AH1051" s="377">
        <f t="shared" si="170"/>
        <v>-5.6732790148688617</v>
      </c>
      <c r="AI1051" s="377">
        <f t="shared" si="170"/>
        <v>30.766494438559935</v>
      </c>
      <c r="AJ1051" s="377">
        <f t="shared" si="171"/>
        <v>34.402659097790931</v>
      </c>
      <c r="AK1051" s="377">
        <f t="shared" si="171"/>
        <v>8.7052826190101094</v>
      </c>
      <c r="AL1051" s="377">
        <f t="shared" si="171"/>
        <v>22.640670354403721</v>
      </c>
      <c r="AM1051" s="377">
        <f t="shared" si="171"/>
        <v>24.720756879648803</v>
      </c>
      <c r="AN1051" s="377">
        <f t="shared" si="152"/>
        <v>-2.5240473701513455</v>
      </c>
      <c r="AO1051" s="377">
        <f t="shared" si="152"/>
        <v>-3.0505913836231167</v>
      </c>
      <c r="AP1051" s="377">
        <f t="shared" si="152"/>
        <v>3.2893971720853141</v>
      </c>
    </row>
    <row r="1052" spans="1:42" s="326" customFormat="1" ht="13.8" x14ac:dyDescent="0.3">
      <c r="A1052" s="330"/>
      <c r="B1052" s="330" t="s">
        <v>443</v>
      </c>
      <c r="C1052" s="333"/>
      <c r="D1052" s="333"/>
      <c r="E1052" s="333"/>
      <c r="F1052" s="333"/>
      <c r="G1052" s="333"/>
      <c r="H1052" s="333"/>
      <c r="I1052" s="333"/>
      <c r="J1052" s="333"/>
      <c r="K1052" s="333"/>
      <c r="L1052" s="333"/>
      <c r="M1052" s="333"/>
      <c r="N1052" s="333"/>
      <c r="O1052" s="377">
        <f t="shared" si="153"/>
        <v>19.167305770952915</v>
      </c>
      <c r="P1052" s="377">
        <f t="shared" si="154"/>
        <v>-50.746600607179836</v>
      </c>
      <c r="Q1052" s="377">
        <f t="shared" si="155"/>
        <v>-18.168549235737707</v>
      </c>
      <c r="R1052" s="377">
        <f t="shared" si="156"/>
        <v>16.234916791245798</v>
      </c>
      <c r="S1052" s="377">
        <f t="shared" si="157"/>
        <v>-39.109651186056453</v>
      </c>
      <c r="T1052" s="377">
        <f t="shared" si="158"/>
        <v>40.854206799878327</v>
      </c>
      <c r="U1052" s="377">
        <f t="shared" si="159"/>
        <v>-8.7113416282932405</v>
      </c>
      <c r="V1052" s="377">
        <f t="shared" si="160"/>
        <v>52.623568916930381</v>
      </c>
      <c r="W1052" s="377">
        <f t="shared" si="161"/>
        <v>-72.900937352503206</v>
      </c>
      <c r="X1052" s="377">
        <f t="shared" si="162"/>
        <v>-15.454647593235041</v>
      </c>
      <c r="Y1052" s="377">
        <f t="shared" si="163"/>
        <v>-13.68296702897416</v>
      </c>
      <c r="Z1052" s="377">
        <f t="shared" si="164"/>
        <v>-6.9631003795150948</v>
      </c>
      <c r="AA1052" s="377">
        <f t="shared" si="165"/>
        <v>-11.38007255421266</v>
      </c>
      <c r="AB1052" s="377">
        <f t="shared" si="166"/>
        <v>3.3450157481151761</v>
      </c>
      <c r="AC1052" s="377">
        <f t="shared" si="167"/>
        <v>-50.784195014132017</v>
      </c>
      <c r="AD1052" s="377">
        <f t="shared" si="168"/>
        <v>-61.312039285124037</v>
      </c>
      <c r="AE1052" s="377">
        <f t="shared" si="169"/>
        <v>-10.786355132937265</v>
      </c>
      <c r="AF1052" s="377">
        <f t="shared" si="170"/>
        <v>-48.448688406798489</v>
      </c>
      <c r="AG1052" s="377">
        <f t="shared" si="170"/>
        <v>6.6012501160104406</v>
      </c>
      <c r="AH1052" s="377">
        <f t="shared" si="170"/>
        <v>-20.624899876395737</v>
      </c>
      <c r="AI1052" s="377">
        <f t="shared" si="170"/>
        <v>26.0989092450295</v>
      </c>
      <c r="AJ1052" s="377">
        <f t="shared" si="171"/>
        <v>64.488519900718003</v>
      </c>
      <c r="AK1052" s="377">
        <f t="shared" si="171"/>
        <v>38.020163062137236</v>
      </c>
      <c r="AL1052" s="377">
        <f t="shared" si="171"/>
        <v>-14.906667195086039</v>
      </c>
      <c r="AM1052" s="377">
        <f t="shared" si="171"/>
        <v>-16.745695545648022</v>
      </c>
      <c r="AN1052" s="377">
        <f t="shared" si="152"/>
        <v>16.5976263080751</v>
      </c>
      <c r="AO1052" s="377">
        <f t="shared" si="152"/>
        <v>75.032002600382128</v>
      </c>
      <c r="AP1052" s="377">
        <f t="shared" si="152"/>
        <v>133.11755033658707</v>
      </c>
    </row>
    <row r="1053" spans="1:42" s="326" customFormat="1" ht="13.8" x14ac:dyDescent="0.3">
      <c r="A1053" s="328"/>
      <c r="B1053" s="328" t="s">
        <v>444</v>
      </c>
      <c r="C1053" s="332"/>
      <c r="D1053" s="332"/>
      <c r="E1053" s="332"/>
      <c r="F1053" s="332"/>
      <c r="G1053" s="332"/>
      <c r="H1053" s="332"/>
      <c r="I1053" s="332"/>
      <c r="J1053" s="332"/>
      <c r="K1053" s="332"/>
      <c r="L1053" s="332"/>
      <c r="M1053" s="332"/>
      <c r="N1053" s="332"/>
      <c r="O1053" s="377">
        <f t="shared" si="153"/>
        <v>19.672651929595236</v>
      </c>
      <c r="P1053" s="377">
        <f t="shared" si="154"/>
        <v>50.082467441490792</v>
      </c>
      <c r="Q1053" s="377">
        <f t="shared" si="155"/>
        <v>43.636803486748271</v>
      </c>
      <c r="R1053" s="377">
        <f t="shared" si="156"/>
        <v>20.959365773113721</v>
      </c>
      <c r="S1053" s="377">
        <f t="shared" si="157"/>
        <v>54.401027544151923</v>
      </c>
      <c r="T1053" s="377">
        <f t="shared" si="158"/>
        <v>15.571145321874699</v>
      </c>
      <c r="U1053" s="377">
        <f t="shared" si="159"/>
        <v>-1.0829493007564521</v>
      </c>
      <c r="V1053" s="377">
        <f t="shared" si="160"/>
        <v>-11.101181765191484</v>
      </c>
      <c r="W1053" s="377">
        <f t="shared" si="161"/>
        <v>-6.440313042263333</v>
      </c>
      <c r="X1053" s="377">
        <f t="shared" si="162"/>
        <v>14.142292789017667</v>
      </c>
      <c r="Y1053" s="377">
        <f t="shared" si="163"/>
        <v>-3.739793228139511</v>
      </c>
      <c r="Z1053" s="377">
        <f t="shared" si="164"/>
        <v>-5.8551919815421218</v>
      </c>
      <c r="AA1053" s="377">
        <f t="shared" si="165"/>
        <v>13.215720077214463</v>
      </c>
      <c r="AB1053" s="377">
        <f t="shared" si="166"/>
        <v>18.033285044820897</v>
      </c>
      <c r="AC1053" s="377">
        <f t="shared" si="167"/>
        <v>-28.155669957845106</v>
      </c>
      <c r="AD1053" s="377">
        <f t="shared" si="168"/>
        <v>7.8992958342558017</v>
      </c>
      <c r="AE1053" s="377">
        <f t="shared" si="169"/>
        <v>2.7491996694748311</v>
      </c>
      <c r="AF1053" s="377">
        <f t="shared" si="170"/>
        <v>-0.5865159101813332</v>
      </c>
      <c r="AG1053" s="377">
        <f t="shared" si="170"/>
        <v>41.759710483281779</v>
      </c>
      <c r="AH1053" s="377">
        <f t="shared" si="170"/>
        <v>8.3428505086387883</v>
      </c>
      <c r="AI1053" s="377">
        <f t="shared" si="170"/>
        <v>21.390587545002624</v>
      </c>
      <c r="AJ1053" s="377">
        <f t="shared" si="171"/>
        <v>18.860607445026115</v>
      </c>
      <c r="AK1053" s="377">
        <f t="shared" si="171"/>
        <v>27.247406080399642</v>
      </c>
      <c r="AL1053" s="377">
        <f t="shared" si="171"/>
        <v>9.1928354384511852</v>
      </c>
      <c r="AM1053" s="377">
        <f t="shared" si="171"/>
        <v>10.066922554140445</v>
      </c>
      <c r="AN1053" s="377">
        <f t="shared" si="152"/>
        <v>-18.690448190572663</v>
      </c>
      <c r="AO1053" s="377">
        <f t="shared" si="152"/>
        <v>11.614591366995899</v>
      </c>
      <c r="AP1053" s="377">
        <f t="shared" si="152"/>
        <v>3.9076934472539144</v>
      </c>
    </row>
    <row r="1054" spans="1:42" s="326" customFormat="1" ht="13.8" x14ac:dyDescent="0.3">
      <c r="A1054" s="330"/>
      <c r="B1054" s="330" t="s">
        <v>445</v>
      </c>
      <c r="C1054" s="333"/>
      <c r="D1054" s="333"/>
      <c r="E1054" s="333"/>
      <c r="F1054" s="333"/>
      <c r="G1054" s="333"/>
      <c r="H1054" s="333"/>
      <c r="I1054" s="333"/>
      <c r="J1054" s="333"/>
      <c r="K1054" s="333"/>
      <c r="L1054" s="333"/>
      <c r="M1054" s="333"/>
      <c r="N1054" s="333"/>
      <c r="O1054" s="377">
        <f t="shared" si="153"/>
        <v>-2.5518130682593698</v>
      </c>
      <c r="P1054" s="377">
        <f t="shared" si="154"/>
        <v>11.25376657805907</v>
      </c>
      <c r="Q1054" s="377">
        <f t="shared" si="155"/>
        <v>-2.949913303239494</v>
      </c>
      <c r="R1054" s="377">
        <f t="shared" si="156"/>
        <v>-19.02853240871935</v>
      </c>
      <c r="S1054" s="377">
        <f t="shared" si="157"/>
        <v>-10.043426443927665</v>
      </c>
      <c r="T1054" s="377">
        <f t="shared" si="158"/>
        <v>-10.362533685226017</v>
      </c>
      <c r="U1054" s="377">
        <f t="shared" si="159"/>
        <v>5.9399371666666632</v>
      </c>
      <c r="V1054" s="377">
        <f t="shared" si="160"/>
        <v>-1.4376472132056384</v>
      </c>
      <c r="W1054" s="377">
        <f t="shared" si="161"/>
        <v>-4.30004522180917</v>
      </c>
      <c r="X1054" s="377">
        <f t="shared" si="162"/>
        <v>32.340631796283049</v>
      </c>
      <c r="Y1054" s="377">
        <f t="shared" si="163"/>
        <v>7.7714955513126363</v>
      </c>
      <c r="Z1054" s="377">
        <f t="shared" si="164"/>
        <v>16.783599835135121</v>
      </c>
      <c r="AA1054" s="377">
        <f t="shared" si="165"/>
        <v>0.30995274981501597</v>
      </c>
      <c r="AB1054" s="377">
        <f t="shared" si="166"/>
        <v>7.519330024886334</v>
      </c>
      <c r="AC1054" s="377">
        <f t="shared" si="167"/>
        <v>-2.3042859546495209</v>
      </c>
      <c r="AD1054" s="377">
        <f t="shared" si="168"/>
        <v>15.48687590404078</v>
      </c>
      <c r="AE1054" s="377">
        <f t="shared" si="169"/>
        <v>8.3644180744437886</v>
      </c>
      <c r="AF1054" s="377">
        <f t="shared" si="170"/>
        <v>14.622130554235499</v>
      </c>
      <c r="AG1054" s="377">
        <f t="shared" si="170"/>
        <v>10.791075183421311</v>
      </c>
      <c r="AH1054" s="377">
        <f t="shared" si="170"/>
        <v>-4.9533147816372605</v>
      </c>
      <c r="AI1054" s="377">
        <f t="shared" si="170"/>
        <v>10.944167887003115</v>
      </c>
      <c r="AJ1054" s="377">
        <f t="shared" si="171"/>
        <v>1.6314561253875353</v>
      </c>
      <c r="AK1054" s="377">
        <f t="shared" si="171"/>
        <v>1.9977641902911967</v>
      </c>
      <c r="AL1054" s="377">
        <f t="shared" si="171"/>
        <v>-6.4819977915124101</v>
      </c>
      <c r="AM1054" s="377">
        <f t="shared" si="171"/>
        <v>11.455127034973378</v>
      </c>
      <c r="AN1054" s="377">
        <f t="shared" si="152"/>
        <v>-7.6771258505143685</v>
      </c>
      <c r="AO1054" s="377">
        <f t="shared" si="152"/>
        <v>9.2495704426242362</v>
      </c>
      <c r="AP1054" s="377">
        <f t="shared" si="152"/>
        <v>4.9214657036554277</v>
      </c>
    </row>
    <row r="1055" spans="1:42" s="326" customFormat="1" ht="13.8" x14ac:dyDescent="0.3">
      <c r="A1055" s="328"/>
      <c r="B1055" s="328" t="s">
        <v>446</v>
      </c>
      <c r="C1055" s="332"/>
      <c r="D1055" s="332"/>
      <c r="E1055" s="332"/>
      <c r="F1055" s="332"/>
      <c r="G1055" s="332"/>
      <c r="H1055" s="332"/>
      <c r="I1055" s="332"/>
      <c r="J1055" s="332"/>
      <c r="K1055" s="332"/>
      <c r="L1055" s="332"/>
      <c r="M1055" s="332"/>
      <c r="N1055" s="332"/>
      <c r="O1055" s="377">
        <f t="shared" si="153"/>
        <v>25.301822012640027</v>
      </c>
      <c r="P1055" s="377">
        <f t="shared" si="154"/>
        <v>59.187746568766478</v>
      </c>
      <c r="Q1055" s="377">
        <f t="shared" si="155"/>
        <v>52.896122434979958</v>
      </c>
      <c r="R1055" s="377">
        <f t="shared" si="156"/>
        <v>30.646203154455453</v>
      </c>
      <c r="S1055" s="377">
        <f t="shared" si="157"/>
        <v>73.15573027643255</v>
      </c>
      <c r="T1055" s="377">
        <f t="shared" si="158"/>
        <v>21.313082795191001</v>
      </c>
      <c r="U1055" s="377">
        <f t="shared" si="159"/>
        <v>-2.6638860750373876</v>
      </c>
      <c r="V1055" s="377">
        <f t="shared" si="160"/>
        <v>-13.06436552017202</v>
      </c>
      <c r="W1055" s="377">
        <f t="shared" si="161"/>
        <v>-6.8495042602463849</v>
      </c>
      <c r="X1055" s="377">
        <f t="shared" si="162"/>
        <v>10.74225589383013</v>
      </c>
      <c r="Y1055" s="377">
        <f t="shared" si="163"/>
        <v>-6.0354574717025713</v>
      </c>
      <c r="Z1055" s="377">
        <f t="shared" si="164"/>
        <v>-9.7525296445271668</v>
      </c>
      <c r="AA1055" s="377">
        <f t="shared" si="165"/>
        <v>15.750177852069122</v>
      </c>
      <c r="AB1055" s="377">
        <f t="shared" si="166"/>
        <v>19.756389505667808</v>
      </c>
      <c r="AC1055" s="377">
        <f t="shared" si="167"/>
        <v>-31.417040878955078</v>
      </c>
      <c r="AD1055" s="377">
        <f t="shared" si="168"/>
        <v>6.7601169230088507</v>
      </c>
      <c r="AE1055" s="377">
        <f t="shared" si="169"/>
        <v>1.9002394789048445</v>
      </c>
      <c r="AF1055" s="377">
        <f t="shared" si="170"/>
        <v>-3.0746101487853812</v>
      </c>
      <c r="AG1055" s="377">
        <f t="shared" si="170"/>
        <v>49.347348946830309</v>
      </c>
      <c r="AH1055" s="377">
        <f t="shared" si="170"/>
        <v>11.405269343693099</v>
      </c>
      <c r="AI1055" s="377">
        <f t="shared" si="170"/>
        <v>23.442468748642089</v>
      </c>
      <c r="AJ1055" s="377">
        <f t="shared" si="171"/>
        <v>22.707371963647908</v>
      </c>
      <c r="AK1055" s="377">
        <f t="shared" si="171"/>
        <v>32.994099996853095</v>
      </c>
      <c r="AL1055" s="377">
        <f t="shared" si="171"/>
        <v>12.684757471618363</v>
      </c>
      <c r="AM1055" s="377">
        <f t="shared" si="171"/>
        <v>9.8306697185943701</v>
      </c>
      <c r="AN1055" s="377">
        <f t="shared" si="152"/>
        <v>-20.310958125276311</v>
      </c>
      <c r="AO1055" s="377">
        <f t="shared" si="152"/>
        <v>12.039612647327376</v>
      </c>
      <c r="AP1055" s="377">
        <f t="shared" si="152"/>
        <v>3.7430468939096957</v>
      </c>
    </row>
    <row r="1056" spans="1:42" s="326" customFormat="1" ht="13.8" x14ac:dyDescent="0.3">
      <c r="A1056" s="330"/>
      <c r="B1056" s="330" t="s">
        <v>447</v>
      </c>
      <c r="C1056" s="333"/>
      <c r="D1056" s="333"/>
      <c r="E1056" s="333"/>
      <c r="F1056" s="333"/>
      <c r="G1056" s="333"/>
      <c r="H1056" s="333"/>
      <c r="I1056" s="333"/>
      <c r="J1056" s="333"/>
      <c r="K1056" s="333"/>
      <c r="L1056" s="333"/>
      <c r="M1056" s="333"/>
      <c r="N1056" s="333"/>
      <c r="O1056" s="377">
        <f t="shared" si="153"/>
        <v>28.134948383632747</v>
      </c>
      <c r="P1056" s="377">
        <f t="shared" si="154"/>
        <v>27.640807245447487</v>
      </c>
      <c r="Q1056" s="377">
        <f t="shared" si="155"/>
        <v>28.04958739614295</v>
      </c>
      <c r="R1056" s="377">
        <f t="shared" si="156"/>
        <v>11.479291398340241</v>
      </c>
      <c r="S1056" s="377">
        <f t="shared" si="157"/>
        <v>23.381722643881716</v>
      </c>
      <c r="T1056" s="377">
        <f t="shared" si="158"/>
        <v>6.0946931679961107</v>
      </c>
      <c r="U1056" s="377">
        <f t="shared" si="159"/>
        <v>1.7396480272929975</v>
      </c>
      <c r="V1056" s="377">
        <f t="shared" si="160"/>
        <v>5.3877797105309755</v>
      </c>
      <c r="W1056" s="377">
        <f t="shared" si="161"/>
        <v>0.15441804920905799</v>
      </c>
      <c r="X1056" s="377">
        <f t="shared" si="162"/>
        <v>19.60734392617525</v>
      </c>
      <c r="Y1056" s="377">
        <f t="shared" si="163"/>
        <v>11.703891424237034</v>
      </c>
      <c r="Z1056" s="377">
        <f t="shared" si="164"/>
        <v>13.253557334609194</v>
      </c>
      <c r="AA1056" s="377">
        <f t="shared" si="165"/>
        <v>18.010781373723407</v>
      </c>
      <c r="AB1056" s="377">
        <f t="shared" si="166"/>
        <v>16.301328594832317</v>
      </c>
      <c r="AC1056" s="377">
        <f t="shared" si="167"/>
        <v>0.49816550377957136</v>
      </c>
      <c r="AD1056" s="377">
        <f t="shared" si="168"/>
        <v>18.558392768631066</v>
      </c>
      <c r="AE1056" s="377">
        <f t="shared" si="169"/>
        <v>1.7754895837884683</v>
      </c>
      <c r="AF1056" s="377">
        <f t="shared" si="170"/>
        <v>-0.5421869714849169</v>
      </c>
      <c r="AG1056" s="377">
        <f t="shared" si="170"/>
        <v>9.993176300095314</v>
      </c>
      <c r="AH1056" s="377">
        <f t="shared" si="170"/>
        <v>4.1877568477357405</v>
      </c>
      <c r="AI1056" s="377">
        <f t="shared" si="170"/>
        <v>-2.0715018656332633</v>
      </c>
      <c r="AJ1056" s="377">
        <f t="shared" si="171"/>
        <v>15.472076782163201</v>
      </c>
      <c r="AK1056" s="377">
        <f t="shared" si="171"/>
        <v>9.7762561938614727</v>
      </c>
      <c r="AL1056" s="377">
        <f t="shared" si="171"/>
        <v>4.9859298930492049</v>
      </c>
      <c r="AM1056" s="377">
        <f t="shared" si="171"/>
        <v>13.177193074445867</v>
      </c>
      <c r="AN1056" s="377">
        <f t="shared" si="152"/>
        <v>8.0094659813341913</v>
      </c>
      <c r="AO1056" s="377">
        <f t="shared" si="152"/>
        <v>11.713151548650343</v>
      </c>
      <c r="AP1056" s="377">
        <f t="shared" si="152"/>
        <v>7.798347101717753</v>
      </c>
    </row>
    <row r="1057" spans="1:42" s="326" customFormat="1" ht="13.8" x14ac:dyDescent="0.3">
      <c r="A1057" s="328"/>
      <c r="B1057" s="328" t="s">
        <v>448</v>
      </c>
      <c r="C1057" s="332"/>
      <c r="D1057" s="332"/>
      <c r="E1057" s="332"/>
      <c r="F1057" s="332"/>
      <c r="G1057" s="332"/>
      <c r="H1057" s="332"/>
      <c r="I1057" s="332"/>
      <c r="J1057" s="332"/>
      <c r="K1057" s="332"/>
      <c r="L1057" s="332"/>
      <c r="M1057" s="332"/>
      <c r="N1057" s="332"/>
      <c r="O1057" s="377">
        <f t="shared" si="153"/>
        <v>33.223359970556281</v>
      </c>
      <c r="P1057" s="377">
        <f t="shared" si="154"/>
        <v>28.527402443525457</v>
      </c>
      <c r="Q1057" s="377">
        <f t="shared" si="155"/>
        <v>30.870325601804723</v>
      </c>
      <c r="R1057" s="377">
        <f t="shared" si="156"/>
        <v>2.9280569782476555</v>
      </c>
      <c r="S1057" s="377">
        <f t="shared" si="157"/>
        <v>29.081581578216213</v>
      </c>
      <c r="T1057" s="377">
        <f t="shared" si="158"/>
        <v>11.284528523584912</v>
      </c>
      <c r="U1057" s="377">
        <f t="shared" si="159"/>
        <v>11.455761136911939</v>
      </c>
      <c r="V1057" s="377">
        <f t="shared" si="160"/>
        <v>17.758628968335124</v>
      </c>
      <c r="W1057" s="377">
        <f t="shared" si="161"/>
        <v>5.6001543703776493</v>
      </c>
      <c r="X1057" s="377">
        <f t="shared" si="162"/>
        <v>37.324757489215578</v>
      </c>
      <c r="Y1057" s="377">
        <f t="shared" si="163"/>
        <v>14.104919789455685</v>
      </c>
      <c r="Z1057" s="377">
        <f t="shared" si="164"/>
        <v>22.762990684768592</v>
      </c>
      <c r="AA1057" s="377">
        <f t="shared" si="165"/>
        <v>25.246170830853032</v>
      </c>
      <c r="AB1057" s="377">
        <f t="shared" si="166"/>
        <v>26.324827751447966</v>
      </c>
      <c r="AC1057" s="377">
        <f t="shared" si="167"/>
        <v>12.406720868938033</v>
      </c>
      <c r="AD1057" s="377">
        <f t="shared" si="168"/>
        <v>29.998655661785822</v>
      </c>
      <c r="AE1057" s="377">
        <f t="shared" si="169"/>
        <v>7.0705917294659359</v>
      </c>
      <c r="AF1057" s="377">
        <f t="shared" si="170"/>
        <v>2.2238152863805913</v>
      </c>
      <c r="AG1057" s="377">
        <f t="shared" si="170"/>
        <v>9.6586702866722529</v>
      </c>
      <c r="AH1057" s="377">
        <f t="shared" si="170"/>
        <v>-2.1094281370828347</v>
      </c>
      <c r="AI1057" s="377">
        <f t="shared" si="170"/>
        <v>-1.3422122747059717</v>
      </c>
      <c r="AJ1057" s="377">
        <f t="shared" si="171"/>
        <v>10.871509418469618</v>
      </c>
      <c r="AK1057" s="377">
        <f t="shared" si="171"/>
        <v>10.143904371553621</v>
      </c>
      <c r="AL1057" s="377">
        <f t="shared" si="171"/>
        <v>4.9532073817770064</v>
      </c>
      <c r="AM1057" s="377">
        <f t="shared" si="171"/>
        <v>15.518272918768577</v>
      </c>
      <c r="AN1057" s="377">
        <f t="shared" ref="AN1057:AP1104" si="172">IFERROR(((AN277-AB277)*100/AB277),"n.a.")</f>
        <v>13.86285225519253</v>
      </c>
      <c r="AO1057" s="377">
        <f t="shared" si="172"/>
        <v>9.9020553389713761</v>
      </c>
      <c r="AP1057" s="377">
        <f t="shared" si="172"/>
        <v>10.153336644060422</v>
      </c>
    </row>
    <row r="1058" spans="1:42" s="326" customFormat="1" ht="13.8" x14ac:dyDescent="0.3">
      <c r="A1058" s="330"/>
      <c r="B1058" s="330" t="s">
        <v>449</v>
      </c>
      <c r="C1058" s="333"/>
      <c r="D1058" s="333"/>
      <c r="E1058" s="333"/>
      <c r="F1058" s="333"/>
      <c r="G1058" s="333"/>
      <c r="H1058" s="333"/>
      <c r="I1058" s="333"/>
      <c r="J1058" s="333"/>
      <c r="K1058" s="333"/>
      <c r="L1058" s="333"/>
      <c r="M1058" s="333"/>
      <c r="N1058" s="333"/>
      <c r="O1058" s="377">
        <f t="shared" si="153"/>
        <v>41.818287249999983</v>
      </c>
      <c r="P1058" s="377">
        <f t="shared" si="154"/>
        <v>57.833637163265315</v>
      </c>
      <c r="Q1058" s="377">
        <f t="shared" si="155"/>
        <v>67.525215232142841</v>
      </c>
      <c r="R1058" s="377">
        <f t="shared" si="156"/>
        <v>56.350050339622634</v>
      </c>
      <c r="S1058" s="377">
        <f t="shared" si="157"/>
        <v>36.299803999999988</v>
      </c>
      <c r="T1058" s="377">
        <f t="shared" si="158"/>
        <v>-40.053851163793098</v>
      </c>
      <c r="U1058" s="377">
        <f t="shared" si="159"/>
        <v>-39.510249662921346</v>
      </c>
      <c r="V1058" s="377">
        <f t="shared" si="160"/>
        <v>-37.826647377777782</v>
      </c>
      <c r="W1058" s="377">
        <f t="shared" si="161"/>
        <v>-54.255479441441452</v>
      </c>
      <c r="X1058" s="377">
        <f t="shared" si="162"/>
        <v>-30.93947493043478</v>
      </c>
      <c r="Y1058" s="377">
        <f t="shared" si="163"/>
        <v>-43.029555225225231</v>
      </c>
      <c r="Z1058" s="377">
        <f t="shared" si="164"/>
        <v>123.51048486813185</v>
      </c>
      <c r="AA1058" s="377">
        <f t="shared" si="165"/>
        <v>-45.77047798638435</v>
      </c>
      <c r="AB1058" s="377">
        <f t="shared" si="166"/>
        <v>-54.564998502832651</v>
      </c>
      <c r="AC1058" s="377">
        <f t="shared" si="167"/>
        <v>-43.102630575819568</v>
      </c>
      <c r="AD1058" s="377">
        <f t="shared" si="168"/>
        <v>-58.284031122506349</v>
      </c>
      <c r="AE1058" s="377">
        <f t="shared" si="169"/>
        <v>-58.465057743742271</v>
      </c>
      <c r="AF1058" s="377">
        <f t="shared" si="170"/>
        <v>-20.147689148703204</v>
      </c>
      <c r="AG1058" s="377">
        <f t="shared" si="170"/>
        <v>33.236865843394867</v>
      </c>
      <c r="AH1058" s="377">
        <f t="shared" si="170"/>
        <v>-37.967940683332436</v>
      </c>
      <c r="AI1058" s="377">
        <f t="shared" si="170"/>
        <v>1.0997052450203897</v>
      </c>
      <c r="AJ1058" s="377">
        <f t="shared" si="171"/>
        <v>-7.417368364880697</v>
      </c>
      <c r="AK1058" s="377">
        <f t="shared" si="171"/>
        <v>15.261448105658097</v>
      </c>
      <c r="AL1058" s="377">
        <f t="shared" si="171"/>
        <v>-68.012803595142003</v>
      </c>
      <c r="AM1058" s="377">
        <f t="shared" si="171"/>
        <v>35.520139146892724</v>
      </c>
      <c r="AN1058" s="377">
        <f t="shared" si="172"/>
        <v>84.211377490591346</v>
      </c>
      <c r="AO1058" s="377">
        <f t="shared" si="172"/>
        <v>-6.1755716133161513</v>
      </c>
      <c r="AP1058" s="377">
        <f t="shared" si="172"/>
        <v>8.9692606154802146</v>
      </c>
    </row>
    <row r="1059" spans="1:42" s="326" customFormat="1" ht="13.8" x14ac:dyDescent="0.3">
      <c r="A1059" s="328"/>
      <c r="B1059" s="328" t="s">
        <v>450</v>
      </c>
      <c r="C1059" s="332"/>
      <c r="D1059" s="332"/>
      <c r="E1059" s="332"/>
      <c r="F1059" s="332"/>
      <c r="G1059" s="332"/>
      <c r="H1059" s="332"/>
      <c r="I1059" s="332"/>
      <c r="J1059" s="332"/>
      <c r="K1059" s="332"/>
      <c r="L1059" s="332"/>
      <c r="M1059" s="332"/>
      <c r="N1059" s="332"/>
      <c r="O1059" s="377">
        <f t="shared" si="153"/>
        <v>11.4954163030303</v>
      </c>
      <c r="P1059" s="377">
        <f t="shared" si="154"/>
        <v>-11.919121057142847</v>
      </c>
      <c r="Q1059" s="377">
        <f t="shared" si="155"/>
        <v>50.83656999999998</v>
      </c>
      <c r="R1059" s="377">
        <f t="shared" si="156"/>
        <v>20.543225517241392</v>
      </c>
      <c r="S1059" s="377">
        <f t="shared" si="157"/>
        <v>0.45896293103448854</v>
      </c>
      <c r="T1059" s="377">
        <f t="shared" si="158"/>
        <v>-1.8042964137930901</v>
      </c>
      <c r="U1059" s="377">
        <f t="shared" si="159"/>
        <v>30.724151187499999</v>
      </c>
      <c r="V1059" s="377">
        <f t="shared" si="160"/>
        <v>28.681831809523818</v>
      </c>
      <c r="W1059" s="377">
        <f t="shared" si="161"/>
        <v>-24.819221899999995</v>
      </c>
      <c r="X1059" s="377">
        <f t="shared" si="162"/>
        <v>81.51548522222221</v>
      </c>
      <c r="Y1059" s="377">
        <f t="shared" si="163"/>
        <v>-24.690044159090906</v>
      </c>
      <c r="Z1059" s="377">
        <f t="shared" si="164"/>
        <v>62.75146707692307</v>
      </c>
      <c r="AA1059" s="377">
        <f t="shared" si="165"/>
        <v>-45.94294363950015</v>
      </c>
      <c r="AB1059" s="377">
        <f t="shared" si="166"/>
        <v>-17.105565681031194</v>
      </c>
      <c r="AC1059" s="377">
        <f t="shared" si="167"/>
        <v>-3.6664777130786121</v>
      </c>
      <c r="AD1059" s="377">
        <f t="shared" si="168"/>
        <v>-55.416945326185662</v>
      </c>
      <c r="AE1059" s="377">
        <f t="shared" si="169"/>
        <v>-58.062857764781064</v>
      </c>
      <c r="AF1059" s="377">
        <f t="shared" si="170"/>
        <v>-15.061292709047828</v>
      </c>
      <c r="AG1059" s="377">
        <f t="shared" si="170"/>
        <v>110.03389131300341</v>
      </c>
      <c r="AH1059" s="377">
        <f t="shared" si="170"/>
        <v>-53.121848072275391</v>
      </c>
      <c r="AI1059" s="377">
        <f t="shared" si="170"/>
        <v>8.6975864911938121</v>
      </c>
      <c r="AJ1059" s="377">
        <f t="shared" si="171"/>
        <v>-38.885887005766151</v>
      </c>
      <c r="AK1059" s="377">
        <f t="shared" si="171"/>
        <v>-17.017813904229921</v>
      </c>
      <c r="AL1059" s="377">
        <f t="shared" si="171"/>
        <v>-53.610947929576312</v>
      </c>
      <c r="AM1059" s="377">
        <f t="shared" si="171"/>
        <v>22.789021099113196</v>
      </c>
      <c r="AN1059" s="377">
        <f t="shared" si="172"/>
        <v>-11.505733290928195</v>
      </c>
      <c r="AO1059" s="377">
        <f t="shared" si="172"/>
        <v>-42.369640542432421</v>
      </c>
      <c r="AP1059" s="377">
        <f t="shared" si="172"/>
        <v>-21.118595201682773</v>
      </c>
    </row>
    <row r="1060" spans="1:42" s="326" customFormat="1" ht="13.8" x14ac:dyDescent="0.3">
      <c r="A1060" s="330"/>
      <c r="B1060" s="330" t="s">
        <v>451</v>
      </c>
      <c r="C1060" s="333"/>
      <c r="D1060" s="333"/>
      <c r="E1060" s="333"/>
      <c r="F1060" s="333"/>
      <c r="G1060" s="333"/>
      <c r="H1060" s="333"/>
      <c r="I1060" s="333"/>
      <c r="J1060" s="333"/>
      <c r="K1060" s="333"/>
      <c r="L1060" s="333"/>
      <c r="M1060" s="333"/>
      <c r="N1060" s="333"/>
      <c r="O1060" s="377">
        <f t="shared" si="153"/>
        <v>85.325015130434778</v>
      </c>
      <c r="P1060" s="377">
        <f t="shared" si="154"/>
        <v>232.21553271428567</v>
      </c>
      <c r="Q1060" s="377">
        <f t="shared" si="155"/>
        <v>83.062919413793125</v>
      </c>
      <c r="R1060" s="377">
        <f t="shared" si="156"/>
        <v>99.616630333333347</v>
      </c>
      <c r="S1060" s="377">
        <f t="shared" si="157"/>
        <v>79.60748695833334</v>
      </c>
      <c r="T1060" s="377">
        <f t="shared" si="158"/>
        <v>-53.340024306818179</v>
      </c>
      <c r="U1060" s="377">
        <f t="shared" si="159"/>
        <v>-54.904090945205482</v>
      </c>
      <c r="V1060" s="377">
        <f t="shared" si="160"/>
        <v>-58.667381885714285</v>
      </c>
      <c r="W1060" s="377">
        <f t="shared" si="161"/>
        <v>-65.157797049382722</v>
      </c>
      <c r="X1060" s="377">
        <f t="shared" si="162"/>
        <v>-65.442701340909082</v>
      </c>
      <c r="Y1060" s="377">
        <f t="shared" si="163"/>
        <v>-54.39270737878789</v>
      </c>
      <c r="Z1060" s="377">
        <f t="shared" si="164"/>
        <v>147.8140919846154</v>
      </c>
      <c r="AA1060" s="377">
        <f t="shared" si="165"/>
        <v>-45.621606443130098</v>
      </c>
      <c r="AB1060" s="377">
        <f t="shared" si="166"/>
        <v>-79.394209081035882</v>
      </c>
      <c r="AC1060" s="377">
        <f t="shared" si="167"/>
        <v>-73.355499912090437</v>
      </c>
      <c r="AD1060" s="377">
        <f t="shared" si="168"/>
        <v>-60.376088220745785</v>
      </c>
      <c r="AE1060" s="377">
        <f t="shared" si="169"/>
        <v>-58.736885032790255</v>
      </c>
      <c r="AF1060" s="377">
        <f t="shared" si="170"/>
        <v>-23.675241846564674</v>
      </c>
      <c r="AG1060" s="377">
        <f t="shared" si="170"/>
        <v>-15.556435822506321</v>
      </c>
      <c r="AH1060" s="377">
        <f t="shared" si="170"/>
        <v>-23.814233629335735</v>
      </c>
      <c r="AI1060" s="377">
        <f t="shared" si="170"/>
        <v>-4.9722693701102152</v>
      </c>
      <c r="AJ1060" s="377">
        <f t="shared" si="171"/>
        <v>43.297030948680508</v>
      </c>
      <c r="AK1060" s="377">
        <f t="shared" si="171"/>
        <v>50.795966919449128</v>
      </c>
      <c r="AL1060" s="377">
        <f t="shared" si="171"/>
        <v>-71.796160900498819</v>
      </c>
      <c r="AM1060" s="377">
        <f t="shared" si="171"/>
        <v>46.444640867489127</v>
      </c>
      <c r="AN1060" s="377">
        <f t="shared" si="172"/>
        <v>339.43882591584475</v>
      </c>
      <c r="AO1060" s="377">
        <f t="shared" si="172"/>
        <v>94.211850744119843</v>
      </c>
      <c r="AP1060" s="377">
        <f t="shared" si="172"/>
        <v>33.671513134669688</v>
      </c>
    </row>
    <row r="1061" spans="1:42" s="326" customFormat="1" ht="13.8" x14ac:dyDescent="0.3">
      <c r="A1061" s="328"/>
      <c r="B1061" s="328" t="s">
        <v>452</v>
      </c>
      <c r="C1061" s="332"/>
      <c r="D1061" s="332"/>
      <c r="E1061" s="332"/>
      <c r="F1061" s="332"/>
      <c r="G1061" s="332"/>
      <c r="H1061" s="332"/>
      <c r="I1061" s="332"/>
      <c r="J1061" s="332"/>
      <c r="K1061" s="332"/>
      <c r="L1061" s="332"/>
      <c r="M1061" s="332"/>
      <c r="N1061" s="332"/>
      <c r="O1061" s="377">
        <f t="shared" si="153"/>
        <v>21.79095481367759</v>
      </c>
      <c r="P1061" s="377">
        <f t="shared" si="154"/>
        <v>59.433452937279128</v>
      </c>
      <c r="Q1061" s="377">
        <f t="shared" si="155"/>
        <v>55.726720404689871</v>
      </c>
      <c r="R1061" s="377">
        <f t="shared" si="156"/>
        <v>11.002035373608901</v>
      </c>
      <c r="S1061" s="377">
        <f t="shared" si="157"/>
        <v>46.389028807504069</v>
      </c>
      <c r="T1061" s="377">
        <f t="shared" si="158"/>
        <v>51.876673576923075</v>
      </c>
      <c r="U1061" s="377">
        <f t="shared" si="159"/>
        <v>37.125869120457608</v>
      </c>
      <c r="V1061" s="377">
        <f t="shared" si="160"/>
        <v>43.381977138034969</v>
      </c>
      <c r="W1061" s="377">
        <f t="shared" si="161"/>
        <v>31.928799384970343</v>
      </c>
      <c r="X1061" s="377">
        <f t="shared" si="162"/>
        <v>71.052924790225546</v>
      </c>
      <c r="Y1061" s="377">
        <f t="shared" si="163"/>
        <v>42.654543634977102</v>
      </c>
      <c r="Z1061" s="377">
        <f t="shared" si="164"/>
        <v>75.708612241873283</v>
      </c>
      <c r="AA1061" s="377">
        <f t="shared" si="165"/>
        <v>69.917040255875577</v>
      </c>
      <c r="AB1061" s="377">
        <f t="shared" si="166"/>
        <v>20.409897422352568</v>
      </c>
      <c r="AC1061" s="377">
        <f t="shared" si="167"/>
        <v>11.79116124679444</v>
      </c>
      <c r="AD1061" s="377">
        <f t="shared" si="168"/>
        <v>34.670381538607487</v>
      </c>
      <c r="AE1061" s="377">
        <f t="shared" si="169"/>
        <v>0.60866805061772311</v>
      </c>
      <c r="AF1061" s="377">
        <f t="shared" si="170"/>
        <v>-22.111358408797074</v>
      </c>
      <c r="AG1061" s="377">
        <f t="shared" si="170"/>
        <v>-14.223765896327741</v>
      </c>
      <c r="AH1061" s="377">
        <f t="shared" si="170"/>
        <v>-28.112501060769155</v>
      </c>
      <c r="AI1061" s="377">
        <f t="shared" si="170"/>
        <v>-19.901075687227138</v>
      </c>
      <c r="AJ1061" s="377">
        <f t="shared" si="171"/>
        <v>-13.589211146381274</v>
      </c>
      <c r="AK1061" s="377">
        <f t="shared" si="171"/>
        <v>-5.3006584275541604</v>
      </c>
      <c r="AL1061" s="377">
        <f t="shared" si="171"/>
        <v>-11.270224664976711</v>
      </c>
      <c r="AM1061" s="377">
        <f t="shared" si="171"/>
        <v>4.3107253450052392</v>
      </c>
      <c r="AN1061" s="377">
        <f t="shared" si="172"/>
        <v>39.898775498441729</v>
      </c>
      <c r="AO1061" s="377">
        <f t="shared" si="172"/>
        <v>37.644616250756108</v>
      </c>
      <c r="AP1061" s="377">
        <f t="shared" si="172"/>
        <v>45.544677294219312</v>
      </c>
    </row>
    <row r="1062" spans="1:42" s="326" customFormat="1" ht="13.8" x14ac:dyDescent="0.3">
      <c r="A1062" s="330"/>
      <c r="B1062" s="330" t="s">
        <v>453</v>
      </c>
      <c r="C1062" s="333"/>
      <c r="D1062" s="333"/>
      <c r="E1062" s="333"/>
      <c r="F1062" s="333"/>
      <c r="G1062" s="333"/>
      <c r="H1062" s="333"/>
      <c r="I1062" s="333"/>
      <c r="J1062" s="333"/>
      <c r="K1062" s="333"/>
      <c r="L1062" s="333"/>
      <c r="M1062" s="333"/>
      <c r="N1062" s="333"/>
      <c r="O1062" s="377">
        <f t="shared" si="153"/>
        <v>17.815134547581906</v>
      </c>
      <c r="P1062" s="377">
        <f t="shared" si="154"/>
        <v>91.641673059160311</v>
      </c>
      <c r="Q1062" s="377">
        <f t="shared" si="155"/>
        <v>38.345950521681992</v>
      </c>
      <c r="R1062" s="377">
        <f t="shared" si="156"/>
        <v>-9.0829228002754832</v>
      </c>
      <c r="S1062" s="377">
        <f t="shared" si="157"/>
        <v>33.973967976671872</v>
      </c>
      <c r="T1062" s="377">
        <f t="shared" si="158"/>
        <v>68.983171614609546</v>
      </c>
      <c r="U1062" s="377">
        <f t="shared" si="159"/>
        <v>50.169856666666675</v>
      </c>
      <c r="V1062" s="377">
        <f t="shared" si="160"/>
        <v>65.609096672069839</v>
      </c>
      <c r="W1062" s="377">
        <f t="shared" si="161"/>
        <v>41.443218421122978</v>
      </c>
      <c r="X1062" s="377">
        <f t="shared" si="162"/>
        <v>106.24479843812708</v>
      </c>
      <c r="Y1062" s="377">
        <f t="shared" si="163"/>
        <v>58.282407018322104</v>
      </c>
      <c r="Z1062" s="377">
        <f t="shared" si="164"/>
        <v>122.83186979634149</v>
      </c>
      <c r="AA1062" s="377">
        <f t="shared" si="165"/>
        <v>122.35358756440102</v>
      </c>
      <c r="AB1062" s="377">
        <f t="shared" si="166"/>
        <v>21.084581261083969</v>
      </c>
      <c r="AC1062" s="377">
        <f t="shared" si="167"/>
        <v>14.363229087590007</v>
      </c>
      <c r="AD1062" s="377">
        <f t="shared" si="168"/>
        <v>26.472130017363178</v>
      </c>
      <c r="AE1062" s="377">
        <f t="shared" si="169"/>
        <v>-5.0260407632214443</v>
      </c>
      <c r="AF1062" s="377">
        <f t="shared" si="170"/>
        <v>-34.831024426711139</v>
      </c>
      <c r="AG1062" s="377">
        <f t="shared" si="170"/>
        <v>-19.078219402401519</v>
      </c>
      <c r="AH1062" s="377">
        <f t="shared" si="170"/>
        <v>-39.872334385567243</v>
      </c>
      <c r="AI1062" s="377">
        <f t="shared" si="170"/>
        <v>-33.127633879163049</v>
      </c>
      <c r="AJ1062" s="377">
        <f t="shared" si="171"/>
        <v>-35.751209493890109</v>
      </c>
      <c r="AK1062" s="377">
        <f t="shared" si="171"/>
        <v>-41.108265280547315</v>
      </c>
      <c r="AL1062" s="377">
        <f t="shared" si="171"/>
        <v>-48.874961121497719</v>
      </c>
      <c r="AM1062" s="377">
        <f t="shared" si="171"/>
        <v>-27.423228058270489</v>
      </c>
      <c r="AN1062" s="377">
        <f t="shared" si="172"/>
        <v>-6.1581313213949604</v>
      </c>
      <c r="AO1062" s="377">
        <f t="shared" si="172"/>
        <v>2.6565784800781644</v>
      </c>
      <c r="AP1062" s="377">
        <f t="shared" si="172"/>
        <v>15.811136451411553</v>
      </c>
    </row>
    <row r="1063" spans="1:42" s="326" customFormat="1" ht="13.8" x14ac:dyDescent="0.3">
      <c r="A1063" s="328"/>
      <c r="B1063" s="328" t="s">
        <v>454</v>
      </c>
      <c r="C1063" s="332"/>
      <c r="D1063" s="332"/>
      <c r="E1063" s="332"/>
      <c r="F1063" s="332"/>
      <c r="G1063" s="332"/>
      <c r="H1063" s="332"/>
      <c r="I1063" s="332"/>
      <c r="J1063" s="332"/>
      <c r="K1063" s="332"/>
      <c r="L1063" s="332"/>
      <c r="M1063" s="332"/>
      <c r="N1063" s="332"/>
      <c r="O1063" s="377">
        <f t="shared" si="153"/>
        <v>25.008758842171716</v>
      </c>
      <c r="P1063" s="377">
        <f t="shared" si="154"/>
        <v>31.675052700657886</v>
      </c>
      <c r="Q1063" s="377">
        <f t="shared" si="155"/>
        <v>79.303843187165768</v>
      </c>
      <c r="R1063" s="377">
        <f t="shared" si="156"/>
        <v>38.671869026365364</v>
      </c>
      <c r="S1063" s="377">
        <f t="shared" si="157"/>
        <v>60.356852077319566</v>
      </c>
      <c r="T1063" s="377">
        <f t="shared" si="158"/>
        <v>32.853481081232509</v>
      </c>
      <c r="U1063" s="377">
        <f t="shared" si="159"/>
        <v>24.564354033025086</v>
      </c>
      <c r="V1063" s="377">
        <f t="shared" si="160"/>
        <v>22.581335520420062</v>
      </c>
      <c r="W1063" s="377">
        <f t="shared" si="161"/>
        <v>22.674201934980484</v>
      </c>
      <c r="X1063" s="377">
        <f t="shared" si="162"/>
        <v>42.109141207366974</v>
      </c>
      <c r="Y1063" s="377">
        <f t="shared" si="163"/>
        <v>25.363435147470419</v>
      </c>
      <c r="Z1063" s="377">
        <f t="shared" si="164"/>
        <v>36.873364810050255</v>
      </c>
      <c r="AA1063" s="377">
        <f t="shared" si="165"/>
        <v>29.920025706989001</v>
      </c>
      <c r="AB1063" s="377">
        <f t="shared" si="166"/>
        <v>19.563616661619452</v>
      </c>
      <c r="AC1063" s="377">
        <f t="shared" si="167"/>
        <v>9.0991239772210779</v>
      </c>
      <c r="AD1063" s="377">
        <f t="shared" si="168"/>
        <v>42.019249331793596</v>
      </c>
      <c r="AE1063" s="377">
        <f t="shared" si="169"/>
        <v>5.809734043006463</v>
      </c>
      <c r="AF1063" s="377">
        <f t="shared" si="170"/>
        <v>-4.1198110075778835</v>
      </c>
      <c r="AG1063" s="377">
        <f t="shared" si="170"/>
        <v>-8.5878957154542714</v>
      </c>
      <c r="AH1063" s="377">
        <f t="shared" si="170"/>
        <v>-13.244432592149732</v>
      </c>
      <c r="AI1063" s="377">
        <f t="shared" si="170"/>
        <v>-5.0673243841594875</v>
      </c>
      <c r="AJ1063" s="377">
        <f t="shared" si="171"/>
        <v>12.650987404827415</v>
      </c>
      <c r="AK1063" s="377">
        <f t="shared" si="171"/>
        <v>45.165483068283898</v>
      </c>
      <c r="AL1063" s="377">
        <f t="shared" si="171"/>
        <v>39.183319796130426</v>
      </c>
      <c r="AM1063" s="377">
        <f t="shared" si="171"/>
        <v>45.737937750691799</v>
      </c>
      <c r="AN1063" s="377">
        <f t="shared" si="172"/>
        <v>98.404549426705302</v>
      </c>
      <c r="AO1063" s="377">
        <f t="shared" si="172"/>
        <v>76.031546309223629</v>
      </c>
      <c r="AP1063" s="377">
        <f t="shared" si="172"/>
        <v>69.279907426205668</v>
      </c>
    </row>
    <row r="1064" spans="1:42" s="326" customFormat="1" ht="13.8" x14ac:dyDescent="0.3">
      <c r="A1064" s="330"/>
      <c r="B1064" s="330" t="s">
        <v>455</v>
      </c>
      <c r="C1064" s="333"/>
      <c r="D1064" s="333"/>
      <c r="E1064" s="333"/>
      <c r="F1064" s="333"/>
      <c r="G1064" s="333"/>
      <c r="H1064" s="333"/>
      <c r="I1064" s="333"/>
      <c r="J1064" s="333"/>
      <c r="K1064" s="333"/>
      <c r="L1064" s="333"/>
      <c r="M1064" s="333"/>
      <c r="N1064" s="333"/>
      <c r="O1064" s="377">
        <f t="shared" si="153"/>
        <v>55.7283941077348</v>
      </c>
      <c r="P1064" s="377">
        <f t="shared" si="154"/>
        <v>44.176798518105862</v>
      </c>
      <c r="Q1064" s="377">
        <f t="shared" si="155"/>
        <v>53.374521024324324</v>
      </c>
      <c r="R1064" s="377">
        <f t="shared" si="156"/>
        <v>1.0204836891495568</v>
      </c>
      <c r="S1064" s="377">
        <f t="shared" si="157"/>
        <v>26.019902789189192</v>
      </c>
      <c r="T1064" s="377">
        <f t="shared" si="158"/>
        <v>21.8888943106267</v>
      </c>
      <c r="U1064" s="377">
        <f t="shared" si="159"/>
        <v>-5.7938108271334778</v>
      </c>
      <c r="V1064" s="377">
        <f t="shared" si="160"/>
        <v>26.97097535452793</v>
      </c>
      <c r="W1064" s="377">
        <f t="shared" si="161"/>
        <v>11.17845776547842</v>
      </c>
      <c r="X1064" s="377">
        <f t="shared" si="162"/>
        <v>20.168620115973738</v>
      </c>
      <c r="Y1064" s="377">
        <f t="shared" si="163"/>
        <v>39.228087269372686</v>
      </c>
      <c r="Z1064" s="377">
        <f t="shared" si="164"/>
        <v>68.790728268248159</v>
      </c>
      <c r="AA1064" s="377">
        <f t="shared" si="165"/>
        <v>69.387215343989567</v>
      </c>
      <c r="AB1064" s="377">
        <f t="shared" si="166"/>
        <v>63.774827060601957</v>
      </c>
      <c r="AC1064" s="377">
        <f t="shared" si="167"/>
        <v>49.13044339208016</v>
      </c>
      <c r="AD1064" s="377">
        <f t="shared" si="168"/>
        <v>99.095465666392911</v>
      </c>
      <c r="AE1064" s="377">
        <f t="shared" si="169"/>
        <v>36.887438376735211</v>
      </c>
      <c r="AF1064" s="377">
        <f t="shared" si="170"/>
        <v>57.284754183057146</v>
      </c>
      <c r="AG1064" s="377">
        <f t="shared" si="170"/>
        <v>108.96071591346576</v>
      </c>
      <c r="AH1064" s="377">
        <f t="shared" si="170"/>
        <v>23.118349014273594</v>
      </c>
      <c r="AI1064" s="377">
        <f t="shared" si="170"/>
        <v>5.9065073120440932</v>
      </c>
      <c r="AJ1064" s="377">
        <f t="shared" si="171"/>
        <v>41.353313241849818</v>
      </c>
      <c r="AK1064" s="377">
        <f t="shared" si="171"/>
        <v>-1.3680136191822359</v>
      </c>
      <c r="AL1064" s="377">
        <f t="shared" si="171"/>
        <v>-20.242078557519815</v>
      </c>
      <c r="AM1064" s="377">
        <f t="shared" si="171"/>
        <v>-27.302013282671851</v>
      </c>
      <c r="AN1064" s="377">
        <f t="shared" si="172"/>
        <v>-32.386087300473875</v>
      </c>
      <c r="AO1064" s="377">
        <f t="shared" si="172"/>
        <v>-29.187732842501166</v>
      </c>
      <c r="AP1064" s="377">
        <f t="shared" si="172"/>
        <v>-28.870403674420537</v>
      </c>
    </row>
    <row r="1065" spans="1:42" s="326" customFormat="1" ht="27.6" x14ac:dyDescent="0.3">
      <c r="A1065" s="328"/>
      <c r="B1065" s="328" t="s">
        <v>456</v>
      </c>
      <c r="C1065" s="332"/>
      <c r="D1065" s="332"/>
      <c r="E1065" s="332"/>
      <c r="F1065" s="332"/>
      <c r="G1065" s="332"/>
      <c r="H1065" s="332"/>
      <c r="I1065" s="332"/>
      <c r="J1065" s="332"/>
      <c r="K1065" s="332"/>
      <c r="L1065" s="332"/>
      <c r="M1065" s="332"/>
      <c r="N1065" s="332"/>
      <c r="O1065" s="377">
        <f t="shared" si="153"/>
        <v>61.580635716763005</v>
      </c>
      <c r="P1065" s="377">
        <f t="shared" si="154"/>
        <v>52.159580222929925</v>
      </c>
      <c r="Q1065" s="377">
        <f t="shared" si="155"/>
        <v>18.786644922619054</v>
      </c>
      <c r="R1065" s="377">
        <f t="shared" si="156"/>
        <v>-14.644366681250007</v>
      </c>
      <c r="S1065" s="377">
        <f t="shared" si="157"/>
        <v>54.391344104895119</v>
      </c>
      <c r="T1065" s="377">
        <f t="shared" si="158"/>
        <v>25.977072460122713</v>
      </c>
      <c r="U1065" s="377">
        <f t="shared" si="159"/>
        <v>-15.334657129464295</v>
      </c>
      <c r="V1065" s="377">
        <f t="shared" si="160"/>
        <v>25.648000262222226</v>
      </c>
      <c r="W1065" s="377">
        <f t="shared" si="161"/>
        <v>8.7301322031872637</v>
      </c>
      <c r="X1065" s="377">
        <f t="shared" si="162"/>
        <v>26.209562311320749</v>
      </c>
      <c r="Y1065" s="377">
        <f t="shared" si="163"/>
        <v>34.953480534050172</v>
      </c>
      <c r="Z1065" s="377">
        <f t="shared" si="164"/>
        <v>137.68090227547171</v>
      </c>
      <c r="AA1065" s="377">
        <f t="shared" si="165"/>
        <v>123.75883858696997</v>
      </c>
      <c r="AB1065" s="377">
        <f t="shared" si="166"/>
        <v>111.65378678422721</v>
      </c>
      <c r="AC1065" s="377">
        <f t="shared" si="167"/>
        <v>176.21779597996851</v>
      </c>
      <c r="AD1065" s="377">
        <f t="shared" si="168"/>
        <v>234.29618276854779</v>
      </c>
      <c r="AE1065" s="377">
        <f t="shared" si="169"/>
        <v>76.371834976934466</v>
      </c>
      <c r="AF1065" s="377">
        <f t="shared" si="170"/>
        <v>107.04807604889868</v>
      </c>
      <c r="AG1065" s="377">
        <f t="shared" si="170"/>
        <v>182.75941425284881</v>
      </c>
      <c r="AH1065" s="377">
        <f t="shared" si="170"/>
        <v>80.43251624129779</v>
      </c>
      <c r="AI1065" s="377">
        <f t="shared" si="170"/>
        <v>7.4515335745498179</v>
      </c>
      <c r="AJ1065" s="377">
        <f t="shared" si="171"/>
        <v>23.555586287859992</v>
      </c>
      <c r="AK1065" s="377">
        <f t="shared" si="171"/>
        <v>-22.507336903562063</v>
      </c>
      <c r="AL1065" s="377">
        <f t="shared" si="171"/>
        <v>-46.557384613999268</v>
      </c>
      <c r="AM1065" s="377">
        <f t="shared" si="171"/>
        <v>-46.002221523824588</v>
      </c>
      <c r="AN1065" s="377">
        <f t="shared" si="172"/>
        <v>-47.069227543241013</v>
      </c>
      <c r="AO1065" s="377">
        <f t="shared" si="172"/>
        <v>-48.26524830195941</v>
      </c>
      <c r="AP1065" s="377">
        <f t="shared" si="172"/>
        <v>-49.012830278201044</v>
      </c>
    </row>
    <row r="1066" spans="1:42" s="326" customFormat="1" ht="27.6" x14ac:dyDescent="0.3">
      <c r="A1066" s="330"/>
      <c r="B1066" s="330" t="s">
        <v>457</v>
      </c>
      <c r="C1066" s="333"/>
      <c r="D1066" s="333"/>
      <c r="E1066" s="333"/>
      <c r="F1066" s="333"/>
      <c r="G1066" s="333"/>
      <c r="H1066" s="333"/>
      <c r="I1066" s="333"/>
      <c r="J1066" s="333"/>
      <c r="K1066" s="333"/>
      <c r="L1066" s="333"/>
      <c r="M1066" s="333"/>
      <c r="N1066" s="333"/>
      <c r="O1066" s="377">
        <f t="shared" si="153"/>
        <v>50.371580359788361</v>
      </c>
      <c r="P1066" s="377">
        <f t="shared" si="154"/>
        <v>37.972359272277224</v>
      </c>
      <c r="Q1066" s="377">
        <f t="shared" si="155"/>
        <v>81.243430699507414</v>
      </c>
      <c r="R1066" s="377">
        <f t="shared" si="156"/>
        <v>14.867865232044187</v>
      </c>
      <c r="S1066" s="377">
        <f t="shared" si="157"/>
        <v>8.1471446035242341</v>
      </c>
      <c r="T1066" s="377">
        <f t="shared" si="158"/>
        <v>18.622359808823532</v>
      </c>
      <c r="U1066" s="377">
        <f t="shared" si="159"/>
        <v>3.378504931330466</v>
      </c>
      <c r="V1066" s="377">
        <f t="shared" si="160"/>
        <v>28.420259897610915</v>
      </c>
      <c r="W1066" s="377">
        <f t="shared" si="161"/>
        <v>12.957084120141332</v>
      </c>
      <c r="X1066" s="377">
        <f t="shared" si="162"/>
        <v>14.941355848979585</v>
      </c>
      <c r="Y1066" s="377">
        <f t="shared" si="163"/>
        <v>44.311458896946561</v>
      </c>
      <c r="Z1066" s="377">
        <f t="shared" si="164"/>
        <v>4.2822614416961118</v>
      </c>
      <c r="AA1066" s="377">
        <f t="shared" si="165"/>
        <v>15.908600963893836</v>
      </c>
      <c r="AB1066" s="377">
        <f t="shared" si="166"/>
        <v>22.735502949527433</v>
      </c>
      <c r="AC1066" s="377">
        <f t="shared" si="167"/>
        <v>-19.801562817884118</v>
      </c>
      <c r="AD1066" s="377">
        <f t="shared" si="168"/>
        <v>10.287066438806997</v>
      </c>
      <c r="AE1066" s="377">
        <f t="shared" si="169"/>
        <v>1.3780185497452488</v>
      </c>
      <c r="AF1066" s="377">
        <f t="shared" si="170"/>
        <v>15.057605975806151</v>
      </c>
      <c r="AG1066" s="377">
        <f t="shared" si="170"/>
        <v>50.855352265645109</v>
      </c>
      <c r="AH1066" s="377">
        <f t="shared" si="170"/>
        <v>-19.944119406493822</v>
      </c>
      <c r="AI1066" s="377">
        <f t="shared" si="170"/>
        <v>4.5874623634376288</v>
      </c>
      <c r="AJ1066" s="377">
        <f t="shared" si="171"/>
        <v>58.26357231037165</v>
      </c>
      <c r="AK1066" s="377">
        <f t="shared" si="171"/>
        <v>19.683206143063316</v>
      </c>
      <c r="AL1066" s="377">
        <f t="shared" si="171"/>
        <v>35.921104125899589</v>
      </c>
      <c r="AM1066" s="377">
        <f t="shared" si="171"/>
        <v>8.2053828623505041</v>
      </c>
      <c r="AN1066" s="377">
        <f t="shared" si="172"/>
        <v>-10.682562243610622</v>
      </c>
      <c r="AO1066" s="377">
        <f t="shared" si="172"/>
        <v>6.4513197158047193</v>
      </c>
      <c r="AP1066" s="377">
        <f t="shared" si="172"/>
        <v>11.234148324843883</v>
      </c>
    </row>
    <row r="1067" spans="1:42" s="326" customFormat="1" ht="13.8" x14ac:dyDescent="0.3">
      <c r="A1067" s="328"/>
      <c r="B1067" s="328" t="s">
        <v>458</v>
      </c>
      <c r="C1067" s="332"/>
      <c r="D1067" s="332"/>
      <c r="E1067" s="332"/>
      <c r="F1067" s="332"/>
      <c r="G1067" s="332"/>
      <c r="H1067" s="332"/>
      <c r="I1067" s="332"/>
      <c r="J1067" s="332"/>
      <c r="K1067" s="332"/>
      <c r="L1067" s="332"/>
      <c r="M1067" s="332"/>
      <c r="N1067" s="332"/>
      <c r="O1067" s="377">
        <f t="shared" si="153"/>
        <v>31.331119531814597</v>
      </c>
      <c r="P1067" s="377">
        <f t="shared" si="154"/>
        <v>25.341499137229423</v>
      </c>
      <c r="Q1067" s="377">
        <f t="shared" si="155"/>
        <v>32.977081410041841</v>
      </c>
      <c r="R1067" s="377">
        <f t="shared" si="156"/>
        <v>0.39686147049312792</v>
      </c>
      <c r="S1067" s="377">
        <f t="shared" si="157"/>
        <v>52.179288393899206</v>
      </c>
      <c r="T1067" s="377">
        <f t="shared" si="158"/>
        <v>-1.5731806196448981E-3</v>
      </c>
      <c r="U1067" s="377">
        <f t="shared" si="159"/>
        <v>2.8024442767741879</v>
      </c>
      <c r="V1067" s="377">
        <f t="shared" si="160"/>
        <v>4.2484241254315371</v>
      </c>
      <c r="W1067" s="377">
        <f t="shared" si="161"/>
        <v>-9.0975709428571445</v>
      </c>
      <c r="X1067" s="377">
        <f t="shared" si="162"/>
        <v>24.094733715181935</v>
      </c>
      <c r="Y1067" s="377">
        <f t="shared" si="163"/>
        <v>-6.2754636959441168</v>
      </c>
      <c r="Z1067" s="377">
        <f t="shared" si="164"/>
        <v>10.813028872414881</v>
      </c>
      <c r="AA1067" s="377">
        <f t="shared" si="165"/>
        <v>11.838365361819006</v>
      </c>
      <c r="AB1067" s="377">
        <f t="shared" si="166"/>
        <v>24.224377132165618</v>
      </c>
      <c r="AC1067" s="377">
        <f t="shared" si="167"/>
        <v>12.998797163147035</v>
      </c>
      <c r="AD1067" s="377">
        <f t="shared" si="168"/>
        <v>31.281769231247004</v>
      </c>
      <c r="AE1067" s="377">
        <f t="shared" si="169"/>
        <v>5.7275520207737429</v>
      </c>
      <c r="AF1067" s="377">
        <f t="shared" si="170"/>
        <v>14.492978426238679</v>
      </c>
      <c r="AG1067" s="377">
        <f t="shared" si="170"/>
        <v>13.413406346364546</v>
      </c>
      <c r="AH1067" s="377">
        <f t="shared" si="170"/>
        <v>-1.046017153347532</v>
      </c>
      <c r="AI1067" s="377">
        <f t="shared" si="170"/>
        <v>8.8461119100209462</v>
      </c>
      <c r="AJ1067" s="377">
        <f t="shared" si="171"/>
        <v>24.584529645660684</v>
      </c>
      <c r="AK1067" s="377">
        <f t="shared" si="171"/>
        <v>32.193912973952251</v>
      </c>
      <c r="AL1067" s="377">
        <f t="shared" si="171"/>
        <v>31.140488820186352</v>
      </c>
      <c r="AM1067" s="377">
        <f t="shared" si="171"/>
        <v>36.832620151416748</v>
      </c>
      <c r="AN1067" s="377">
        <f t="shared" si="172"/>
        <v>19.445151961109254</v>
      </c>
      <c r="AO1067" s="377">
        <f t="shared" si="172"/>
        <v>12.305142215282403</v>
      </c>
      <c r="AP1067" s="377">
        <f t="shared" si="172"/>
        <v>17.84831732749138</v>
      </c>
    </row>
    <row r="1068" spans="1:42" s="326" customFormat="1" ht="27.6" x14ac:dyDescent="0.3">
      <c r="A1068" s="330"/>
      <c r="B1068" s="330" t="s">
        <v>459</v>
      </c>
      <c r="C1068" s="333"/>
      <c r="D1068" s="333"/>
      <c r="E1068" s="333"/>
      <c r="F1068" s="333"/>
      <c r="G1068" s="333"/>
      <c r="H1068" s="333"/>
      <c r="I1068" s="333"/>
      <c r="J1068" s="333"/>
      <c r="K1068" s="333"/>
      <c r="L1068" s="333"/>
      <c r="M1068" s="333"/>
      <c r="N1068" s="333"/>
      <c r="O1068" s="377">
        <f t="shared" si="153"/>
        <v>55.149844949707592</v>
      </c>
      <c r="P1068" s="377">
        <f t="shared" si="154"/>
        <v>30.794114562577448</v>
      </c>
      <c r="Q1068" s="377">
        <f t="shared" si="155"/>
        <v>28.165660807053928</v>
      </c>
      <c r="R1068" s="377">
        <f t="shared" si="156"/>
        <v>-9.1876700894220296</v>
      </c>
      <c r="S1068" s="377">
        <f t="shared" si="157"/>
        <v>51.867947120529813</v>
      </c>
      <c r="T1068" s="377">
        <f t="shared" si="158"/>
        <v>-2.4591078395061623</v>
      </c>
      <c r="U1068" s="377">
        <f t="shared" si="159"/>
        <v>-13.231327938974768</v>
      </c>
      <c r="V1068" s="377">
        <f t="shared" si="160"/>
        <v>-0.86785465563910646</v>
      </c>
      <c r="W1068" s="377">
        <f t="shared" si="161"/>
        <v>-22.620765679304903</v>
      </c>
      <c r="X1068" s="377">
        <f t="shared" si="162"/>
        <v>9.2770078338907371</v>
      </c>
      <c r="Y1068" s="377">
        <f t="shared" si="163"/>
        <v>-22.937302752754817</v>
      </c>
      <c r="Z1068" s="377">
        <f t="shared" si="164"/>
        <v>2.8558084962343195</v>
      </c>
      <c r="AA1068" s="377">
        <f t="shared" si="165"/>
        <v>-3.87233115469992</v>
      </c>
      <c r="AB1068" s="377">
        <f t="shared" si="166"/>
        <v>15.870468218176807</v>
      </c>
      <c r="AC1068" s="377">
        <f t="shared" si="167"/>
        <v>5.465463596195054</v>
      </c>
      <c r="AD1068" s="377">
        <f t="shared" si="168"/>
        <v>34.013754681881458</v>
      </c>
      <c r="AE1068" s="377">
        <f t="shared" si="169"/>
        <v>1.5283020494787565</v>
      </c>
      <c r="AF1068" s="377">
        <f t="shared" si="170"/>
        <v>23.895801155812688</v>
      </c>
      <c r="AG1068" s="377">
        <f t="shared" si="170"/>
        <v>31.997707258052937</v>
      </c>
      <c r="AH1068" s="377">
        <f t="shared" si="170"/>
        <v>5.0040920245549323</v>
      </c>
      <c r="AI1068" s="377">
        <f t="shared" si="170"/>
        <v>17.253597932763608</v>
      </c>
      <c r="AJ1068" s="377">
        <f t="shared" si="171"/>
        <v>48.856866507303621</v>
      </c>
      <c r="AK1068" s="377">
        <f t="shared" si="171"/>
        <v>76.058177209474735</v>
      </c>
      <c r="AL1068" s="377">
        <f t="shared" si="171"/>
        <v>57.099616695917575</v>
      </c>
      <c r="AM1068" s="377">
        <f t="shared" si="171"/>
        <v>73.724797960679851</v>
      </c>
      <c r="AN1068" s="377">
        <f t="shared" si="172"/>
        <v>42.658133404246321</v>
      </c>
      <c r="AO1068" s="377">
        <f t="shared" si="172"/>
        <v>26.62725176913316</v>
      </c>
      <c r="AP1068" s="377">
        <f t="shared" si="172"/>
        <v>17.153659638011607</v>
      </c>
    </row>
    <row r="1069" spans="1:42" s="326" customFormat="1" ht="27.6" x14ac:dyDescent="0.3">
      <c r="A1069" s="328"/>
      <c r="B1069" s="328" t="s">
        <v>460</v>
      </c>
      <c r="C1069" s="332"/>
      <c r="D1069" s="332"/>
      <c r="E1069" s="332"/>
      <c r="F1069" s="332"/>
      <c r="G1069" s="332"/>
      <c r="H1069" s="332"/>
      <c r="I1069" s="332"/>
      <c r="J1069" s="332"/>
      <c r="K1069" s="332"/>
      <c r="L1069" s="332"/>
      <c r="M1069" s="332"/>
      <c r="N1069" s="332"/>
      <c r="O1069" s="377">
        <f t="shared" si="153"/>
        <v>19.287943758722641</v>
      </c>
      <c r="P1069" s="377">
        <f t="shared" si="154"/>
        <v>22.495347906125176</v>
      </c>
      <c r="Q1069" s="377">
        <f t="shared" si="155"/>
        <v>35.76279279819822</v>
      </c>
      <c r="R1069" s="377">
        <f t="shared" si="156"/>
        <v>5.9736384788189989</v>
      </c>
      <c r="S1069" s="377">
        <f t="shared" si="157"/>
        <v>52.234250842838186</v>
      </c>
      <c r="T1069" s="377">
        <f t="shared" si="158"/>
        <v>1.304728685007583</v>
      </c>
      <c r="U1069" s="377">
        <f t="shared" si="159"/>
        <v>13.334515924639224</v>
      </c>
      <c r="V1069" s="377">
        <f t="shared" si="160"/>
        <v>7.469356154778553</v>
      </c>
      <c r="W1069" s="377">
        <f t="shared" si="161"/>
        <v>0.71915184174310731</v>
      </c>
      <c r="X1069" s="377">
        <f t="shared" si="162"/>
        <v>32.991320137884884</v>
      </c>
      <c r="Y1069" s="377">
        <f t="shared" si="163"/>
        <v>4.4235296286343599</v>
      </c>
      <c r="Z1069" s="377">
        <f t="shared" si="164"/>
        <v>15.753805132511561</v>
      </c>
      <c r="AA1069" s="377">
        <f t="shared" si="165"/>
        <v>22.170088030713231</v>
      </c>
      <c r="AB1069" s="377">
        <f t="shared" si="166"/>
        <v>29.016875177148133</v>
      </c>
      <c r="AC1069" s="377">
        <f t="shared" si="167"/>
        <v>17.116366410350288</v>
      </c>
      <c r="AD1069" s="377">
        <f t="shared" si="168"/>
        <v>29.903838972596731</v>
      </c>
      <c r="AE1069" s="377">
        <f t="shared" si="169"/>
        <v>7.8249028690883184</v>
      </c>
      <c r="AF1069" s="377">
        <f t="shared" si="170"/>
        <v>9.6806068842204045</v>
      </c>
      <c r="AG1069" s="377">
        <f t="shared" si="170"/>
        <v>4.06742131515872</v>
      </c>
      <c r="AH1069" s="377">
        <f t="shared" si="170"/>
        <v>-4.5063463265211317</v>
      </c>
      <c r="AI1069" s="377">
        <f t="shared" si="170"/>
        <v>4.1572683057068804</v>
      </c>
      <c r="AJ1069" s="377">
        <f t="shared" si="171"/>
        <v>12.609987022804273</v>
      </c>
      <c r="AK1069" s="377">
        <f t="shared" si="171"/>
        <v>11.487854076095459</v>
      </c>
      <c r="AL1069" s="377">
        <f t="shared" si="171"/>
        <v>16.983020531395027</v>
      </c>
      <c r="AM1069" s="377">
        <f t="shared" si="171"/>
        <v>17.743095354872146</v>
      </c>
      <c r="AN1069" s="377">
        <f t="shared" si="172"/>
        <v>7.4852016349958097</v>
      </c>
      <c r="AO1069" s="377">
        <f t="shared" si="172"/>
        <v>5.255722293816949</v>
      </c>
      <c r="AP1069" s="377">
        <f t="shared" si="172"/>
        <v>18.209766380958783</v>
      </c>
    </row>
    <row r="1070" spans="1:42" s="326" customFormat="1" ht="13.8" x14ac:dyDescent="0.3">
      <c r="A1070" s="330"/>
      <c r="B1070" s="330" t="s">
        <v>461</v>
      </c>
      <c r="C1070" s="333"/>
      <c r="D1070" s="333"/>
      <c r="E1070" s="333"/>
      <c r="F1070" s="333"/>
      <c r="G1070" s="333"/>
      <c r="H1070" s="333"/>
      <c r="I1070" s="333"/>
      <c r="J1070" s="333"/>
      <c r="K1070" s="333"/>
      <c r="L1070" s="333"/>
      <c r="M1070" s="333"/>
      <c r="N1070" s="333"/>
      <c r="O1070" s="377">
        <f t="shared" si="153"/>
        <v>35.989422022607037</v>
      </c>
      <c r="P1070" s="377">
        <f t="shared" si="154"/>
        <v>19.733086841599178</v>
      </c>
      <c r="Q1070" s="377">
        <f t="shared" si="155"/>
        <v>37.101161611413055</v>
      </c>
      <c r="R1070" s="377">
        <f t="shared" si="156"/>
        <v>12.911663341978866</v>
      </c>
      <c r="S1070" s="377">
        <f t="shared" si="157"/>
        <v>25.6045786838474</v>
      </c>
      <c r="T1070" s="377">
        <f t="shared" si="158"/>
        <v>16.684803059278355</v>
      </c>
      <c r="U1070" s="377">
        <f t="shared" si="159"/>
        <v>26.468459023590551</v>
      </c>
      <c r="V1070" s="377">
        <f t="shared" si="160"/>
        <v>27.871076959939526</v>
      </c>
      <c r="W1070" s="377">
        <f t="shared" si="161"/>
        <v>14.523576079759867</v>
      </c>
      <c r="X1070" s="377">
        <f t="shared" si="162"/>
        <v>39.624952351466675</v>
      </c>
      <c r="Y1070" s="377">
        <f t="shared" si="163"/>
        <v>20.278056750376511</v>
      </c>
      <c r="Z1070" s="377">
        <f t="shared" si="164"/>
        <v>16.155838062060891</v>
      </c>
      <c r="AA1070" s="377">
        <f t="shared" si="165"/>
        <v>27.765120768774477</v>
      </c>
      <c r="AB1070" s="377">
        <f t="shared" si="166"/>
        <v>28.731710875807757</v>
      </c>
      <c r="AC1070" s="377">
        <f t="shared" si="167"/>
        <v>1.1307212493101544</v>
      </c>
      <c r="AD1070" s="377">
        <f t="shared" si="168"/>
        <v>28.073373557398149</v>
      </c>
      <c r="AE1070" s="377">
        <f t="shared" si="169"/>
        <v>7.9708893312327485</v>
      </c>
      <c r="AF1070" s="377">
        <f t="shared" si="170"/>
        <v>-5.4923496236465086</v>
      </c>
      <c r="AG1070" s="377">
        <f t="shared" si="170"/>
        <v>4.9207385547016882</v>
      </c>
      <c r="AH1070" s="377">
        <f t="shared" si="170"/>
        <v>-0.18793224500171513</v>
      </c>
      <c r="AI1070" s="377">
        <f t="shared" si="170"/>
        <v>-0.4421763600450675</v>
      </c>
      <c r="AJ1070" s="377">
        <f t="shared" si="171"/>
        <v>-1.2842309249660746</v>
      </c>
      <c r="AK1070" s="377">
        <f t="shared" si="171"/>
        <v>-2.4083271492054203</v>
      </c>
      <c r="AL1070" s="377">
        <f t="shared" si="171"/>
        <v>-4.3407861028014398</v>
      </c>
      <c r="AM1070" s="377">
        <f t="shared" si="171"/>
        <v>6.779865682531887</v>
      </c>
      <c r="AN1070" s="377">
        <f t="shared" si="172"/>
        <v>6.3279313703522657</v>
      </c>
      <c r="AO1070" s="377">
        <f t="shared" si="172"/>
        <v>4.0901365054197205</v>
      </c>
      <c r="AP1070" s="377">
        <f t="shared" si="172"/>
        <v>-3.4785644084070588</v>
      </c>
    </row>
    <row r="1071" spans="1:42" s="326" customFormat="1" ht="27.6" x14ac:dyDescent="0.3">
      <c r="A1071" s="328"/>
      <c r="B1071" s="328" t="s">
        <v>462</v>
      </c>
      <c r="C1071" s="332"/>
      <c r="D1071" s="332"/>
      <c r="E1071" s="332"/>
      <c r="F1071" s="332"/>
      <c r="G1071" s="329"/>
      <c r="H1071" s="332"/>
      <c r="I1071" s="332"/>
      <c r="J1071" s="332"/>
      <c r="K1071" s="329"/>
      <c r="L1071" s="332"/>
      <c r="M1071" s="332"/>
      <c r="N1071" s="332"/>
      <c r="O1071" s="377">
        <f t="shared" si="153"/>
        <v>55.806645197943446</v>
      </c>
      <c r="P1071" s="377">
        <f t="shared" si="154"/>
        <v>63.887918090338779</v>
      </c>
      <c r="Q1071" s="377">
        <f t="shared" si="155"/>
        <v>38.482316559024397</v>
      </c>
      <c r="R1071" s="377">
        <f t="shared" si="156"/>
        <v>27.497796947696159</v>
      </c>
      <c r="S1071" s="377">
        <f t="shared" si="157"/>
        <v>31.850384732044198</v>
      </c>
      <c r="T1071" s="377">
        <f t="shared" si="158"/>
        <v>39.17333844682674</v>
      </c>
      <c r="U1071" s="377">
        <f t="shared" si="159"/>
        <v>39.989620917175245</v>
      </c>
      <c r="V1071" s="377">
        <f t="shared" si="160"/>
        <v>31.29955871958585</v>
      </c>
      <c r="W1071" s="377">
        <f t="shared" si="161"/>
        <v>13.295226388717943</v>
      </c>
      <c r="X1071" s="377">
        <f t="shared" si="162"/>
        <v>37.451729557856254</v>
      </c>
      <c r="Y1071" s="377">
        <f t="shared" si="163"/>
        <v>11.24241393590734</v>
      </c>
      <c r="Z1071" s="377">
        <f t="shared" si="164"/>
        <v>35.636658339186688</v>
      </c>
      <c r="AA1071" s="377">
        <f t="shared" si="165"/>
        <v>32.593364401491961</v>
      </c>
      <c r="AB1071" s="377">
        <f t="shared" si="166"/>
        <v>8.1106452789371968</v>
      </c>
      <c r="AC1071" s="377">
        <f t="shared" si="167"/>
        <v>5.4882596671570294</v>
      </c>
      <c r="AD1071" s="377">
        <f t="shared" si="168"/>
        <v>44.590940648530214</v>
      </c>
      <c r="AE1071" s="377">
        <f t="shared" si="169"/>
        <v>-6.4162934130510036</v>
      </c>
      <c r="AF1071" s="377">
        <f t="shared" si="170"/>
        <v>-17.80050330022377</v>
      </c>
      <c r="AG1071" s="377">
        <f t="shared" si="170"/>
        <v>-1.6684045854792551</v>
      </c>
      <c r="AH1071" s="377">
        <f t="shared" si="170"/>
        <v>1.6114053875765262</v>
      </c>
      <c r="AI1071" s="377">
        <f t="shared" si="170"/>
        <v>1.8566079413085257</v>
      </c>
      <c r="AJ1071" s="377">
        <f t="shared" si="171"/>
        <v>0.94416217365163768</v>
      </c>
      <c r="AK1071" s="377">
        <f t="shared" si="171"/>
        <v>-18.9475968438739</v>
      </c>
      <c r="AL1071" s="377">
        <f t="shared" si="171"/>
        <v>-14.042115940365942</v>
      </c>
      <c r="AM1071" s="377">
        <f t="shared" si="171"/>
        <v>11.455810271967019</v>
      </c>
      <c r="AN1071" s="377">
        <f t="shared" si="172"/>
        <v>4.4907584468745245</v>
      </c>
      <c r="AO1071" s="377">
        <f t="shared" si="172"/>
        <v>4.5857009529890034</v>
      </c>
      <c r="AP1071" s="377">
        <f t="shared" si="172"/>
        <v>-0.14687459573414122</v>
      </c>
    </row>
    <row r="1072" spans="1:42" s="326" customFormat="1" ht="27.6" x14ac:dyDescent="0.3">
      <c r="A1072" s="330"/>
      <c r="B1072" s="330" t="s">
        <v>463</v>
      </c>
      <c r="C1072" s="333"/>
      <c r="D1072" s="333"/>
      <c r="E1072" s="333"/>
      <c r="F1072" s="333"/>
      <c r="G1072" s="333"/>
      <c r="H1072" s="333"/>
      <c r="I1072" s="333"/>
      <c r="J1072" s="333"/>
      <c r="K1072" s="333"/>
      <c r="L1072" s="333"/>
      <c r="M1072" s="333"/>
      <c r="N1072" s="333"/>
      <c r="O1072" s="377">
        <f t="shared" si="153"/>
        <v>24.138692099154493</v>
      </c>
      <c r="P1072" s="377">
        <f t="shared" si="154"/>
        <v>-10.115429278201862</v>
      </c>
      <c r="Q1072" s="377">
        <f t="shared" si="155"/>
        <v>36.019450393401023</v>
      </c>
      <c r="R1072" s="377">
        <f t="shared" si="156"/>
        <v>3.6729313507812416</v>
      </c>
      <c r="S1072" s="377">
        <f t="shared" si="157"/>
        <v>20.682267095791005</v>
      </c>
      <c r="T1072" s="377">
        <f t="shared" si="158"/>
        <v>-0.23237904516129274</v>
      </c>
      <c r="U1072" s="377">
        <f t="shared" si="159"/>
        <v>15.014417153618918</v>
      </c>
      <c r="V1072" s="377">
        <f t="shared" si="160"/>
        <v>25.114705026881726</v>
      </c>
      <c r="W1072" s="377">
        <f t="shared" si="161"/>
        <v>15.406141259395724</v>
      </c>
      <c r="X1072" s="377">
        <f t="shared" si="162"/>
        <v>41.317756823529429</v>
      </c>
      <c r="Y1072" s="377">
        <f t="shared" si="163"/>
        <v>28.780905052863449</v>
      </c>
      <c r="Z1072" s="377">
        <f t="shared" si="164"/>
        <v>1.8449647481431481</v>
      </c>
      <c r="AA1072" s="377">
        <f t="shared" si="165"/>
        <v>24.141270142288747</v>
      </c>
      <c r="AB1072" s="377">
        <f t="shared" si="166"/>
        <v>54.148308276933044</v>
      </c>
      <c r="AC1072" s="377">
        <f t="shared" si="167"/>
        <v>-2.7164446784198066</v>
      </c>
      <c r="AD1072" s="377">
        <f t="shared" si="168"/>
        <v>15.329866689093324</v>
      </c>
      <c r="AE1072" s="377">
        <f t="shared" si="169"/>
        <v>20.358692864663652</v>
      </c>
      <c r="AF1072" s="377">
        <f t="shared" si="170"/>
        <v>7.4235955022803122</v>
      </c>
      <c r="AG1072" s="377">
        <f t="shared" si="170"/>
        <v>11.714608832825869</v>
      </c>
      <c r="AH1072" s="377">
        <f t="shared" si="170"/>
        <v>-1.6587134725435408</v>
      </c>
      <c r="AI1072" s="377">
        <f t="shared" si="170"/>
        <v>-2.0636342791131712</v>
      </c>
      <c r="AJ1072" s="377">
        <f t="shared" si="171"/>
        <v>-2.9725239444880445</v>
      </c>
      <c r="AK1072" s="377">
        <f t="shared" si="171"/>
        <v>11.175680620615047</v>
      </c>
      <c r="AL1072" s="377">
        <f t="shared" si="171"/>
        <v>5.0985400461059784</v>
      </c>
      <c r="AM1072" s="377">
        <f t="shared" si="171"/>
        <v>3.0313781258050616</v>
      </c>
      <c r="AN1072" s="377">
        <f t="shared" si="172"/>
        <v>7.9160613302899208</v>
      </c>
      <c r="AO1072" s="377">
        <f t="shared" si="172"/>
        <v>3.6157148238224415</v>
      </c>
      <c r="AP1072" s="377">
        <f t="shared" si="172"/>
        <v>-6.7011668498940837</v>
      </c>
    </row>
    <row r="1073" spans="1:42" s="326" customFormat="1" ht="13.8" x14ac:dyDescent="0.3">
      <c r="A1073" s="328"/>
      <c r="B1073" s="328" t="s">
        <v>464</v>
      </c>
      <c r="C1073" s="332"/>
      <c r="D1073" s="332"/>
      <c r="E1073" s="332"/>
      <c r="F1073" s="332"/>
      <c r="G1073" s="332"/>
      <c r="H1073" s="332"/>
      <c r="I1073" s="332"/>
      <c r="J1073" s="332"/>
      <c r="K1073" s="332"/>
      <c r="L1073" s="332"/>
      <c r="M1073" s="332"/>
      <c r="N1073" s="332"/>
      <c r="O1073" s="377">
        <f t="shared" si="153"/>
        <v>37.065748266298321</v>
      </c>
      <c r="P1073" s="377">
        <f t="shared" si="154"/>
        <v>19.415373699947725</v>
      </c>
      <c r="Q1073" s="377">
        <f t="shared" si="155"/>
        <v>0.49843294317630771</v>
      </c>
      <c r="R1073" s="377">
        <f t="shared" si="156"/>
        <v>-10.363204150420582</v>
      </c>
      <c r="S1073" s="377">
        <f t="shared" si="157"/>
        <v>-0.19653463578274527</v>
      </c>
      <c r="T1073" s="377">
        <f t="shared" si="158"/>
        <v>-6.4757475702070098</v>
      </c>
      <c r="U1073" s="377">
        <f t="shared" si="159"/>
        <v>-4.2886130587472922</v>
      </c>
      <c r="V1073" s="377">
        <f t="shared" si="160"/>
        <v>9.7912824903881006</v>
      </c>
      <c r="W1073" s="377">
        <f t="shared" si="161"/>
        <v>0.7824879249531026</v>
      </c>
      <c r="X1073" s="377">
        <f t="shared" si="162"/>
        <v>36.521811588732398</v>
      </c>
      <c r="Y1073" s="377">
        <f t="shared" si="163"/>
        <v>12.601877599630315</v>
      </c>
      <c r="Z1073" s="377">
        <f t="shared" si="164"/>
        <v>-5.521814040565693</v>
      </c>
      <c r="AA1073" s="377">
        <f t="shared" si="165"/>
        <v>1.2642666397352178</v>
      </c>
      <c r="AB1073" s="377">
        <f t="shared" si="166"/>
        <v>25.420560119704565</v>
      </c>
      <c r="AC1073" s="377">
        <f t="shared" si="167"/>
        <v>20.960194677101793</v>
      </c>
      <c r="AD1073" s="377">
        <f t="shared" si="168"/>
        <v>18.035748786439466</v>
      </c>
      <c r="AE1073" s="377">
        <f t="shared" si="169"/>
        <v>9.0213127106053097</v>
      </c>
      <c r="AF1073" s="377">
        <f t="shared" si="170"/>
        <v>11.794863378363587</v>
      </c>
      <c r="AG1073" s="377">
        <f t="shared" si="170"/>
        <v>13.117594454063662</v>
      </c>
      <c r="AH1073" s="377">
        <f t="shared" si="170"/>
        <v>10.074744818025582</v>
      </c>
      <c r="AI1073" s="377">
        <f t="shared" si="170"/>
        <v>-0.4326746697652597</v>
      </c>
      <c r="AJ1073" s="377">
        <f t="shared" si="171"/>
        <v>21.702771590544106</v>
      </c>
      <c r="AK1073" s="377">
        <f t="shared" si="171"/>
        <v>15.02255556527245</v>
      </c>
      <c r="AL1073" s="377">
        <f t="shared" si="171"/>
        <v>15.327244631229826</v>
      </c>
      <c r="AM1073" s="377">
        <f t="shared" si="171"/>
        <v>25.518387416223383</v>
      </c>
      <c r="AN1073" s="377">
        <f t="shared" si="172"/>
        <v>7.937752135458509</v>
      </c>
      <c r="AO1073" s="377">
        <f t="shared" si="172"/>
        <v>1.2687732430215595</v>
      </c>
      <c r="AP1073" s="377">
        <f t="shared" si="172"/>
        <v>-0.97663460774766042</v>
      </c>
    </row>
    <row r="1074" spans="1:42" s="326" customFormat="1" ht="13.8" x14ac:dyDescent="0.3">
      <c r="A1074" s="330"/>
      <c r="B1074" s="330" t="s">
        <v>465</v>
      </c>
      <c r="C1074" s="333"/>
      <c r="D1074" s="333"/>
      <c r="E1074" s="333"/>
      <c r="F1074" s="333"/>
      <c r="G1074" s="333"/>
      <c r="H1074" s="333"/>
      <c r="I1074" s="333"/>
      <c r="J1074" s="333"/>
      <c r="K1074" s="333"/>
      <c r="L1074" s="333"/>
      <c r="M1074" s="333"/>
      <c r="N1074" s="333"/>
      <c r="O1074" s="377">
        <f t="shared" si="153"/>
        <v>933.33592199999998</v>
      </c>
      <c r="P1074" s="377">
        <f t="shared" si="154"/>
        <v>-34.003491300000007</v>
      </c>
      <c r="Q1074" s="377">
        <f t="shared" si="155"/>
        <v>-2.9705912500000049</v>
      </c>
      <c r="R1074" s="377">
        <f t="shared" si="156"/>
        <v>531.36981199999991</v>
      </c>
      <c r="S1074" s="377">
        <f t="shared" si="157"/>
        <v>58.792146500000008</v>
      </c>
      <c r="T1074" s="377">
        <f t="shared" si="158"/>
        <v>-38.349003750000001</v>
      </c>
      <c r="U1074" s="377">
        <f t="shared" si="159"/>
        <v>945.12725350000005</v>
      </c>
      <c r="V1074" s="377">
        <f t="shared" si="160"/>
        <v>-82.858041548387092</v>
      </c>
      <c r="W1074" s="377">
        <f t="shared" si="161"/>
        <v>-57.83922881481481</v>
      </c>
      <c r="X1074" s="377">
        <f t="shared" si="162"/>
        <v>67.356045999999992</v>
      </c>
      <c r="Y1074" s="377">
        <f t="shared" si="163"/>
        <v>-29.513434249999996</v>
      </c>
      <c r="Z1074" s="377">
        <f t="shared" si="164"/>
        <v>-34.724266166666659</v>
      </c>
      <c r="AA1074" s="377">
        <f t="shared" si="165"/>
        <v>-77.6187618492566</v>
      </c>
      <c r="AB1074" s="377">
        <f t="shared" si="166"/>
        <v>295.63893476080199</v>
      </c>
      <c r="AC1074" s="377">
        <f t="shared" si="167"/>
        <v>-49.132969956389637</v>
      </c>
      <c r="AD1074" s="377">
        <f t="shared" si="168"/>
        <v>-45.4138635630555</v>
      </c>
      <c r="AE1074" s="377">
        <f t="shared" si="169"/>
        <v>167.87025169409117</v>
      </c>
      <c r="AF1074" s="377">
        <f t="shared" si="170"/>
        <v>269.26081101244165</v>
      </c>
      <c r="AG1074" s="377">
        <f t="shared" si="170"/>
        <v>-73.259856197980199</v>
      </c>
      <c r="AH1074" s="377">
        <f t="shared" si="170"/>
        <v>212.68659553470826</v>
      </c>
      <c r="AI1074" s="377">
        <f t="shared" si="170"/>
        <v>-72.264262433698434</v>
      </c>
      <c r="AJ1074" s="377">
        <f t="shared" si="171"/>
        <v>-0.54237084449283768</v>
      </c>
      <c r="AK1074" s="377">
        <f t="shared" si="171"/>
        <v>605.80117389248755</v>
      </c>
      <c r="AL1074" s="377">
        <f t="shared" si="171"/>
        <v>-61.445579612186812</v>
      </c>
      <c r="AM1074" s="377">
        <f t="shared" si="171"/>
        <v>-3.9624327942955238</v>
      </c>
      <c r="AN1074" s="377">
        <f t="shared" si="172"/>
        <v>-65.534143044106628</v>
      </c>
      <c r="AO1074" s="377">
        <f t="shared" si="172"/>
        <v>160.51054711639441</v>
      </c>
      <c r="AP1074" s="377">
        <f t="shared" si="172"/>
        <v>-9.0346921528961666</v>
      </c>
    </row>
    <row r="1075" spans="1:42" s="326" customFormat="1" ht="13.8" x14ac:dyDescent="0.3">
      <c r="A1075" s="328"/>
      <c r="B1075" s="328" t="s">
        <v>466</v>
      </c>
      <c r="C1075" s="332"/>
      <c r="D1075" s="332"/>
      <c r="E1075" s="332"/>
      <c r="F1075" s="332"/>
      <c r="G1075" s="332"/>
      <c r="H1075" s="332"/>
      <c r="I1075" s="332"/>
      <c r="J1075" s="332"/>
      <c r="K1075" s="332"/>
      <c r="L1075" s="332"/>
      <c r="M1075" s="332"/>
      <c r="N1075" s="332"/>
      <c r="O1075" s="377">
        <f t="shared" si="153"/>
        <v>-0.69685265000000163</v>
      </c>
      <c r="P1075" s="377">
        <f t="shared" si="154"/>
        <v>-39.862689799999998</v>
      </c>
      <c r="Q1075" s="377">
        <f t="shared" si="155"/>
        <v>54.681778701754396</v>
      </c>
      <c r="R1075" s="377">
        <f t="shared" si="156"/>
        <v>-45.163136000000002</v>
      </c>
      <c r="S1075" s="377">
        <f t="shared" si="157"/>
        <v>2.8198989206349196</v>
      </c>
      <c r="T1075" s="377">
        <f t="shared" si="158"/>
        <v>-17.02293403614458</v>
      </c>
      <c r="U1075" s="377">
        <f t="shared" si="159"/>
        <v>-33.915737311111116</v>
      </c>
      <c r="V1075" s="377">
        <f t="shared" si="160"/>
        <v>-28.403508550847455</v>
      </c>
      <c r="W1075" s="377">
        <f t="shared" si="161"/>
        <v>18.087933443037976</v>
      </c>
      <c r="X1075" s="377">
        <f t="shared" si="162"/>
        <v>36.117275558823522</v>
      </c>
      <c r="Y1075" s="377">
        <f t="shared" si="163"/>
        <v>0.85465511320754584</v>
      </c>
      <c r="Z1075" s="377">
        <f t="shared" si="164"/>
        <v>9.5304406853932608</v>
      </c>
      <c r="AA1075" s="377">
        <f t="shared" si="165"/>
        <v>3.0495313903059214</v>
      </c>
      <c r="AB1075" s="377">
        <f t="shared" si="166"/>
        <v>155.97102680746991</v>
      </c>
      <c r="AC1075" s="377">
        <f t="shared" si="167"/>
        <v>0.53761642521982644</v>
      </c>
      <c r="AD1075" s="377">
        <f t="shared" si="168"/>
        <v>167.70428022209217</v>
      </c>
      <c r="AE1075" s="377">
        <f t="shared" si="169"/>
        <v>23.73751437409366</v>
      </c>
      <c r="AF1075" s="377">
        <f t="shared" si="170"/>
        <v>62.540174609649277</v>
      </c>
      <c r="AG1075" s="377">
        <f t="shared" si="170"/>
        <v>52.659644412277785</v>
      </c>
      <c r="AH1075" s="377">
        <f t="shared" si="170"/>
        <v>103.94863474935184</v>
      </c>
      <c r="AI1075" s="377">
        <f t="shared" si="170"/>
        <v>7.387175916627176</v>
      </c>
      <c r="AJ1075" s="377">
        <f t="shared" si="171"/>
        <v>40.518474165697306</v>
      </c>
      <c r="AK1075" s="377">
        <f t="shared" si="171"/>
        <v>157.6211486426854</v>
      </c>
      <c r="AL1075" s="377">
        <f t="shared" si="171"/>
        <v>51.899774566810137</v>
      </c>
      <c r="AM1075" s="377">
        <f t="shared" si="171"/>
        <v>30.778986569013792</v>
      </c>
      <c r="AN1075" s="377">
        <f t="shared" si="172"/>
        <v>-18.738234493227132</v>
      </c>
      <c r="AO1075" s="377">
        <f t="shared" si="172"/>
        <v>16.42984119639226</v>
      </c>
      <c r="AP1075" s="377">
        <f t="shared" si="172"/>
        <v>-41.509996110994166</v>
      </c>
    </row>
    <row r="1076" spans="1:42" s="326" customFormat="1" ht="13.8" x14ac:dyDescent="0.3">
      <c r="A1076" s="330"/>
      <c r="B1076" s="330" t="s">
        <v>467</v>
      </c>
      <c r="C1076" s="333"/>
      <c r="D1076" s="333"/>
      <c r="E1076" s="333"/>
      <c r="F1076" s="333"/>
      <c r="G1076" s="333"/>
      <c r="H1076" s="333"/>
      <c r="I1076" s="333"/>
      <c r="J1076" s="333"/>
      <c r="K1076" s="333"/>
      <c r="L1076" s="333"/>
      <c r="M1076" s="333"/>
      <c r="N1076" s="333"/>
      <c r="O1076" s="377">
        <f t="shared" si="153"/>
        <v>36.652205288563032</v>
      </c>
      <c r="P1076" s="377">
        <f t="shared" si="154"/>
        <v>22.139686288840263</v>
      </c>
      <c r="Q1076" s="377">
        <f t="shared" si="155"/>
        <v>-1.0365211765296014</v>
      </c>
      <c r="R1076" s="377">
        <f t="shared" si="156"/>
        <v>-9.5962484051413917</v>
      </c>
      <c r="S1076" s="377">
        <f t="shared" si="157"/>
        <v>-0.34141359924741488</v>
      </c>
      <c r="T1076" s="377">
        <f t="shared" si="158"/>
        <v>-6.0500054124531824</v>
      </c>
      <c r="U1076" s="377">
        <f t="shared" si="159"/>
        <v>-3.9433096626180881</v>
      </c>
      <c r="V1076" s="377">
        <f t="shared" si="160"/>
        <v>12.577531285166737</v>
      </c>
      <c r="W1076" s="377">
        <f t="shared" si="161"/>
        <v>0.8667615302852687</v>
      </c>
      <c r="X1076" s="377">
        <f t="shared" si="162"/>
        <v>36.460235156052505</v>
      </c>
      <c r="Y1076" s="377">
        <f t="shared" si="163"/>
        <v>13.146643237764929</v>
      </c>
      <c r="Z1076" s="377">
        <f t="shared" si="164"/>
        <v>-5.8738034703603237</v>
      </c>
      <c r="AA1076" s="377">
        <f t="shared" si="165"/>
        <v>2.937436007140612</v>
      </c>
      <c r="AB1076" s="377">
        <f t="shared" si="166"/>
        <v>21.984578528568839</v>
      </c>
      <c r="AC1076" s="377">
        <f t="shared" si="167"/>
        <v>22.148397451714565</v>
      </c>
      <c r="AD1076" s="377">
        <f t="shared" si="168"/>
        <v>15.037353215978758</v>
      </c>
      <c r="AE1076" s="377">
        <f t="shared" si="169"/>
        <v>8.3332892688114057</v>
      </c>
      <c r="AF1076" s="377">
        <f t="shared" si="170"/>
        <v>9.736931502774933</v>
      </c>
      <c r="AG1076" s="377">
        <f t="shared" si="170"/>
        <v>12.861762651226167</v>
      </c>
      <c r="AH1076" s="377">
        <f t="shared" si="170"/>
        <v>7.0079909385084562</v>
      </c>
      <c r="AI1076" s="377">
        <f t="shared" si="170"/>
        <v>-0.3985125518607639</v>
      </c>
      <c r="AJ1076" s="377">
        <f t="shared" si="171"/>
        <v>21.148642304405556</v>
      </c>
      <c r="AK1076" s="377">
        <f t="shared" si="171"/>
        <v>9.2632166274034624</v>
      </c>
      <c r="AL1076" s="377">
        <f t="shared" si="171"/>
        <v>14.231040860914563</v>
      </c>
      <c r="AM1076" s="377">
        <f t="shared" si="171"/>
        <v>25.436073591312571</v>
      </c>
      <c r="AN1076" s="377">
        <f t="shared" si="172"/>
        <v>9.7729074828320357</v>
      </c>
      <c r="AO1076" s="377">
        <f t="shared" si="172"/>
        <v>0.45036752809062575</v>
      </c>
      <c r="AP1076" s="377">
        <f t="shared" si="172"/>
        <v>1.2276682961199541</v>
      </c>
    </row>
    <row r="1077" spans="1:42" s="326" customFormat="1" ht="25.5" customHeight="1" x14ac:dyDescent="0.3">
      <c r="A1077" s="328"/>
      <c r="B1077" s="328" t="s">
        <v>468</v>
      </c>
      <c r="C1077" s="332"/>
      <c r="D1077" s="332"/>
      <c r="E1077" s="332"/>
      <c r="F1077" s="332"/>
      <c r="G1077" s="332"/>
      <c r="H1077" s="332"/>
      <c r="I1077" s="332"/>
      <c r="J1077" s="332"/>
      <c r="K1077" s="332"/>
      <c r="L1077" s="332"/>
      <c r="M1077" s="332"/>
      <c r="N1077" s="332"/>
      <c r="O1077" s="377">
        <f t="shared" si="153"/>
        <v>56.357163073481026</v>
      </c>
      <c r="P1077" s="377">
        <f t="shared" si="154"/>
        <v>61.571935409743602</v>
      </c>
      <c r="Q1077" s="377">
        <f t="shared" si="155"/>
        <v>50.527331485641668</v>
      </c>
      <c r="R1077" s="377">
        <f t="shared" si="156"/>
        <v>44.923301512619908</v>
      </c>
      <c r="S1077" s="377">
        <f t="shared" si="157"/>
        <v>41.49605300059774</v>
      </c>
      <c r="T1077" s="377">
        <f t="shared" si="158"/>
        <v>17.346995439716299</v>
      </c>
      <c r="U1077" s="377">
        <f t="shared" si="159"/>
        <v>-0.47412896853603409</v>
      </c>
      <c r="V1077" s="377">
        <f t="shared" si="160"/>
        <v>-2.9391232098918123</v>
      </c>
      <c r="W1077" s="377">
        <f t="shared" si="161"/>
        <v>-1.8188066691962652</v>
      </c>
      <c r="X1077" s="377">
        <f t="shared" si="162"/>
        <v>5.6604659066994625</v>
      </c>
      <c r="Y1077" s="377">
        <f t="shared" si="163"/>
        <v>12.7436635216461</v>
      </c>
      <c r="Z1077" s="377">
        <f t="shared" si="164"/>
        <v>3.951337358137144</v>
      </c>
      <c r="AA1077" s="377">
        <f t="shared" si="165"/>
        <v>13.006546199410094</v>
      </c>
      <c r="AB1077" s="377">
        <f t="shared" si="166"/>
        <v>4.7201145181385975</v>
      </c>
      <c r="AC1077" s="377">
        <f t="shared" si="167"/>
        <v>-5.2717781339555874</v>
      </c>
      <c r="AD1077" s="377">
        <f t="shared" si="168"/>
        <v>7.5841948739592819</v>
      </c>
      <c r="AE1077" s="377">
        <f t="shared" si="169"/>
        <v>-8.3017158633352111</v>
      </c>
      <c r="AF1077" s="377">
        <f t="shared" si="170"/>
        <v>-6.3376018135993668</v>
      </c>
      <c r="AG1077" s="377">
        <f t="shared" si="170"/>
        <v>9.482507717401278</v>
      </c>
      <c r="AH1077" s="377">
        <f t="shared" si="170"/>
        <v>16.309205011925435</v>
      </c>
      <c r="AI1077" s="377">
        <f t="shared" si="170"/>
        <v>-6.0509364382823803</v>
      </c>
      <c r="AJ1077" s="377">
        <f t="shared" si="171"/>
        <v>22.152192995854627</v>
      </c>
      <c r="AK1077" s="377">
        <f t="shared" si="171"/>
        <v>12.458358887575072</v>
      </c>
      <c r="AL1077" s="377">
        <f t="shared" si="171"/>
        <v>8.6503743850735706</v>
      </c>
      <c r="AM1077" s="377">
        <f t="shared" si="171"/>
        <v>11.544585264311969</v>
      </c>
      <c r="AN1077" s="377">
        <f t="shared" si="172"/>
        <v>5.6311913114783962</v>
      </c>
      <c r="AO1077" s="377">
        <f t="shared" si="172"/>
        <v>17.528618838339025</v>
      </c>
      <c r="AP1077" s="377">
        <f t="shared" si="172"/>
        <v>7.7589088528509356</v>
      </c>
    </row>
    <row r="1078" spans="1:42" s="326" customFormat="1" ht="13.8" x14ac:dyDescent="0.3">
      <c r="A1078" s="330"/>
      <c r="B1078" s="330" t="s">
        <v>469</v>
      </c>
      <c r="C1078" s="333"/>
      <c r="D1078" s="333"/>
      <c r="E1078" s="333"/>
      <c r="F1078" s="333"/>
      <c r="G1078" s="333"/>
      <c r="H1078" s="333"/>
      <c r="I1078" s="333"/>
      <c r="J1078" s="333"/>
      <c r="K1078" s="333"/>
      <c r="L1078" s="333"/>
      <c r="M1078" s="333"/>
      <c r="N1078" s="333"/>
      <c r="O1078" s="377">
        <f t="shared" si="153"/>
        <v>39.358212792503345</v>
      </c>
      <c r="P1078" s="377">
        <f t="shared" si="154"/>
        <v>77.054705491087319</v>
      </c>
      <c r="Q1078" s="377">
        <f t="shared" si="155"/>
        <v>43.962035092222237</v>
      </c>
      <c r="R1078" s="377">
        <f t="shared" si="156"/>
        <v>97.475591112709822</v>
      </c>
      <c r="S1078" s="377">
        <f t="shared" si="157"/>
        <v>94.473897521809349</v>
      </c>
      <c r="T1078" s="377">
        <f t="shared" si="158"/>
        <v>28.461244828488361</v>
      </c>
      <c r="U1078" s="377">
        <f t="shared" si="159"/>
        <v>31.496983242652618</v>
      </c>
      <c r="V1078" s="377">
        <f t="shared" si="160"/>
        <v>-7.0220851217532534</v>
      </c>
      <c r="W1078" s="377">
        <f t="shared" si="161"/>
        <v>0.51187393745233722</v>
      </c>
      <c r="X1078" s="377">
        <f t="shared" si="162"/>
        <v>16.906998142405062</v>
      </c>
      <c r="Y1078" s="377">
        <f t="shared" si="163"/>
        <v>13.342243992569676</v>
      </c>
      <c r="Z1078" s="377">
        <f t="shared" si="164"/>
        <v>-7.4993248709677367</v>
      </c>
      <c r="AA1078" s="377">
        <f t="shared" si="165"/>
        <v>17.987062202786184</v>
      </c>
      <c r="AB1078" s="377">
        <f t="shared" si="166"/>
        <v>-14.665715031418967</v>
      </c>
      <c r="AC1078" s="377">
        <f t="shared" si="167"/>
        <v>-11.158122928218749</v>
      </c>
      <c r="AD1078" s="377">
        <f t="shared" si="168"/>
        <v>-22.203885571836388</v>
      </c>
      <c r="AE1078" s="377">
        <f t="shared" si="169"/>
        <v>-20.887707236575174</v>
      </c>
      <c r="AF1078" s="377">
        <f t="shared" si="170"/>
        <v>-6.8128235274552988</v>
      </c>
      <c r="AG1078" s="377">
        <f t="shared" si="170"/>
        <v>-8.1853935826570705</v>
      </c>
      <c r="AH1078" s="377">
        <f t="shared" si="170"/>
        <v>3.5287090122257836</v>
      </c>
      <c r="AI1078" s="377">
        <f t="shared" si="170"/>
        <v>-27.181134149764031</v>
      </c>
      <c r="AJ1078" s="377">
        <f t="shared" si="171"/>
        <v>-11.379319224359671</v>
      </c>
      <c r="AK1078" s="377">
        <f t="shared" si="171"/>
        <v>-12.01042095297236</v>
      </c>
      <c r="AL1078" s="377">
        <f t="shared" si="171"/>
        <v>14.277228140154229</v>
      </c>
      <c r="AM1078" s="377">
        <f t="shared" si="171"/>
        <v>-18.490226896781191</v>
      </c>
      <c r="AN1078" s="377">
        <f t="shared" si="172"/>
        <v>-17.952502465861969</v>
      </c>
      <c r="AO1078" s="377">
        <f t="shared" si="172"/>
        <v>10.087735418818175</v>
      </c>
      <c r="AP1078" s="377">
        <f t="shared" si="172"/>
        <v>19.403445309431298</v>
      </c>
    </row>
    <row r="1079" spans="1:42" s="326" customFormat="1" ht="13.8" x14ac:dyDescent="0.3">
      <c r="A1079" s="328"/>
      <c r="B1079" s="328" t="s">
        <v>470</v>
      </c>
      <c r="C1079" s="332"/>
      <c r="D1079" s="332"/>
      <c r="E1079" s="332"/>
      <c r="F1079" s="332"/>
      <c r="G1079" s="332"/>
      <c r="H1079" s="332"/>
      <c r="I1079" s="332"/>
      <c r="J1079" s="332"/>
      <c r="K1079" s="332"/>
      <c r="L1079" s="332"/>
      <c r="M1079" s="332"/>
      <c r="N1079" s="332"/>
      <c r="O1079" s="377">
        <f t="shared" si="153"/>
        <v>101.86603496564193</v>
      </c>
      <c r="P1079" s="377">
        <f t="shared" si="154"/>
        <v>98.377847856031138</v>
      </c>
      <c r="Q1079" s="377">
        <f t="shared" si="155"/>
        <v>21.170045644978774</v>
      </c>
      <c r="R1079" s="377">
        <f t="shared" si="156"/>
        <v>19.304570813846148</v>
      </c>
      <c r="S1079" s="377">
        <f t="shared" si="157"/>
        <v>34.949014351278606</v>
      </c>
      <c r="T1079" s="377">
        <f t="shared" si="158"/>
        <v>30.568409994318181</v>
      </c>
      <c r="U1079" s="377">
        <f t="shared" si="159"/>
        <v>32.830557624675315</v>
      </c>
      <c r="V1079" s="377">
        <f t="shared" si="160"/>
        <v>30.500812843930628</v>
      </c>
      <c r="W1079" s="377">
        <f t="shared" si="161"/>
        <v>25.045818763758394</v>
      </c>
      <c r="X1079" s="377">
        <f t="shared" si="162"/>
        <v>16.600643851851856</v>
      </c>
      <c r="Y1079" s="377">
        <f t="shared" si="163"/>
        <v>35.955814036437253</v>
      </c>
      <c r="Z1079" s="377">
        <f t="shared" si="164"/>
        <v>54.904871955056173</v>
      </c>
      <c r="AA1079" s="377">
        <f t="shared" si="165"/>
        <v>15.114168631733152</v>
      </c>
      <c r="AB1079" s="377">
        <f t="shared" si="166"/>
        <v>14.955186359287078</v>
      </c>
      <c r="AC1079" s="377">
        <f t="shared" si="167"/>
        <v>24.163512469818247</v>
      </c>
      <c r="AD1079" s="377">
        <f t="shared" si="168"/>
        <v>36.889228221460648</v>
      </c>
      <c r="AE1079" s="377">
        <f t="shared" si="169"/>
        <v>-5.5770583341137634</v>
      </c>
      <c r="AF1079" s="377">
        <f t="shared" si="170"/>
        <v>3.2106657964696255</v>
      </c>
      <c r="AG1079" s="377">
        <f t="shared" si="170"/>
        <v>18.719534920375438</v>
      </c>
      <c r="AH1079" s="377">
        <f t="shared" si="170"/>
        <v>20.664974967328426</v>
      </c>
      <c r="AI1079" s="377">
        <f t="shared" si="170"/>
        <v>8.7299041772267127</v>
      </c>
      <c r="AJ1079" s="377">
        <f t="shared" si="171"/>
        <v>30.854802382585635</v>
      </c>
      <c r="AK1079" s="377">
        <f t="shared" si="171"/>
        <v>15.546900238972551</v>
      </c>
      <c r="AL1079" s="377">
        <f t="shared" si="171"/>
        <v>12.145323087336378</v>
      </c>
      <c r="AM1079" s="377">
        <f t="shared" si="171"/>
        <v>19.874953466999255</v>
      </c>
      <c r="AN1079" s="377">
        <f t="shared" si="172"/>
        <v>13.160101228888257</v>
      </c>
      <c r="AO1079" s="377">
        <f t="shared" si="172"/>
        <v>-4.2056735855868933E-3</v>
      </c>
      <c r="AP1079" s="377">
        <f t="shared" si="172"/>
        <v>11.037500540841094</v>
      </c>
    </row>
    <row r="1080" spans="1:42" s="326" customFormat="1" ht="13.8" x14ac:dyDescent="0.3">
      <c r="A1080" s="330"/>
      <c r="B1080" s="330" t="s">
        <v>471</v>
      </c>
      <c r="C1080" s="333"/>
      <c r="D1080" s="333"/>
      <c r="E1080" s="333"/>
      <c r="F1080" s="333"/>
      <c r="G1080" s="333"/>
      <c r="H1080" s="333"/>
      <c r="I1080" s="333"/>
      <c r="J1080" s="333"/>
      <c r="K1080" s="333"/>
      <c r="L1080" s="333"/>
      <c r="M1080" s="333"/>
      <c r="N1080" s="333"/>
      <c r="O1080" s="377">
        <f t="shared" si="153"/>
        <v>34.837034751372549</v>
      </c>
      <c r="P1080" s="377">
        <f t="shared" si="154"/>
        <v>51.876518231188669</v>
      </c>
      <c r="Q1080" s="377">
        <f t="shared" si="155"/>
        <v>66.477240691235082</v>
      </c>
      <c r="R1080" s="377">
        <f t="shared" si="156"/>
        <v>40.521350652100836</v>
      </c>
      <c r="S1080" s="377">
        <f t="shared" si="157"/>
        <v>17.506883688125903</v>
      </c>
      <c r="T1080" s="377">
        <f t="shared" si="158"/>
        <v>-5.8116955079552097</v>
      </c>
      <c r="U1080" s="377">
        <f t="shared" si="159"/>
        <v>-21.858822073255809</v>
      </c>
      <c r="V1080" s="377">
        <f t="shared" si="160"/>
        <v>-8.7542589404978681</v>
      </c>
      <c r="W1080" s="377">
        <f t="shared" si="161"/>
        <v>-12.849603323749289</v>
      </c>
      <c r="X1080" s="377">
        <f t="shared" si="162"/>
        <v>-9.4154722490788476</v>
      </c>
      <c r="Y1080" s="377">
        <f t="shared" si="163"/>
        <v>-2.6744201193680572</v>
      </c>
      <c r="Z1080" s="377">
        <f t="shared" si="164"/>
        <v>0.62008540999999673</v>
      </c>
      <c r="AA1080" s="377">
        <f t="shared" si="165"/>
        <v>-8.2322617652654255</v>
      </c>
      <c r="AB1080" s="377">
        <f t="shared" si="166"/>
        <v>32.000417283721198</v>
      </c>
      <c r="AC1080" s="377">
        <f t="shared" si="167"/>
        <v>-17.579890285558474</v>
      </c>
      <c r="AD1080" s="377">
        <f t="shared" si="168"/>
        <v>15.225855974011973</v>
      </c>
      <c r="AE1080" s="377">
        <f t="shared" si="169"/>
        <v>4.3198664895997529</v>
      </c>
      <c r="AF1080" s="377">
        <f t="shared" si="170"/>
        <v>1.0072178893967483</v>
      </c>
      <c r="AG1080" s="377">
        <f t="shared" si="170"/>
        <v>32.405469479475173</v>
      </c>
      <c r="AH1080" s="377">
        <f t="shared" si="170"/>
        <v>28.063047127895487</v>
      </c>
      <c r="AI1080" s="377">
        <f t="shared" si="170"/>
        <v>1.5550141558273516</v>
      </c>
      <c r="AJ1080" s="377">
        <f t="shared" si="171"/>
        <v>84.697825573418513</v>
      </c>
      <c r="AK1080" s="377">
        <f t="shared" si="171"/>
        <v>45.429519027909834</v>
      </c>
      <c r="AL1080" s="377">
        <f t="shared" si="171"/>
        <v>21.872547891065587</v>
      </c>
      <c r="AM1080" s="377">
        <f t="shared" si="171"/>
        <v>73.794326759679521</v>
      </c>
      <c r="AN1080" s="377">
        <f t="shared" si="172"/>
        <v>11.57486797623474</v>
      </c>
      <c r="AO1080" s="377">
        <f t="shared" si="172"/>
        <v>60.106000255978969</v>
      </c>
      <c r="AP1080" s="377">
        <f t="shared" si="172"/>
        <v>10.938706910438274</v>
      </c>
    </row>
    <row r="1081" spans="1:42" s="326" customFormat="1" ht="13.8" x14ac:dyDescent="0.3">
      <c r="A1081" s="328"/>
      <c r="B1081" s="328" t="s">
        <v>472</v>
      </c>
      <c r="C1081" s="332"/>
      <c r="D1081" s="332"/>
      <c r="E1081" s="332"/>
      <c r="F1081" s="332"/>
      <c r="G1081" s="332"/>
      <c r="H1081" s="332"/>
      <c r="I1081" s="332"/>
      <c r="J1081" s="332"/>
      <c r="K1081" s="332"/>
      <c r="L1081" s="332"/>
      <c r="M1081" s="332"/>
      <c r="N1081" s="332"/>
      <c r="O1081" s="377">
        <f t="shared" si="153"/>
        <v>78.57996760581581</v>
      </c>
      <c r="P1081" s="377">
        <f t="shared" si="154"/>
        <v>41.231022658500351</v>
      </c>
      <c r="Q1081" s="377">
        <f t="shared" si="155"/>
        <v>58.571635867069496</v>
      </c>
      <c r="R1081" s="377">
        <f t="shared" si="156"/>
        <v>27.890605046583854</v>
      </c>
      <c r="S1081" s="377">
        <f t="shared" si="157"/>
        <v>24.84354894515538</v>
      </c>
      <c r="T1081" s="377">
        <f t="shared" si="158"/>
        <v>24.115182841903707</v>
      </c>
      <c r="U1081" s="377">
        <f t="shared" si="159"/>
        <v>-13.940915052245256</v>
      </c>
      <c r="V1081" s="377">
        <f t="shared" si="160"/>
        <v>-8.5328210890995262</v>
      </c>
      <c r="W1081" s="377">
        <f t="shared" si="161"/>
        <v>-3.759452121318037</v>
      </c>
      <c r="X1081" s="377">
        <f t="shared" si="162"/>
        <v>4.7644171008273064</v>
      </c>
      <c r="Y1081" s="377">
        <f t="shared" si="163"/>
        <v>16.814605785572127</v>
      </c>
      <c r="Z1081" s="377">
        <f t="shared" si="164"/>
        <v>-2.9692616026220637</v>
      </c>
      <c r="AA1081" s="377">
        <f t="shared" si="165"/>
        <v>23.767664770862574</v>
      </c>
      <c r="AB1081" s="377">
        <f t="shared" si="166"/>
        <v>-0.49377500292694004</v>
      </c>
      <c r="AC1081" s="377">
        <f t="shared" si="167"/>
        <v>-3.8512120644441987</v>
      </c>
      <c r="AD1081" s="377">
        <f t="shared" si="168"/>
        <v>15.81345793194409</v>
      </c>
      <c r="AE1081" s="377">
        <f t="shared" si="169"/>
        <v>-4.9649985182607965</v>
      </c>
      <c r="AF1081" s="377">
        <f t="shared" si="170"/>
        <v>-15.977278249632805</v>
      </c>
      <c r="AG1081" s="377">
        <f t="shared" si="170"/>
        <v>4.7528437805996298</v>
      </c>
      <c r="AH1081" s="377">
        <f t="shared" si="170"/>
        <v>15.987459546319917</v>
      </c>
      <c r="AI1081" s="377">
        <f t="shared" si="170"/>
        <v>-4.7298685037571015</v>
      </c>
      <c r="AJ1081" s="377">
        <f t="shared" si="171"/>
        <v>5.0108574263385242</v>
      </c>
      <c r="AK1081" s="377">
        <f t="shared" si="171"/>
        <v>6.8523798272135368</v>
      </c>
      <c r="AL1081" s="377">
        <f t="shared" si="171"/>
        <v>-5.8263611452751487</v>
      </c>
      <c r="AM1081" s="377">
        <f t="shared" si="171"/>
        <v>-1.2948305809249392</v>
      </c>
      <c r="AN1081" s="377">
        <f t="shared" si="172"/>
        <v>16.316712053633275</v>
      </c>
      <c r="AO1081" s="377">
        <f t="shared" si="172"/>
        <v>1.9536726513747322</v>
      </c>
      <c r="AP1081" s="377">
        <f t="shared" si="172"/>
        <v>-5.0977991919490044</v>
      </c>
    </row>
    <row r="1082" spans="1:42" s="326" customFormat="1" ht="13.8" x14ac:dyDescent="0.3">
      <c r="A1082" s="330"/>
      <c r="B1082" s="330" t="s">
        <v>473</v>
      </c>
      <c r="C1082" s="333"/>
      <c r="D1082" s="333"/>
      <c r="E1082" s="333"/>
      <c r="F1082" s="333"/>
      <c r="G1082" s="333"/>
      <c r="H1082" s="333"/>
      <c r="I1082" s="333"/>
      <c r="J1082" s="333"/>
      <c r="K1082" s="333"/>
      <c r="L1082" s="333"/>
      <c r="M1082" s="333"/>
      <c r="N1082" s="333"/>
      <c r="O1082" s="377">
        <f t="shared" si="153"/>
        <v>-8.2977117980379589</v>
      </c>
      <c r="P1082" s="377">
        <f t="shared" si="154"/>
        <v>-8.531717048596672</v>
      </c>
      <c r="Q1082" s="377">
        <f t="shared" si="155"/>
        <v>2.2477523962996728</v>
      </c>
      <c r="R1082" s="377">
        <f t="shared" si="156"/>
        <v>-4.2035355898862061</v>
      </c>
      <c r="S1082" s="377">
        <f t="shared" si="157"/>
        <v>-7.3914144827130546</v>
      </c>
      <c r="T1082" s="377">
        <f t="shared" si="158"/>
        <v>-18.17174653488372</v>
      </c>
      <c r="U1082" s="377">
        <f t="shared" si="159"/>
        <v>-16.535007740871098</v>
      </c>
      <c r="V1082" s="377">
        <f t="shared" si="160"/>
        <v>-11.479977341027695</v>
      </c>
      <c r="W1082" s="377">
        <f t="shared" si="161"/>
        <v>-9.4594781111353612</v>
      </c>
      <c r="X1082" s="377">
        <f t="shared" si="162"/>
        <v>2.3220477431062876</v>
      </c>
      <c r="Y1082" s="377">
        <f t="shared" si="163"/>
        <v>4.381370051914895</v>
      </c>
      <c r="Z1082" s="377">
        <f t="shared" si="164"/>
        <v>2.355248223482326</v>
      </c>
      <c r="AA1082" s="377">
        <f t="shared" si="165"/>
        <v>7.7295477213846144</v>
      </c>
      <c r="AB1082" s="377">
        <f t="shared" si="166"/>
        <v>8.7122018079440391</v>
      </c>
      <c r="AC1082" s="377">
        <f t="shared" si="167"/>
        <v>-21.961342245804151</v>
      </c>
      <c r="AD1082" s="377">
        <f t="shared" si="168"/>
        <v>9.6145115812176734</v>
      </c>
      <c r="AE1082" s="377">
        <f t="shared" si="169"/>
        <v>4.8707173483716089</v>
      </c>
      <c r="AF1082" s="377">
        <f t="shared" si="170"/>
        <v>1.6514001691225522</v>
      </c>
      <c r="AG1082" s="377">
        <f t="shared" si="170"/>
        <v>11.792304248520566</v>
      </c>
      <c r="AH1082" s="377">
        <f t="shared" si="170"/>
        <v>5.6723184557243504</v>
      </c>
      <c r="AI1082" s="377">
        <f t="shared" si="170"/>
        <v>1.5029601325767838</v>
      </c>
      <c r="AJ1082" s="377">
        <f t="shared" si="171"/>
        <v>18.958177402049365</v>
      </c>
      <c r="AK1082" s="377">
        <f t="shared" si="171"/>
        <v>5.0310422985797949</v>
      </c>
      <c r="AL1082" s="377">
        <f t="shared" si="171"/>
        <v>0.26495122312345942</v>
      </c>
      <c r="AM1082" s="377">
        <f t="shared" si="171"/>
        <v>9.0281077127027594</v>
      </c>
      <c r="AN1082" s="377">
        <f t="shared" si="172"/>
        <v>-7.1083229356772701</v>
      </c>
      <c r="AO1082" s="377">
        <f t="shared" si="172"/>
        <v>8.9648405956002701</v>
      </c>
      <c r="AP1082" s="377">
        <f t="shared" si="172"/>
        <v>1.6132709848348348</v>
      </c>
    </row>
    <row r="1083" spans="1:42" s="326" customFormat="1" ht="13.8" x14ac:dyDescent="0.3">
      <c r="A1083" s="328"/>
      <c r="B1083" s="328" t="s">
        <v>474</v>
      </c>
      <c r="C1083" s="332"/>
      <c r="D1083" s="332"/>
      <c r="E1083" s="332"/>
      <c r="F1083" s="332"/>
      <c r="G1083" s="332"/>
      <c r="H1083" s="332"/>
      <c r="I1083" s="332"/>
      <c r="J1083" s="332"/>
      <c r="K1083" s="332"/>
      <c r="L1083" s="332"/>
      <c r="M1083" s="332"/>
      <c r="N1083" s="332"/>
      <c r="O1083" s="377">
        <f t="shared" si="153"/>
        <v>-20.83020104930425</v>
      </c>
      <c r="P1083" s="377">
        <f t="shared" si="154"/>
        <v>-17.020148069747282</v>
      </c>
      <c r="Q1083" s="377">
        <f t="shared" si="155"/>
        <v>-14.990420024761177</v>
      </c>
      <c r="R1083" s="377">
        <f t="shared" si="156"/>
        <v>-20.990998856565195</v>
      </c>
      <c r="S1083" s="377">
        <f t="shared" si="157"/>
        <v>-19.255593683701512</v>
      </c>
      <c r="T1083" s="377">
        <f t="shared" si="158"/>
        <v>20.316280829736133</v>
      </c>
      <c r="U1083" s="377">
        <f t="shared" si="159"/>
        <v>12.96125069157819</v>
      </c>
      <c r="V1083" s="377">
        <f t="shared" si="160"/>
        <v>5.6947251617526291</v>
      </c>
      <c r="W1083" s="377">
        <f t="shared" si="161"/>
        <v>-19.249128403215064</v>
      </c>
      <c r="X1083" s="377">
        <f t="shared" si="162"/>
        <v>19.872340061510503</v>
      </c>
      <c r="Y1083" s="377">
        <f t="shared" si="163"/>
        <v>-5.2716551789498718</v>
      </c>
      <c r="Z1083" s="377">
        <f t="shared" si="164"/>
        <v>-25.340127197135129</v>
      </c>
      <c r="AA1083" s="377">
        <f t="shared" si="165"/>
        <v>-0.3925998106705339</v>
      </c>
      <c r="AB1083" s="377">
        <f t="shared" si="166"/>
        <v>6.288946164475429</v>
      </c>
      <c r="AC1083" s="377">
        <f t="shared" si="167"/>
        <v>-19.408782568414853</v>
      </c>
      <c r="AD1083" s="377">
        <f t="shared" si="168"/>
        <v>-14.011952380345065</v>
      </c>
      <c r="AE1083" s="377">
        <f t="shared" si="169"/>
        <v>-8.4180272467540238</v>
      </c>
      <c r="AF1083" s="377">
        <f t="shared" si="170"/>
        <v>-15.262547206010444</v>
      </c>
      <c r="AG1083" s="377">
        <f t="shared" si="170"/>
        <v>17.884828774567769</v>
      </c>
      <c r="AH1083" s="377">
        <f t="shared" si="170"/>
        <v>-14.093591045688964</v>
      </c>
      <c r="AI1083" s="377">
        <f t="shared" si="170"/>
        <v>11.68335018834194</v>
      </c>
      <c r="AJ1083" s="377">
        <f t="shared" si="171"/>
        <v>11.558584032259791</v>
      </c>
      <c r="AK1083" s="377">
        <f t="shared" si="171"/>
        <v>10.846205909494161</v>
      </c>
      <c r="AL1083" s="377">
        <f t="shared" si="171"/>
        <v>12.737205445739285</v>
      </c>
      <c r="AM1083" s="377">
        <f t="shared" si="171"/>
        <v>16.530184452905857</v>
      </c>
      <c r="AN1083" s="377">
        <f t="shared" si="172"/>
        <v>-13.582479886819419</v>
      </c>
      <c r="AO1083" s="377">
        <f t="shared" si="172"/>
        <v>5.1878394459505532</v>
      </c>
      <c r="AP1083" s="377">
        <f t="shared" si="172"/>
        <v>12.783077452358205</v>
      </c>
    </row>
    <row r="1084" spans="1:42" s="326" customFormat="1" ht="13.8" x14ac:dyDescent="0.3">
      <c r="A1084" s="330"/>
      <c r="B1084" s="330" t="s">
        <v>475</v>
      </c>
      <c r="C1084" s="333"/>
      <c r="D1084" s="333"/>
      <c r="E1084" s="333"/>
      <c r="F1084" s="333"/>
      <c r="G1084" s="333"/>
      <c r="H1084" s="333"/>
      <c r="I1084" s="333"/>
      <c r="J1084" s="333"/>
      <c r="K1084" s="333"/>
      <c r="L1084" s="333"/>
      <c r="M1084" s="333"/>
      <c r="N1084" s="333"/>
      <c r="O1084" s="377">
        <f t="shared" si="153"/>
        <v>18.621107246200093</v>
      </c>
      <c r="P1084" s="377">
        <f t="shared" si="154"/>
        <v>8.5024330581565302</v>
      </c>
      <c r="Q1084" s="377">
        <f t="shared" si="155"/>
        <v>0.72151457553641274</v>
      </c>
      <c r="R1084" s="377">
        <f t="shared" si="156"/>
        <v>-6.2139289461534979</v>
      </c>
      <c r="S1084" s="377">
        <f t="shared" si="157"/>
        <v>20.437798478476807</v>
      </c>
      <c r="T1084" s="377">
        <f t="shared" si="158"/>
        <v>22.642539133741618</v>
      </c>
      <c r="U1084" s="377">
        <f t="shared" si="159"/>
        <v>10.297883250864304</v>
      </c>
      <c r="V1084" s="377">
        <f t="shared" si="160"/>
        <v>2.5044412663131657</v>
      </c>
      <c r="W1084" s="377">
        <f t="shared" si="161"/>
        <v>0.83566598097130396</v>
      </c>
      <c r="X1084" s="377">
        <f t="shared" si="162"/>
        <v>36.083179388418507</v>
      </c>
      <c r="Y1084" s="377">
        <f t="shared" si="163"/>
        <v>13.785956773577089</v>
      </c>
      <c r="Z1084" s="377">
        <f t="shared" si="164"/>
        <v>-4.010198419651563E-2</v>
      </c>
      <c r="AA1084" s="377">
        <f t="shared" si="165"/>
        <v>0.95055624855971277</v>
      </c>
      <c r="AB1084" s="377">
        <f t="shared" si="166"/>
        <v>16.69764807580864</v>
      </c>
      <c r="AC1084" s="377">
        <f t="shared" si="167"/>
        <v>-11.198683148715977</v>
      </c>
      <c r="AD1084" s="377">
        <f t="shared" si="168"/>
        <v>-7.4293255098364925</v>
      </c>
      <c r="AE1084" s="377">
        <f t="shared" si="169"/>
        <v>-5.3050810225152816</v>
      </c>
      <c r="AF1084" s="377">
        <f t="shared" si="170"/>
        <v>-7.7038562622470916</v>
      </c>
      <c r="AG1084" s="377">
        <f t="shared" si="170"/>
        <v>18.872651618082791</v>
      </c>
      <c r="AH1084" s="377">
        <f t="shared" si="170"/>
        <v>-22.031169552878676</v>
      </c>
      <c r="AI1084" s="377">
        <f t="shared" si="170"/>
        <v>6.9454337262007497</v>
      </c>
      <c r="AJ1084" s="377">
        <f t="shared" si="171"/>
        <v>11.468328185445653</v>
      </c>
      <c r="AK1084" s="377">
        <f t="shared" si="171"/>
        <v>-12.083205021332571</v>
      </c>
      <c r="AL1084" s="377">
        <f t="shared" si="171"/>
        <v>18.166995779364083</v>
      </c>
      <c r="AM1084" s="377">
        <f t="shared" si="171"/>
        <v>13.125024679247204</v>
      </c>
      <c r="AN1084" s="377">
        <f t="shared" si="172"/>
        <v>-15.472533138089512</v>
      </c>
      <c r="AO1084" s="377">
        <f t="shared" si="172"/>
        <v>6.3708479466864869</v>
      </c>
      <c r="AP1084" s="377">
        <f t="shared" si="172"/>
        <v>10.579772527424023</v>
      </c>
    </row>
    <row r="1085" spans="1:42" s="326" customFormat="1" ht="13.8" x14ac:dyDescent="0.3">
      <c r="A1085" s="328"/>
      <c r="B1085" s="328" t="s">
        <v>476</v>
      </c>
      <c r="C1085" s="332"/>
      <c r="D1085" s="332"/>
      <c r="E1085" s="332"/>
      <c r="F1085" s="332"/>
      <c r="G1085" s="332"/>
      <c r="H1085" s="332"/>
      <c r="I1085" s="332"/>
      <c r="J1085" s="332"/>
      <c r="K1085" s="332"/>
      <c r="L1085" s="332"/>
      <c r="M1085" s="332"/>
      <c r="N1085" s="332"/>
      <c r="O1085" s="377">
        <f t="shared" si="153"/>
        <v>-20.508874403587441</v>
      </c>
      <c r="P1085" s="377">
        <f t="shared" si="154"/>
        <v>-4.9093231530815116</v>
      </c>
      <c r="Q1085" s="377">
        <f t="shared" si="155"/>
        <v>-19.888268406455467</v>
      </c>
      <c r="R1085" s="377">
        <f t="shared" si="156"/>
        <v>-29.703698402560462</v>
      </c>
      <c r="S1085" s="377">
        <f t="shared" si="157"/>
        <v>-28.45078831308669</v>
      </c>
      <c r="T1085" s="377">
        <f t="shared" si="158"/>
        <v>-28.998070539748959</v>
      </c>
      <c r="U1085" s="377">
        <f t="shared" si="159"/>
        <v>-27.374977910728269</v>
      </c>
      <c r="V1085" s="377">
        <f t="shared" si="160"/>
        <v>-12.632743026450513</v>
      </c>
      <c r="W1085" s="377">
        <f t="shared" si="161"/>
        <v>-46.134374914194069</v>
      </c>
      <c r="X1085" s="377">
        <f t="shared" si="162"/>
        <v>0.20085029354838543</v>
      </c>
      <c r="Y1085" s="377">
        <f t="shared" si="163"/>
        <v>-38.701321273287149</v>
      </c>
      <c r="Z1085" s="377">
        <f t="shared" si="164"/>
        <v>-20.999701684259268</v>
      </c>
      <c r="AA1085" s="377">
        <f t="shared" si="165"/>
        <v>-7.9594773193572488</v>
      </c>
      <c r="AB1085" s="377">
        <f t="shared" si="166"/>
        <v>-4.5835114567655673</v>
      </c>
      <c r="AC1085" s="377">
        <f t="shared" si="167"/>
        <v>-8.3313004070187855</v>
      </c>
      <c r="AD1085" s="377">
        <f t="shared" si="168"/>
        <v>-7.2707437969896294</v>
      </c>
      <c r="AE1085" s="377">
        <f t="shared" si="169"/>
        <v>-13.96233834635766</v>
      </c>
      <c r="AF1085" s="377">
        <f t="shared" si="170"/>
        <v>4.4531621435768773</v>
      </c>
      <c r="AG1085" s="377">
        <f t="shared" si="170"/>
        <v>24.476254446119444</v>
      </c>
      <c r="AH1085" s="377">
        <f t="shared" si="170"/>
        <v>18.713403006683034</v>
      </c>
      <c r="AI1085" s="377">
        <f t="shared" si="170"/>
        <v>53.022809698430791</v>
      </c>
      <c r="AJ1085" s="377">
        <f t="shared" si="171"/>
        <v>65.317675929275339</v>
      </c>
      <c r="AK1085" s="377">
        <f t="shared" si="171"/>
        <v>111.08675632249211</v>
      </c>
      <c r="AL1085" s="377">
        <f t="shared" si="171"/>
        <v>48.64812790081465</v>
      </c>
      <c r="AM1085" s="377">
        <f t="shared" si="171"/>
        <v>26.298336891324897</v>
      </c>
      <c r="AN1085" s="377">
        <f t="shared" si="172"/>
        <v>5.0450930803414797</v>
      </c>
      <c r="AO1085" s="377">
        <f t="shared" si="172"/>
        <v>3.8920960994761957</v>
      </c>
      <c r="AP1085" s="377">
        <f t="shared" si="172"/>
        <v>29.353853712711377</v>
      </c>
    </row>
    <row r="1086" spans="1:42" s="326" customFormat="1" ht="13.8" x14ac:dyDescent="0.3">
      <c r="A1086" s="330"/>
      <c r="B1086" s="330" t="s">
        <v>477</v>
      </c>
      <c r="C1086" s="333"/>
      <c r="D1086" s="333"/>
      <c r="E1086" s="333"/>
      <c r="F1086" s="333"/>
      <c r="G1086" s="333"/>
      <c r="H1086" s="333"/>
      <c r="I1086" s="333"/>
      <c r="J1086" s="333"/>
      <c r="K1086" s="333"/>
      <c r="L1086" s="333"/>
      <c r="M1086" s="333"/>
      <c r="N1086" s="333"/>
      <c r="O1086" s="377">
        <f t="shared" si="153"/>
        <v>-50.704318440900558</v>
      </c>
      <c r="P1086" s="377">
        <f t="shared" si="154"/>
        <v>181.18658184688999</v>
      </c>
      <c r="Q1086" s="377">
        <f t="shared" si="155"/>
        <v>19.146273858227847</v>
      </c>
      <c r="R1086" s="377">
        <f t="shared" si="156"/>
        <v>-29.190206657514448</v>
      </c>
      <c r="S1086" s="377">
        <f t="shared" si="157"/>
        <v>46.75333026451613</v>
      </c>
      <c r="T1086" s="377">
        <f t="shared" si="158"/>
        <v>37.645310831955925</v>
      </c>
      <c r="U1086" s="377">
        <f t="shared" si="159"/>
        <v>105.06168110616439</v>
      </c>
      <c r="V1086" s="377">
        <f t="shared" si="160"/>
        <v>8.5934759704797106</v>
      </c>
      <c r="W1086" s="377">
        <f t="shared" si="161"/>
        <v>-48.511958795138888</v>
      </c>
      <c r="X1086" s="377">
        <f t="shared" si="162"/>
        <v>68.507732293532342</v>
      </c>
      <c r="Y1086" s="377">
        <f t="shared" si="163"/>
        <v>15.054629352644842</v>
      </c>
      <c r="Z1086" s="377">
        <f t="shared" si="164"/>
        <v>-61.579660238383845</v>
      </c>
      <c r="AA1086" s="377">
        <f t="shared" si="165"/>
        <v>127.07785726586189</v>
      </c>
      <c r="AB1086" s="377">
        <f t="shared" si="166"/>
        <v>55.675001244486019</v>
      </c>
      <c r="AC1086" s="377">
        <f t="shared" si="167"/>
        <v>-29.673633257195064</v>
      </c>
      <c r="AD1086" s="377">
        <f t="shared" si="168"/>
        <v>-40.864685079587311</v>
      </c>
      <c r="AE1086" s="377">
        <f t="shared" si="169"/>
        <v>29.545548512557797</v>
      </c>
      <c r="AF1086" s="377">
        <f t="shared" si="170"/>
        <v>-31.390100560964633</v>
      </c>
      <c r="AG1086" s="377">
        <f t="shared" si="170"/>
        <v>-41.800924260672396</v>
      </c>
      <c r="AH1086" s="377">
        <f t="shared" si="170"/>
        <v>-4.8788408951651965</v>
      </c>
      <c r="AI1086" s="377">
        <f t="shared" si="170"/>
        <v>9.7871563523576999</v>
      </c>
      <c r="AJ1086" s="377">
        <f t="shared" si="171"/>
        <v>41.289131101290131</v>
      </c>
      <c r="AK1086" s="377">
        <f t="shared" si="171"/>
        <v>-42.01371235751629</v>
      </c>
      <c r="AL1086" s="377">
        <f t="shared" si="171"/>
        <v>20.97078405563159</v>
      </c>
      <c r="AM1086" s="377">
        <f t="shared" si="171"/>
        <v>45.481832670233629</v>
      </c>
      <c r="AN1086" s="377">
        <f t="shared" si="172"/>
        <v>-68.824868093414366</v>
      </c>
      <c r="AO1086" s="377">
        <f t="shared" si="172"/>
        <v>-1.287341362942334</v>
      </c>
      <c r="AP1086" s="377">
        <f t="shared" si="172"/>
        <v>-36.023501574298223</v>
      </c>
    </row>
    <row r="1087" spans="1:42" s="326" customFormat="1" ht="27.6" x14ac:dyDescent="0.3">
      <c r="A1087" s="328"/>
      <c r="B1087" s="328" t="s">
        <v>478</v>
      </c>
      <c r="C1087" s="332"/>
      <c r="D1087" s="332"/>
      <c r="E1087" s="332"/>
      <c r="F1087" s="332"/>
      <c r="G1087" s="332"/>
      <c r="H1087" s="332"/>
      <c r="I1087" s="332"/>
      <c r="J1087" s="332"/>
      <c r="K1087" s="332"/>
      <c r="L1087" s="332"/>
      <c r="M1087" s="332"/>
      <c r="N1087" s="332"/>
      <c r="O1087" s="377">
        <f t="shared" si="153"/>
        <v>-52.014143566752246</v>
      </c>
      <c r="P1087" s="377">
        <f t="shared" si="154"/>
        <v>-43.386081758160799</v>
      </c>
      <c r="Q1087" s="377">
        <f t="shared" si="155"/>
        <v>-29.843693096979077</v>
      </c>
      <c r="R1087" s="377">
        <f t="shared" si="156"/>
        <v>-36.810354186775839</v>
      </c>
      <c r="S1087" s="377">
        <f t="shared" si="157"/>
        <v>-51.452358781311958</v>
      </c>
      <c r="T1087" s="377">
        <f t="shared" si="158"/>
        <v>22.540353629995472</v>
      </c>
      <c r="U1087" s="377">
        <f t="shared" si="159"/>
        <v>22.013984557715826</v>
      </c>
      <c r="V1087" s="377">
        <f t="shared" si="160"/>
        <v>16.821436394143063</v>
      </c>
      <c r="W1087" s="377">
        <f t="shared" si="161"/>
        <v>-39.333351257335899</v>
      </c>
      <c r="X1087" s="377">
        <f t="shared" si="162"/>
        <v>-2.5848601422882918</v>
      </c>
      <c r="Y1087" s="377">
        <f t="shared" si="163"/>
        <v>-31.486326014505323</v>
      </c>
      <c r="Z1087" s="377">
        <f t="shared" si="164"/>
        <v>-47.138569621414163</v>
      </c>
      <c r="AA1087" s="377">
        <f t="shared" si="165"/>
        <v>-5.3794192230024818</v>
      </c>
      <c r="AB1087" s="377">
        <f t="shared" si="166"/>
        <v>-13.834459134294567</v>
      </c>
      <c r="AC1087" s="377">
        <f t="shared" si="167"/>
        <v>-30.971312489716237</v>
      </c>
      <c r="AD1087" s="377">
        <f t="shared" si="168"/>
        <v>-24.554622864511575</v>
      </c>
      <c r="AE1087" s="377">
        <f t="shared" si="169"/>
        <v>-15.545696977813439</v>
      </c>
      <c r="AF1087" s="377">
        <f t="shared" si="170"/>
        <v>-27.904808118930116</v>
      </c>
      <c r="AG1087" s="377">
        <f t="shared" si="170"/>
        <v>18.832475303728053</v>
      </c>
      <c r="AH1087" s="377">
        <f t="shared" si="170"/>
        <v>0.97260132527452969</v>
      </c>
      <c r="AI1087" s="377">
        <f t="shared" si="170"/>
        <v>17.896199630071074</v>
      </c>
      <c r="AJ1087" s="377">
        <f t="shared" si="171"/>
        <v>6.2738775661038151</v>
      </c>
      <c r="AK1087" s="377">
        <f t="shared" si="171"/>
        <v>62.406292268416706</v>
      </c>
      <c r="AL1087" s="377">
        <f t="shared" si="171"/>
        <v>0.6282593456410982</v>
      </c>
      <c r="AM1087" s="377">
        <f t="shared" si="171"/>
        <v>20.91918829485606</v>
      </c>
      <c r="AN1087" s="377">
        <f t="shared" si="172"/>
        <v>-5.3714397074949796</v>
      </c>
      <c r="AO1087" s="377">
        <f t="shared" si="172"/>
        <v>3.466294273565353</v>
      </c>
      <c r="AP1087" s="377">
        <f t="shared" si="172"/>
        <v>17.217403710339219</v>
      </c>
    </row>
    <row r="1088" spans="1:42" s="326" customFormat="1" ht="13.8" x14ac:dyDescent="0.3">
      <c r="A1088" s="330"/>
      <c r="B1088" s="330" t="s">
        <v>479</v>
      </c>
      <c r="C1088" s="333"/>
      <c r="D1088" s="333"/>
      <c r="E1088" s="333"/>
      <c r="F1088" s="333"/>
      <c r="G1088" s="333"/>
      <c r="H1088" s="333"/>
      <c r="I1088" s="333"/>
      <c r="J1088" s="333"/>
      <c r="K1088" s="333"/>
      <c r="L1088" s="333"/>
      <c r="M1088" s="333"/>
      <c r="N1088" s="333"/>
      <c r="O1088" s="377">
        <f t="shared" si="153"/>
        <v>4.2628308665110426</v>
      </c>
      <c r="P1088" s="377">
        <f t="shared" si="154"/>
        <v>27.67588263526633</v>
      </c>
      <c r="Q1088" s="377">
        <f t="shared" si="155"/>
        <v>24.10873239384749</v>
      </c>
      <c r="R1088" s="377">
        <f t="shared" si="156"/>
        <v>6.9250046582937417</v>
      </c>
      <c r="S1088" s="377">
        <f t="shared" si="157"/>
        <v>16.400976097912029</v>
      </c>
      <c r="T1088" s="377">
        <f t="shared" si="158"/>
        <v>5.5038497198603409</v>
      </c>
      <c r="U1088" s="377">
        <f t="shared" si="159"/>
        <v>22.294170460762604</v>
      </c>
      <c r="V1088" s="377">
        <f t="shared" si="160"/>
        <v>5.3632271326232264</v>
      </c>
      <c r="W1088" s="377">
        <f t="shared" si="161"/>
        <v>-12.340023874344407</v>
      </c>
      <c r="X1088" s="377">
        <f t="shared" si="162"/>
        <v>12.473401887852757</v>
      </c>
      <c r="Y1088" s="377">
        <f t="shared" si="163"/>
        <v>0.26043045286584215</v>
      </c>
      <c r="Z1088" s="377">
        <f t="shared" si="164"/>
        <v>19.76086386797753</v>
      </c>
      <c r="AA1088" s="377">
        <f t="shared" si="165"/>
        <v>7.6828240164657986</v>
      </c>
      <c r="AB1088" s="377">
        <f t="shared" si="166"/>
        <v>-8.5138646422711055</v>
      </c>
      <c r="AC1088" s="377">
        <f t="shared" si="167"/>
        <v>-7.1060447493370438</v>
      </c>
      <c r="AD1088" s="377">
        <f t="shared" si="168"/>
        <v>-4.1920776264207831</v>
      </c>
      <c r="AE1088" s="377">
        <f t="shared" si="169"/>
        <v>1.1913017732696325</v>
      </c>
      <c r="AF1088" s="377">
        <f t="shared" si="170"/>
        <v>-2.260927551960588</v>
      </c>
      <c r="AG1088" s="377">
        <f t="shared" si="170"/>
        <v>6.5064930313041955</v>
      </c>
      <c r="AH1088" s="377">
        <f t="shared" si="170"/>
        <v>-3.1393784322780633</v>
      </c>
      <c r="AI1088" s="377">
        <f t="shared" si="170"/>
        <v>21.554114679973502</v>
      </c>
      <c r="AJ1088" s="377">
        <f t="shared" si="171"/>
        <v>18.366447247784805</v>
      </c>
      <c r="AK1088" s="377">
        <f t="shared" si="171"/>
        <v>2.0662129042972159</v>
      </c>
      <c r="AL1088" s="377">
        <f t="shared" si="171"/>
        <v>-4.2932399611925582</v>
      </c>
      <c r="AM1088" s="377">
        <f t="shared" si="171"/>
        <v>1.5034655522581983</v>
      </c>
      <c r="AN1088" s="377">
        <f t="shared" si="172"/>
        <v>11.459750838952141</v>
      </c>
      <c r="AO1088" s="377">
        <f t="shared" si="172"/>
        <v>7.4938686998859634</v>
      </c>
      <c r="AP1088" s="377">
        <f t="shared" si="172"/>
        <v>25.089836314423611</v>
      </c>
    </row>
    <row r="1089" spans="1:42" s="326" customFormat="1" ht="13.8" x14ac:dyDescent="0.3">
      <c r="A1089" s="328"/>
      <c r="B1089" s="328" t="s">
        <v>480</v>
      </c>
      <c r="C1089" s="332"/>
      <c r="D1089" s="332"/>
      <c r="E1089" s="332"/>
      <c r="F1089" s="332"/>
      <c r="G1089" s="332"/>
      <c r="H1089" s="332"/>
      <c r="I1089" s="332"/>
      <c r="J1089" s="332"/>
      <c r="K1089" s="332"/>
      <c r="L1089" s="332"/>
      <c r="M1089" s="332"/>
      <c r="N1089" s="332"/>
      <c r="O1089" s="377">
        <f t="shared" si="153"/>
        <v>1.8661186557039995</v>
      </c>
      <c r="P1089" s="377">
        <f t="shared" si="154"/>
        <v>14.427908312549647</v>
      </c>
      <c r="Q1089" s="377">
        <f t="shared" si="155"/>
        <v>16.759083358224022</v>
      </c>
      <c r="R1089" s="377">
        <f t="shared" si="156"/>
        <v>9.0357042041442899</v>
      </c>
      <c r="S1089" s="377">
        <f t="shared" si="157"/>
        <v>13.427255264164325</v>
      </c>
      <c r="T1089" s="377">
        <f t="shared" si="158"/>
        <v>3.6179082573627852</v>
      </c>
      <c r="U1089" s="377">
        <f t="shared" si="159"/>
        <v>13.090719286901461</v>
      </c>
      <c r="V1089" s="377">
        <f t="shared" si="160"/>
        <v>6.581365200274818</v>
      </c>
      <c r="W1089" s="377">
        <f t="shared" si="161"/>
        <v>-3.558911477806785</v>
      </c>
      <c r="X1089" s="377">
        <f t="shared" si="162"/>
        <v>7.4999556977743103</v>
      </c>
      <c r="Y1089" s="377">
        <f t="shared" si="163"/>
        <v>2.3245679770803926</v>
      </c>
      <c r="Z1089" s="377">
        <f t="shared" si="164"/>
        <v>7.7754109294969629</v>
      </c>
      <c r="AA1089" s="377">
        <f t="shared" si="165"/>
        <v>-0.94697104819845945</v>
      </c>
      <c r="AB1089" s="377">
        <f t="shared" si="166"/>
        <v>-7.1158725774222376</v>
      </c>
      <c r="AC1089" s="377">
        <f t="shared" si="167"/>
        <v>-11.810121321305891</v>
      </c>
      <c r="AD1089" s="377">
        <f t="shared" si="168"/>
        <v>-3.9964193035213813</v>
      </c>
      <c r="AE1089" s="377">
        <f t="shared" si="169"/>
        <v>3.5426884888921801</v>
      </c>
      <c r="AF1089" s="377">
        <f t="shared" si="170"/>
        <v>1.3237000081428556</v>
      </c>
      <c r="AG1089" s="377">
        <f t="shared" si="170"/>
        <v>8.9965088023044117</v>
      </c>
      <c r="AH1089" s="377">
        <f t="shared" si="170"/>
        <v>-8.1001133278306146</v>
      </c>
      <c r="AI1089" s="377">
        <f t="shared" si="170"/>
        <v>19.45531485141813</v>
      </c>
      <c r="AJ1089" s="377">
        <f t="shared" si="171"/>
        <v>15.97444285436589</v>
      </c>
      <c r="AK1089" s="377">
        <f t="shared" si="171"/>
        <v>3.0184016851401632</v>
      </c>
      <c r="AL1089" s="377">
        <f t="shared" si="171"/>
        <v>-5.0615577006234203</v>
      </c>
      <c r="AM1089" s="377">
        <f t="shared" si="171"/>
        <v>2.9641631786459275</v>
      </c>
      <c r="AN1089" s="377">
        <f t="shared" si="172"/>
        <v>5.3821737519498623</v>
      </c>
      <c r="AO1089" s="377">
        <f t="shared" si="172"/>
        <v>3.0528087794502543</v>
      </c>
      <c r="AP1089" s="377">
        <f t="shared" si="172"/>
        <v>23.753797467048013</v>
      </c>
    </row>
    <row r="1090" spans="1:42" s="326" customFormat="1" ht="13.8" x14ac:dyDescent="0.3">
      <c r="A1090" s="330"/>
      <c r="B1090" s="330" t="s">
        <v>481</v>
      </c>
      <c r="C1090" s="333"/>
      <c r="D1090" s="333"/>
      <c r="E1090" s="333"/>
      <c r="F1090" s="333"/>
      <c r="G1090" s="333"/>
      <c r="H1090" s="333"/>
      <c r="I1090" s="333"/>
      <c r="J1090" s="333"/>
      <c r="K1090" s="333"/>
      <c r="L1090" s="333"/>
      <c r="M1090" s="333"/>
      <c r="N1090" s="333"/>
      <c r="O1090" s="377">
        <f t="shared" si="153"/>
        <v>51.581950569767443</v>
      </c>
      <c r="P1090" s="377">
        <f t="shared" si="154"/>
        <v>86.831639436781614</v>
      </c>
      <c r="Q1090" s="377">
        <f t="shared" si="155"/>
        <v>74.096722321691161</v>
      </c>
      <c r="R1090" s="377">
        <f t="shared" si="156"/>
        <v>36.749501580536915</v>
      </c>
      <c r="S1090" s="377">
        <f t="shared" si="157"/>
        <v>43.424274087882822</v>
      </c>
      <c r="T1090" s="377">
        <f t="shared" si="158"/>
        <v>42.444855504393665</v>
      </c>
      <c r="U1090" s="377">
        <f t="shared" si="159"/>
        <v>13.560986646739138</v>
      </c>
      <c r="V1090" s="377">
        <f t="shared" si="160"/>
        <v>7.1278308208168664</v>
      </c>
      <c r="W1090" s="377">
        <f t="shared" si="161"/>
        <v>-16.808187025682184</v>
      </c>
      <c r="X1090" s="377">
        <f t="shared" si="162"/>
        <v>62.1430892752688</v>
      </c>
      <c r="Y1090" s="377">
        <f t="shared" si="163"/>
        <v>-10.473198018666672</v>
      </c>
      <c r="Z1090" s="377">
        <f t="shared" si="164"/>
        <v>33.299014868852453</v>
      </c>
      <c r="AA1090" s="377">
        <f t="shared" si="165"/>
        <v>66.964485936848789</v>
      </c>
      <c r="AB1090" s="377">
        <f t="shared" si="166"/>
        <v>20.029486385332007</v>
      </c>
      <c r="AC1090" s="377">
        <f t="shared" si="167"/>
        <v>16.345070396621566</v>
      </c>
      <c r="AD1090" s="377">
        <f t="shared" si="168"/>
        <v>-0.53725971187926458</v>
      </c>
      <c r="AE1090" s="377">
        <f t="shared" si="169"/>
        <v>8.2090408957087266</v>
      </c>
      <c r="AF1090" s="377">
        <f t="shared" si="170"/>
        <v>-15.911847659023584</v>
      </c>
      <c r="AG1090" s="377">
        <f t="shared" si="170"/>
        <v>35.389047722941704</v>
      </c>
      <c r="AH1090" s="377">
        <f t="shared" si="170"/>
        <v>5.1130811581241691</v>
      </c>
      <c r="AI1090" s="377">
        <f t="shared" si="170"/>
        <v>17.030950913204151</v>
      </c>
      <c r="AJ1090" s="377">
        <f t="shared" si="171"/>
        <v>12.839980053103377</v>
      </c>
      <c r="AK1090" s="377">
        <f t="shared" si="171"/>
        <v>-5.2887402422653533</v>
      </c>
      <c r="AL1090" s="377">
        <f t="shared" si="171"/>
        <v>15.653398533200267</v>
      </c>
      <c r="AM1090" s="377">
        <f t="shared" si="171"/>
        <v>-22.160449166690992</v>
      </c>
      <c r="AN1090" s="377">
        <f t="shared" si="172"/>
        <v>12.186414917089495</v>
      </c>
      <c r="AO1090" s="377">
        <f t="shared" si="172"/>
        <v>1.859637377683738</v>
      </c>
      <c r="AP1090" s="377">
        <f t="shared" si="172"/>
        <v>15.215165896838899</v>
      </c>
    </row>
    <row r="1091" spans="1:42" s="326" customFormat="1" ht="13.8" x14ac:dyDescent="0.3">
      <c r="A1091" s="328"/>
      <c r="B1091" s="328" t="s">
        <v>482</v>
      </c>
      <c r="C1091" s="332"/>
      <c r="D1091" s="332"/>
      <c r="E1091" s="332"/>
      <c r="F1091" s="332"/>
      <c r="G1091" s="332"/>
      <c r="H1091" s="332"/>
      <c r="I1091" s="332"/>
      <c r="J1091" s="332"/>
      <c r="K1091" s="332"/>
      <c r="L1091" s="332"/>
      <c r="M1091" s="332"/>
      <c r="N1091" s="332"/>
      <c r="O1091" s="377">
        <f t="shared" si="153"/>
        <v>-5.4632746387665181</v>
      </c>
      <c r="P1091" s="377">
        <f t="shared" si="154"/>
        <v>41.042182947145868</v>
      </c>
      <c r="Q1091" s="377">
        <f t="shared" si="155"/>
        <v>19.355680294171218</v>
      </c>
      <c r="R1091" s="377">
        <f t="shared" si="156"/>
        <v>-12.200618334428928</v>
      </c>
      <c r="S1091" s="377">
        <f t="shared" si="157"/>
        <v>7.6405128019145856</v>
      </c>
      <c r="T1091" s="377">
        <f t="shared" si="158"/>
        <v>-6.2219423544207242</v>
      </c>
      <c r="U1091" s="377">
        <f t="shared" si="159"/>
        <v>50.770680178499006</v>
      </c>
      <c r="V1091" s="377">
        <f t="shared" si="160"/>
        <v>0.99351862254025947</v>
      </c>
      <c r="W1091" s="377">
        <f t="shared" si="161"/>
        <v>-28.659596745283018</v>
      </c>
      <c r="X1091" s="377">
        <f t="shared" si="162"/>
        <v>2.5978928865586237</v>
      </c>
      <c r="Y1091" s="377">
        <f t="shared" si="163"/>
        <v>2.0397741748726745</v>
      </c>
      <c r="Z1091" s="377">
        <f t="shared" si="164"/>
        <v>41.485975456363633</v>
      </c>
      <c r="AA1091" s="377">
        <f t="shared" si="165"/>
        <v>-2.3976152073777857</v>
      </c>
      <c r="AB1091" s="377">
        <f t="shared" si="166"/>
        <v>-25.441742983642953</v>
      </c>
      <c r="AC1091" s="377">
        <f t="shared" si="167"/>
        <v>-11.593720212596631</v>
      </c>
      <c r="AD1091" s="377">
        <f t="shared" si="168"/>
        <v>-7.5001465220103141</v>
      </c>
      <c r="AE1091" s="377">
        <f t="shared" si="169"/>
        <v>-9.1324643844232156</v>
      </c>
      <c r="AF1091" s="377">
        <f t="shared" si="170"/>
        <v>-2.2886854882466019</v>
      </c>
      <c r="AG1091" s="377">
        <f t="shared" si="170"/>
        <v>-10.459209348525418</v>
      </c>
      <c r="AH1091" s="377">
        <f t="shared" si="170"/>
        <v>4.5490102326198389</v>
      </c>
      <c r="AI1091" s="377">
        <f t="shared" si="170"/>
        <v>30.117578334124214</v>
      </c>
      <c r="AJ1091" s="377">
        <f t="shared" si="171"/>
        <v>28.356794000225783</v>
      </c>
      <c r="AK1091" s="377">
        <f t="shared" si="171"/>
        <v>3.8759125035855573</v>
      </c>
      <c r="AL1091" s="377">
        <f t="shared" si="171"/>
        <v>-12.276272188413094</v>
      </c>
      <c r="AM1091" s="377">
        <f t="shared" si="171"/>
        <v>18.572293885434874</v>
      </c>
      <c r="AN1091" s="377">
        <f t="shared" si="172"/>
        <v>27.239923711889318</v>
      </c>
      <c r="AO1091" s="377">
        <f t="shared" si="172"/>
        <v>24.586814564946337</v>
      </c>
      <c r="AP1091" s="377">
        <f t="shared" si="172"/>
        <v>36.876300541133311</v>
      </c>
    </row>
    <row r="1092" spans="1:42" s="326" customFormat="1" ht="13.8" x14ac:dyDescent="0.3">
      <c r="A1092" s="330"/>
      <c r="B1092" s="330" t="s">
        <v>483</v>
      </c>
      <c r="C1092" s="333"/>
      <c r="D1092" s="333"/>
      <c r="E1092" s="333"/>
      <c r="F1092" s="333"/>
      <c r="G1092" s="333"/>
      <c r="H1092" s="333"/>
      <c r="I1092" s="333"/>
      <c r="J1092" s="333"/>
      <c r="K1092" s="333"/>
      <c r="L1092" s="333"/>
      <c r="M1092" s="333"/>
      <c r="N1092" s="333"/>
      <c r="O1092" s="377">
        <f t="shared" si="153"/>
        <v>3.0243433540021538</v>
      </c>
      <c r="P1092" s="377">
        <f t="shared" si="154"/>
        <v>-6.0512943318337129</v>
      </c>
      <c r="Q1092" s="377">
        <f t="shared" si="155"/>
        <v>25.550083471999564</v>
      </c>
      <c r="R1092" s="377">
        <f t="shared" si="156"/>
        <v>2.5595452622169153</v>
      </c>
      <c r="S1092" s="377">
        <f t="shared" si="157"/>
        <v>6.963889499539663</v>
      </c>
      <c r="T1092" s="377">
        <f t="shared" si="158"/>
        <v>0.45706007914772223</v>
      </c>
      <c r="U1092" s="377">
        <f t="shared" si="159"/>
        <v>-3.6259903143302581</v>
      </c>
      <c r="V1092" s="377">
        <f t="shared" si="160"/>
        <v>1.4700760423137673</v>
      </c>
      <c r="W1092" s="377">
        <f t="shared" si="161"/>
        <v>-8.8335975227828527</v>
      </c>
      <c r="X1092" s="377">
        <f t="shared" si="162"/>
        <v>13.132731640340879</v>
      </c>
      <c r="Y1092" s="377">
        <f t="shared" si="163"/>
        <v>-1.2026131401000324</v>
      </c>
      <c r="Z1092" s="377">
        <f t="shared" si="164"/>
        <v>-1.0467154537131325</v>
      </c>
      <c r="AA1092" s="377">
        <f t="shared" si="165"/>
        <v>15.038440287308452</v>
      </c>
      <c r="AB1092" s="377">
        <f t="shared" si="166"/>
        <v>20.811655942696781</v>
      </c>
      <c r="AC1092" s="377">
        <f t="shared" si="167"/>
        <v>-13.924426375654605</v>
      </c>
      <c r="AD1092" s="377">
        <f t="shared" si="168"/>
        <v>2.8943407543534336</v>
      </c>
      <c r="AE1092" s="377">
        <f t="shared" si="169"/>
        <v>-2.4925727323544513</v>
      </c>
      <c r="AF1092" s="377">
        <f t="shared" si="170"/>
        <v>-2.4370626240419635</v>
      </c>
      <c r="AG1092" s="377">
        <f t="shared" si="170"/>
        <v>15.407383840040367</v>
      </c>
      <c r="AH1092" s="377">
        <f t="shared" si="170"/>
        <v>-2.0779355364062679</v>
      </c>
      <c r="AI1092" s="377">
        <f t="shared" si="170"/>
        <v>9.7086408626737626</v>
      </c>
      <c r="AJ1092" s="377">
        <f t="shared" si="171"/>
        <v>13.229599656923007</v>
      </c>
      <c r="AK1092" s="377">
        <f t="shared" si="171"/>
        <v>12.746245127158522</v>
      </c>
      <c r="AL1092" s="377">
        <f t="shared" si="171"/>
        <v>6.5717954838747303</v>
      </c>
      <c r="AM1092" s="377">
        <f t="shared" si="171"/>
        <v>3.7986151094854215</v>
      </c>
      <c r="AN1092" s="377">
        <f t="shared" si="172"/>
        <v>-1.8071124426788767</v>
      </c>
      <c r="AO1092" s="377">
        <f t="shared" si="172"/>
        <v>11.651153950903799</v>
      </c>
      <c r="AP1092" s="377">
        <f t="shared" si="172"/>
        <v>15.248701633165513</v>
      </c>
    </row>
    <row r="1093" spans="1:42" s="326" customFormat="1" ht="13.8" x14ac:dyDescent="0.3">
      <c r="A1093" s="328"/>
      <c r="B1093" s="328" t="s">
        <v>484</v>
      </c>
      <c r="C1093" s="332"/>
      <c r="D1093" s="332"/>
      <c r="E1093" s="332"/>
      <c r="F1093" s="332"/>
      <c r="G1093" s="332"/>
      <c r="H1093" s="332"/>
      <c r="I1093" s="332"/>
      <c r="J1093" s="332"/>
      <c r="K1093" s="332"/>
      <c r="L1093" s="332"/>
      <c r="M1093" s="332"/>
      <c r="N1093" s="332"/>
      <c r="O1093" s="377">
        <f t="shared" si="153"/>
        <v>-21.307137545087482</v>
      </c>
      <c r="P1093" s="377">
        <f t="shared" si="154"/>
        <v>-17.169743423143355</v>
      </c>
      <c r="Q1093" s="377">
        <f t="shared" si="155"/>
        <v>-12.033058054545455</v>
      </c>
      <c r="R1093" s="377">
        <f t="shared" si="156"/>
        <v>-3.4076748035398294</v>
      </c>
      <c r="S1093" s="377">
        <f t="shared" si="157"/>
        <v>-23.666016854523228</v>
      </c>
      <c r="T1093" s="377">
        <f t="shared" si="158"/>
        <v>-26.138995345297026</v>
      </c>
      <c r="U1093" s="377">
        <f t="shared" si="159"/>
        <v>-15.467028205882352</v>
      </c>
      <c r="V1093" s="377">
        <f t="shared" si="160"/>
        <v>-37.431184417149481</v>
      </c>
      <c r="W1093" s="377">
        <f t="shared" si="161"/>
        <v>-39.856425838427953</v>
      </c>
      <c r="X1093" s="377">
        <f t="shared" si="162"/>
        <v>-11.540665112318841</v>
      </c>
      <c r="Y1093" s="377">
        <f t="shared" si="163"/>
        <v>-19.168980208196718</v>
      </c>
      <c r="Z1093" s="377">
        <f t="shared" si="164"/>
        <v>-22.047397377079481</v>
      </c>
      <c r="AA1093" s="377">
        <f t="shared" si="165"/>
        <v>8.687864535725291</v>
      </c>
      <c r="AB1093" s="377">
        <f t="shared" si="166"/>
        <v>34.090878611002275</v>
      </c>
      <c r="AC1093" s="377">
        <f t="shared" si="167"/>
        <v>-11.803044654660008</v>
      </c>
      <c r="AD1093" s="377">
        <f t="shared" si="168"/>
        <v>4.7907748834654234</v>
      </c>
      <c r="AE1093" s="377">
        <f t="shared" si="169"/>
        <v>3.1324620874952673</v>
      </c>
      <c r="AF1093" s="377">
        <f t="shared" si="170"/>
        <v>-15.626354938874334</v>
      </c>
      <c r="AG1093" s="377">
        <f t="shared" si="170"/>
        <v>15.857495373699921</v>
      </c>
      <c r="AH1093" s="377">
        <f t="shared" si="170"/>
        <v>10.74517787827452</v>
      </c>
      <c r="AI1093" s="377">
        <f t="shared" si="170"/>
        <v>35.148452547339595</v>
      </c>
      <c r="AJ1093" s="377">
        <f t="shared" si="171"/>
        <v>24.109417240078717</v>
      </c>
      <c r="AK1093" s="377">
        <f t="shared" si="171"/>
        <v>44.544944465367749</v>
      </c>
      <c r="AL1093" s="377">
        <f t="shared" si="171"/>
        <v>29.785169751098142</v>
      </c>
      <c r="AM1093" s="377">
        <f t="shared" si="171"/>
        <v>36.767495968556176</v>
      </c>
      <c r="AN1093" s="377">
        <f t="shared" si="172"/>
        <v>-9.1622361557528738</v>
      </c>
      <c r="AO1093" s="377">
        <f t="shared" si="172"/>
        <v>21.594157476273121</v>
      </c>
      <c r="AP1093" s="377">
        <f t="shared" si="172"/>
        <v>25.740290809928336</v>
      </c>
    </row>
    <row r="1094" spans="1:42" s="326" customFormat="1" ht="13.8" x14ac:dyDescent="0.3">
      <c r="A1094" s="330"/>
      <c r="B1094" s="330" t="s">
        <v>485</v>
      </c>
      <c r="C1094" s="333"/>
      <c r="D1094" s="333"/>
      <c r="E1094" s="333"/>
      <c r="F1094" s="333"/>
      <c r="G1094" s="333"/>
      <c r="H1094" s="333"/>
      <c r="I1094" s="333"/>
      <c r="J1094" s="333"/>
      <c r="K1094" s="333"/>
      <c r="L1094" s="333"/>
      <c r="M1094" s="333"/>
      <c r="N1094" s="333"/>
      <c r="O1094" s="377">
        <f t="shared" si="153"/>
        <v>-25.179937651397651</v>
      </c>
      <c r="P1094" s="377">
        <f t="shared" si="154"/>
        <v>-31.251508753405993</v>
      </c>
      <c r="Q1094" s="377">
        <f t="shared" si="155"/>
        <v>1.3681616142684445</v>
      </c>
      <c r="R1094" s="377">
        <f t="shared" si="156"/>
        <v>-16.952771154193666</v>
      </c>
      <c r="S1094" s="377">
        <f t="shared" si="157"/>
        <v>-3.858806228577127</v>
      </c>
      <c r="T1094" s="377">
        <f t="shared" si="158"/>
        <v>-11.524291950720686</v>
      </c>
      <c r="U1094" s="377">
        <f t="shared" si="159"/>
        <v>-9.0823212101510098</v>
      </c>
      <c r="V1094" s="377">
        <f t="shared" si="160"/>
        <v>0.67473155324511813</v>
      </c>
      <c r="W1094" s="377">
        <f t="shared" si="161"/>
        <v>-5.0799997409652606</v>
      </c>
      <c r="X1094" s="377">
        <f t="shared" si="162"/>
        <v>28.403418811736611</v>
      </c>
      <c r="Y1094" s="377">
        <f t="shared" si="163"/>
        <v>-11.440172693079452</v>
      </c>
      <c r="Z1094" s="377">
        <f t="shared" si="164"/>
        <v>-11.581038476241901</v>
      </c>
      <c r="AA1094" s="377">
        <f t="shared" si="165"/>
        <v>33.802335949904666</v>
      </c>
      <c r="AB1094" s="377">
        <f t="shared" si="166"/>
        <v>28.937029100278128</v>
      </c>
      <c r="AC1094" s="377">
        <f t="shared" si="167"/>
        <v>-14.185248177729815</v>
      </c>
      <c r="AD1094" s="377">
        <f t="shared" si="168"/>
        <v>-4.6190945190927835</v>
      </c>
      <c r="AE1094" s="377">
        <f t="shared" si="169"/>
        <v>-16.931325224035582</v>
      </c>
      <c r="AF1094" s="377">
        <f t="shared" si="170"/>
        <v>2.6654010002059203</v>
      </c>
      <c r="AG1094" s="377">
        <f t="shared" si="170"/>
        <v>15.958230845223257</v>
      </c>
      <c r="AH1094" s="377">
        <f t="shared" si="170"/>
        <v>1.918528352488839</v>
      </c>
      <c r="AI1094" s="377">
        <f t="shared" si="170"/>
        <v>23.419474314728827</v>
      </c>
      <c r="AJ1094" s="377">
        <f t="shared" si="171"/>
        <v>22.445874662425734</v>
      </c>
      <c r="AK1094" s="377">
        <f t="shared" si="171"/>
        <v>46.447738602551908</v>
      </c>
      <c r="AL1094" s="377">
        <f t="shared" si="171"/>
        <v>32.24701038144017</v>
      </c>
      <c r="AM1094" s="377">
        <f t="shared" si="171"/>
        <v>7.0554678155728077</v>
      </c>
      <c r="AN1094" s="377">
        <f t="shared" si="172"/>
        <v>4.9071991288750052</v>
      </c>
      <c r="AO1094" s="377">
        <f t="shared" si="172"/>
        <v>50.524449831729569</v>
      </c>
      <c r="AP1094" s="377">
        <f t="shared" si="172"/>
        <v>55.890583938123342</v>
      </c>
    </row>
    <row r="1095" spans="1:42" s="326" customFormat="1" ht="13.8" x14ac:dyDescent="0.3">
      <c r="A1095" s="328"/>
      <c r="B1095" s="328" t="s">
        <v>486</v>
      </c>
      <c r="C1095" s="332"/>
      <c r="D1095" s="332"/>
      <c r="E1095" s="332"/>
      <c r="F1095" s="332"/>
      <c r="G1095" s="332"/>
      <c r="H1095" s="332"/>
      <c r="I1095" s="332"/>
      <c r="J1095" s="332"/>
      <c r="K1095" s="332"/>
      <c r="L1095" s="332"/>
      <c r="M1095" s="332"/>
      <c r="N1095" s="332"/>
      <c r="O1095" s="377">
        <f t="shared" si="153"/>
        <v>55.130788377229074</v>
      </c>
      <c r="P1095" s="377">
        <f t="shared" si="154"/>
        <v>30.082739754361629</v>
      </c>
      <c r="Q1095" s="377">
        <f t="shared" si="155"/>
        <v>52.566919808877458</v>
      </c>
      <c r="R1095" s="377">
        <f t="shared" si="156"/>
        <v>30.76357437225569</v>
      </c>
      <c r="S1095" s="377">
        <f t="shared" si="157"/>
        <v>35.23681469986915</v>
      </c>
      <c r="T1095" s="377">
        <f t="shared" si="158"/>
        <v>27.410585585008523</v>
      </c>
      <c r="U1095" s="377">
        <f t="shared" si="159"/>
        <v>7.1685565251011436</v>
      </c>
      <c r="V1095" s="377">
        <f t="shared" si="160"/>
        <v>10.394080241842596</v>
      </c>
      <c r="W1095" s="377">
        <f t="shared" si="161"/>
        <v>-5.2032709760385814</v>
      </c>
      <c r="X1095" s="377">
        <f t="shared" si="162"/>
        <v>9.7205619707733799</v>
      </c>
      <c r="Y1095" s="377">
        <f t="shared" si="163"/>
        <v>-11.423592631749022</v>
      </c>
      <c r="Z1095" s="377">
        <f t="shared" si="164"/>
        <v>-11.439835004687103</v>
      </c>
      <c r="AA1095" s="377">
        <f t="shared" si="165"/>
        <v>5.3480998584680552</v>
      </c>
      <c r="AB1095" s="377">
        <f t="shared" si="166"/>
        <v>12.708281958665729</v>
      </c>
      <c r="AC1095" s="377">
        <f t="shared" si="167"/>
        <v>-8.8926137587581273</v>
      </c>
      <c r="AD1095" s="377">
        <f t="shared" si="168"/>
        <v>-3.219627766190702</v>
      </c>
      <c r="AE1095" s="377">
        <f t="shared" si="169"/>
        <v>-8.7079441316926403</v>
      </c>
      <c r="AF1095" s="377">
        <f t="shared" si="170"/>
        <v>-9.3150517644884729</v>
      </c>
      <c r="AG1095" s="377">
        <f t="shared" si="170"/>
        <v>8.9920569258241727</v>
      </c>
      <c r="AH1095" s="377">
        <f t="shared" si="170"/>
        <v>-6.1750918233990602</v>
      </c>
      <c r="AI1095" s="377">
        <f t="shared" si="170"/>
        <v>-4.6084068452697844</v>
      </c>
      <c r="AJ1095" s="377">
        <f t="shared" si="171"/>
        <v>5.4745197066345428</v>
      </c>
      <c r="AK1095" s="377">
        <f t="shared" si="171"/>
        <v>4.6649284731316047</v>
      </c>
      <c r="AL1095" s="377">
        <f t="shared" si="171"/>
        <v>-6.7300869200160651</v>
      </c>
      <c r="AM1095" s="377">
        <f t="shared" si="171"/>
        <v>-9.9220222767853858</v>
      </c>
      <c r="AN1095" s="377">
        <f t="shared" si="172"/>
        <v>-9.7066179221971023</v>
      </c>
      <c r="AO1095" s="377">
        <f t="shared" si="172"/>
        <v>-17.843718326187098</v>
      </c>
      <c r="AP1095" s="377">
        <f t="shared" si="172"/>
        <v>-13.327799316738957</v>
      </c>
    </row>
    <row r="1096" spans="1:42" s="326" customFormat="1" ht="13.8" x14ac:dyDescent="0.3">
      <c r="A1096" s="330"/>
      <c r="B1096" s="330" t="s">
        <v>487</v>
      </c>
      <c r="C1096" s="333"/>
      <c r="D1096" s="333"/>
      <c r="E1096" s="333"/>
      <c r="F1096" s="333"/>
      <c r="G1096" s="333"/>
      <c r="H1096" s="333"/>
      <c r="I1096" s="333"/>
      <c r="J1096" s="333"/>
      <c r="K1096" s="333"/>
      <c r="L1096" s="333"/>
      <c r="M1096" s="333"/>
      <c r="N1096" s="333"/>
      <c r="O1096" s="377">
        <f t="shared" si="153"/>
        <v>107.8702654836795</v>
      </c>
      <c r="P1096" s="377">
        <f t="shared" si="154"/>
        <v>20.698170338666674</v>
      </c>
      <c r="Q1096" s="377">
        <f t="shared" si="155"/>
        <v>142.95781046654932</v>
      </c>
      <c r="R1096" s="377">
        <f t="shared" si="156"/>
        <v>60.990476310077518</v>
      </c>
      <c r="S1096" s="377">
        <f t="shared" si="157"/>
        <v>48.238576842271293</v>
      </c>
      <c r="T1096" s="377">
        <f t="shared" si="158"/>
        <v>62.577309532188835</v>
      </c>
      <c r="U1096" s="377">
        <f t="shared" si="159"/>
        <v>18.270721784256562</v>
      </c>
      <c r="V1096" s="377">
        <f t="shared" si="160"/>
        <v>22.415243803493453</v>
      </c>
      <c r="W1096" s="377">
        <f t="shared" si="161"/>
        <v>15.572212503868469</v>
      </c>
      <c r="X1096" s="377">
        <f t="shared" si="162"/>
        <v>7.8552465192307661</v>
      </c>
      <c r="Y1096" s="377">
        <f t="shared" si="163"/>
        <v>19.528313284037566</v>
      </c>
      <c r="Z1096" s="377">
        <f t="shared" si="164"/>
        <v>-1.9615094457564666</v>
      </c>
      <c r="AA1096" s="377">
        <f t="shared" si="165"/>
        <v>11.52295612762658</v>
      </c>
      <c r="AB1096" s="377">
        <f t="shared" si="166"/>
        <v>42.483213077262761</v>
      </c>
      <c r="AC1096" s="377">
        <f t="shared" si="167"/>
        <v>9.7021884041591466</v>
      </c>
      <c r="AD1096" s="377">
        <f t="shared" si="168"/>
        <v>14.701279149760408</v>
      </c>
      <c r="AE1096" s="377">
        <f t="shared" si="169"/>
        <v>-0.88225233883814225</v>
      </c>
      <c r="AF1096" s="377">
        <f t="shared" si="170"/>
        <v>-11.55322112459406</v>
      </c>
      <c r="AG1096" s="377">
        <f t="shared" si="170"/>
        <v>2.1270576072315226</v>
      </c>
      <c r="AH1096" s="377">
        <f t="shared" si="170"/>
        <v>-3.3281363722057913</v>
      </c>
      <c r="AI1096" s="377">
        <f t="shared" si="170"/>
        <v>5.4031763244029438</v>
      </c>
      <c r="AJ1096" s="377">
        <f t="shared" si="171"/>
        <v>25.973442303704328</v>
      </c>
      <c r="AK1096" s="377">
        <f t="shared" si="171"/>
        <v>1.1757013971713466</v>
      </c>
      <c r="AL1096" s="377">
        <f t="shared" si="171"/>
        <v>0.10758036657992925</v>
      </c>
      <c r="AM1096" s="377">
        <f t="shared" si="171"/>
        <v>-0.71699796007952865</v>
      </c>
      <c r="AN1096" s="377">
        <f t="shared" si="172"/>
        <v>-10.40884440799732</v>
      </c>
      <c r="AO1096" s="377">
        <f t="shared" si="172"/>
        <v>-22.713414899170761</v>
      </c>
      <c r="AP1096" s="377">
        <f t="shared" si="172"/>
        <v>-15.975311675164221</v>
      </c>
    </row>
    <row r="1097" spans="1:42" s="326" customFormat="1" ht="13.8" x14ac:dyDescent="0.3">
      <c r="A1097" s="328"/>
      <c r="B1097" s="328" t="s">
        <v>488</v>
      </c>
      <c r="C1097" s="332"/>
      <c r="D1097" s="332"/>
      <c r="E1097" s="332"/>
      <c r="F1097" s="332"/>
      <c r="G1097" s="332"/>
      <c r="H1097" s="332"/>
      <c r="I1097" s="332"/>
      <c r="J1097" s="332"/>
      <c r="K1097" s="332"/>
      <c r="L1097" s="332"/>
      <c r="M1097" s="332"/>
      <c r="N1097" s="332"/>
      <c r="O1097" s="377">
        <f t="shared" si="153"/>
        <v>47.104956909686173</v>
      </c>
      <c r="P1097" s="377">
        <f t="shared" si="154"/>
        <v>31.721870416162087</v>
      </c>
      <c r="Q1097" s="377">
        <f t="shared" si="155"/>
        <v>42.054629494881233</v>
      </c>
      <c r="R1097" s="377">
        <f t="shared" si="156"/>
        <v>25.413557884747327</v>
      </c>
      <c r="S1097" s="377">
        <f t="shared" si="157"/>
        <v>32.867686652072848</v>
      </c>
      <c r="T1097" s="377">
        <f t="shared" si="158"/>
        <v>20.773204718509508</v>
      </c>
      <c r="U1097" s="377">
        <f t="shared" si="159"/>
        <v>5.1444374514528688</v>
      </c>
      <c r="V1097" s="377">
        <f t="shared" si="160"/>
        <v>7.9484099721037591</v>
      </c>
      <c r="W1097" s="377">
        <f t="shared" si="161"/>
        <v>-9.1865548473947669</v>
      </c>
      <c r="X1097" s="377">
        <f t="shared" si="162"/>
        <v>10.085602198924732</v>
      </c>
      <c r="Y1097" s="377">
        <f t="shared" si="163"/>
        <v>-17.856595682712644</v>
      </c>
      <c r="Z1097" s="377">
        <f t="shared" si="164"/>
        <v>-13.417157833027533</v>
      </c>
      <c r="AA1097" s="377">
        <f t="shared" si="165"/>
        <v>4.0202586793547903</v>
      </c>
      <c r="AB1097" s="377">
        <f t="shared" si="166"/>
        <v>7.9429540929150955</v>
      </c>
      <c r="AC1097" s="377">
        <f t="shared" si="167"/>
        <v>-12.591233776736043</v>
      </c>
      <c r="AD1097" s="377">
        <f t="shared" si="168"/>
        <v>-7.2913408174419398</v>
      </c>
      <c r="AE1097" s="377">
        <f t="shared" si="169"/>
        <v>-10.316466555704753</v>
      </c>
      <c r="AF1097" s="377">
        <f t="shared" si="170"/>
        <v>-8.7463990526657902</v>
      </c>
      <c r="AG1097" s="377">
        <f t="shared" si="170"/>
        <v>10.399918039829808</v>
      </c>
      <c r="AH1097" s="377">
        <f t="shared" si="170"/>
        <v>-6.8319193141999159</v>
      </c>
      <c r="AI1097" s="377">
        <f t="shared" si="170"/>
        <v>-7.0512532077576404</v>
      </c>
      <c r="AJ1097" s="377">
        <f t="shared" si="171"/>
        <v>1.5441787379718086</v>
      </c>
      <c r="AK1097" s="377">
        <f t="shared" si="171"/>
        <v>5.7201744087017286</v>
      </c>
      <c r="AL1097" s="377">
        <f t="shared" si="171"/>
        <v>-8.3341974501636287</v>
      </c>
      <c r="AM1097" s="377">
        <f t="shared" si="171"/>
        <v>-12.04424305932169</v>
      </c>
      <c r="AN1097" s="377">
        <f t="shared" si="172"/>
        <v>-9.5582675543403699</v>
      </c>
      <c r="AO1097" s="377">
        <f t="shared" si="172"/>
        <v>-16.628063282498122</v>
      </c>
      <c r="AP1097" s="377">
        <f t="shared" si="172"/>
        <v>-12.583576231821217</v>
      </c>
    </row>
    <row r="1098" spans="1:42" s="326" customFormat="1" ht="13.8" x14ac:dyDescent="0.3">
      <c r="A1098" s="330"/>
      <c r="B1098" s="330" t="s">
        <v>489</v>
      </c>
      <c r="C1098" s="333"/>
      <c r="D1098" s="333"/>
      <c r="E1098" s="333"/>
      <c r="F1098" s="333"/>
      <c r="G1098" s="333"/>
      <c r="H1098" s="333"/>
      <c r="I1098" s="333"/>
      <c r="J1098" s="333"/>
      <c r="K1098" s="333"/>
      <c r="L1098" s="333"/>
      <c r="M1098" s="333"/>
      <c r="N1098" s="333"/>
      <c r="O1098" s="377">
        <f t="shared" si="153"/>
        <v>-6.9973776227118289</v>
      </c>
      <c r="P1098" s="377">
        <f t="shared" si="154"/>
        <v>-14.647522808815721</v>
      </c>
      <c r="Q1098" s="377">
        <f t="shared" si="155"/>
        <v>22.763088062723039</v>
      </c>
      <c r="R1098" s="377">
        <f t="shared" si="156"/>
        <v>-2.9868238581319368</v>
      </c>
      <c r="S1098" s="377">
        <f t="shared" si="157"/>
        <v>-3.7989876863128846</v>
      </c>
      <c r="T1098" s="377">
        <f t="shared" si="158"/>
        <v>-7.8329565212168042</v>
      </c>
      <c r="U1098" s="377">
        <f t="shared" si="159"/>
        <v>-8.2032642409681262</v>
      </c>
      <c r="V1098" s="377">
        <f t="shared" si="160"/>
        <v>-1.0641052678669447</v>
      </c>
      <c r="W1098" s="377">
        <f t="shared" si="161"/>
        <v>-10.921798628634315</v>
      </c>
      <c r="X1098" s="377">
        <f t="shared" si="162"/>
        <v>10.29085126301629</v>
      </c>
      <c r="Y1098" s="377">
        <f t="shared" si="163"/>
        <v>15.345680833151983</v>
      </c>
      <c r="Z1098" s="377">
        <f t="shared" si="164"/>
        <v>17.730838134090014</v>
      </c>
      <c r="AA1098" s="377">
        <f t="shared" si="165"/>
        <v>15.342265877958143</v>
      </c>
      <c r="AB1098" s="377">
        <f t="shared" si="166"/>
        <v>24.264841031705078</v>
      </c>
      <c r="AC1098" s="377">
        <f t="shared" si="167"/>
        <v>-18.630702717289356</v>
      </c>
      <c r="AD1098" s="377">
        <f t="shared" si="168"/>
        <v>12.573485474937396</v>
      </c>
      <c r="AE1098" s="377">
        <f t="shared" si="169"/>
        <v>11.571897047869799</v>
      </c>
      <c r="AF1098" s="377">
        <f t="shared" si="170"/>
        <v>1.884070503376156</v>
      </c>
      <c r="AG1098" s="377">
        <f t="shared" si="170"/>
        <v>20.970923204957966</v>
      </c>
      <c r="AH1098" s="377">
        <f t="shared" si="170"/>
        <v>-1.572527616635097</v>
      </c>
      <c r="AI1098" s="377">
        <f t="shared" si="170"/>
        <v>12.426156728393527</v>
      </c>
      <c r="AJ1098" s="377">
        <f t="shared" si="171"/>
        <v>14.070305702518059</v>
      </c>
      <c r="AK1098" s="377">
        <f t="shared" si="171"/>
        <v>1.3960874777303778</v>
      </c>
      <c r="AL1098" s="377">
        <f t="shared" si="171"/>
        <v>4.1160812354560035</v>
      </c>
      <c r="AM1098" s="377">
        <f t="shared" si="171"/>
        <v>11.50274759565602</v>
      </c>
      <c r="AN1098" s="377">
        <f t="shared" si="172"/>
        <v>2.8165708668734997</v>
      </c>
      <c r="AO1098" s="377">
        <f t="shared" si="172"/>
        <v>22.392640597239971</v>
      </c>
      <c r="AP1098" s="377">
        <f t="shared" si="172"/>
        <v>17.191826466802215</v>
      </c>
    </row>
    <row r="1099" spans="1:42" s="326" customFormat="1" ht="12.75" customHeight="1" x14ac:dyDescent="0.3">
      <c r="A1099" s="328"/>
      <c r="B1099" s="328" t="s">
        <v>490</v>
      </c>
      <c r="C1099" s="332"/>
      <c r="D1099" s="332"/>
      <c r="E1099" s="332"/>
      <c r="F1099" s="332"/>
      <c r="G1099" s="332"/>
      <c r="H1099" s="332"/>
      <c r="I1099" s="332"/>
      <c r="J1099" s="332"/>
      <c r="K1099" s="332"/>
      <c r="L1099" s="332"/>
      <c r="M1099" s="332"/>
      <c r="N1099" s="332"/>
      <c r="O1099" s="377">
        <f t="shared" si="153"/>
        <v>-10.840736152424949</v>
      </c>
      <c r="P1099" s="377">
        <f t="shared" si="154"/>
        <v>-22.091419342105262</v>
      </c>
      <c r="Q1099" s="377">
        <f t="shared" si="155"/>
        <v>-5.6592749576271055</v>
      </c>
      <c r="R1099" s="377">
        <f t="shared" si="156"/>
        <v>-16.637288368534481</v>
      </c>
      <c r="S1099" s="377">
        <f t="shared" si="157"/>
        <v>-22.108108517745301</v>
      </c>
      <c r="T1099" s="377">
        <f t="shared" si="158"/>
        <v>-20.675101117270799</v>
      </c>
      <c r="U1099" s="377">
        <f t="shared" si="159"/>
        <v>-5.6589784109947558</v>
      </c>
      <c r="V1099" s="377">
        <f t="shared" si="160"/>
        <v>0.22941691989663368</v>
      </c>
      <c r="W1099" s="377">
        <f t="shared" si="161"/>
        <v>-36.086437160558468</v>
      </c>
      <c r="X1099" s="377">
        <f t="shared" si="162"/>
        <v>-23.124459056420235</v>
      </c>
      <c r="Y1099" s="377">
        <f t="shared" si="163"/>
        <v>-4.211137199413491</v>
      </c>
      <c r="Z1099" s="377">
        <f t="shared" si="164"/>
        <v>-10.019556029279286</v>
      </c>
      <c r="AA1099" s="377">
        <f t="shared" si="165"/>
        <v>22.652072303745804</v>
      </c>
      <c r="AB1099" s="377">
        <f t="shared" si="166"/>
        <v>-12.405009558101401</v>
      </c>
      <c r="AC1099" s="377">
        <f t="shared" si="167"/>
        <v>-28.49979491328213</v>
      </c>
      <c r="AD1099" s="377">
        <f t="shared" si="168"/>
        <v>4.5243897166639053</v>
      </c>
      <c r="AE1099" s="377">
        <f t="shared" si="169"/>
        <v>13.712414404830882</v>
      </c>
      <c r="AF1099" s="377">
        <f t="shared" si="170"/>
        <v>-2.4619666188342779</v>
      </c>
      <c r="AG1099" s="377">
        <f t="shared" si="170"/>
        <v>17.527386280493925</v>
      </c>
      <c r="AH1099" s="377">
        <f t="shared" si="170"/>
        <v>-0.60488269210761014</v>
      </c>
      <c r="AI1099" s="377">
        <f t="shared" si="170"/>
        <v>-6.5091647338548289E-2</v>
      </c>
      <c r="AJ1099" s="377">
        <f t="shared" si="171"/>
        <v>8.4966214661196382</v>
      </c>
      <c r="AK1099" s="377">
        <f t="shared" si="171"/>
        <v>15.609881879871153</v>
      </c>
      <c r="AL1099" s="377">
        <f t="shared" si="171"/>
        <v>-10.267829476987133</v>
      </c>
      <c r="AM1099" s="377">
        <f t="shared" si="171"/>
        <v>-7.3405516077024053</v>
      </c>
      <c r="AN1099" s="377">
        <f t="shared" si="172"/>
        <v>37.063692794654607</v>
      </c>
      <c r="AO1099" s="377">
        <f t="shared" si="172"/>
        <v>67.50687175878123</v>
      </c>
      <c r="AP1099" s="377">
        <f t="shared" si="172"/>
        <v>1.101156599212048</v>
      </c>
    </row>
    <row r="1100" spans="1:42" s="326" customFormat="1" ht="13.8" x14ac:dyDescent="0.3">
      <c r="A1100" s="330"/>
      <c r="B1100" s="330" t="s">
        <v>491</v>
      </c>
      <c r="C1100" s="333"/>
      <c r="D1100" s="333"/>
      <c r="E1100" s="333"/>
      <c r="F1100" s="333"/>
      <c r="G1100" s="333"/>
      <c r="H1100" s="333"/>
      <c r="I1100" s="333"/>
      <c r="J1100" s="333"/>
      <c r="K1100" s="333"/>
      <c r="L1100" s="333"/>
      <c r="M1100" s="333"/>
      <c r="N1100" s="333"/>
      <c r="O1100" s="377">
        <f t="shared" si="153"/>
        <v>17.152895611837579</v>
      </c>
      <c r="P1100" s="377">
        <f t="shared" si="154"/>
        <v>-13.669438642483172</v>
      </c>
      <c r="Q1100" s="377">
        <f t="shared" si="155"/>
        <v>43.194940702953595</v>
      </c>
      <c r="R1100" s="377">
        <f t="shared" si="156"/>
        <v>6.5077569924623155</v>
      </c>
      <c r="S1100" s="377">
        <f t="shared" si="157"/>
        <v>8.4207306099706738</v>
      </c>
      <c r="T1100" s="377">
        <f t="shared" si="158"/>
        <v>-12.450124566778904</v>
      </c>
      <c r="U1100" s="377">
        <f t="shared" si="159"/>
        <v>-8.4077688233618222</v>
      </c>
      <c r="V1100" s="377">
        <f t="shared" si="160"/>
        <v>-2.1339318998189443</v>
      </c>
      <c r="W1100" s="377">
        <f t="shared" si="161"/>
        <v>-21.100011147908063</v>
      </c>
      <c r="X1100" s="377">
        <f t="shared" si="162"/>
        <v>12.893423943295012</v>
      </c>
      <c r="Y1100" s="377">
        <f t="shared" si="163"/>
        <v>3.4338993545816723</v>
      </c>
      <c r="Z1100" s="377">
        <f t="shared" si="164"/>
        <v>3.422809303637707</v>
      </c>
      <c r="AA1100" s="377">
        <f t="shared" si="165"/>
        <v>0.68558536297074646</v>
      </c>
      <c r="AB1100" s="377">
        <f t="shared" si="166"/>
        <v>17.246129728812992</v>
      </c>
      <c r="AC1100" s="377">
        <f t="shared" si="167"/>
        <v>-37.326126333553994</v>
      </c>
      <c r="AD1100" s="377">
        <f t="shared" si="168"/>
        <v>16.414874106169936</v>
      </c>
      <c r="AE1100" s="377">
        <f t="shared" si="169"/>
        <v>5.0158013279866998</v>
      </c>
      <c r="AF1100" s="377">
        <f t="shared" si="170"/>
        <v>-4.0117915504397699</v>
      </c>
      <c r="AG1100" s="377">
        <f t="shared" si="170"/>
        <v>28.697116184175801</v>
      </c>
      <c r="AH1100" s="377">
        <f t="shared" si="170"/>
        <v>-4.2735156721685552</v>
      </c>
      <c r="AI1100" s="377">
        <f t="shared" si="170"/>
        <v>16.017983520670647</v>
      </c>
      <c r="AJ1100" s="377">
        <f t="shared" si="171"/>
        <v>11.869108322679519</v>
      </c>
      <c r="AK1100" s="377">
        <f t="shared" si="171"/>
        <v>6.103308382127576</v>
      </c>
      <c r="AL1100" s="377">
        <f t="shared" si="171"/>
        <v>1.5405722039825565</v>
      </c>
      <c r="AM1100" s="377">
        <f t="shared" si="171"/>
        <v>3.198515903323774</v>
      </c>
      <c r="AN1100" s="377">
        <f t="shared" si="172"/>
        <v>-10.088015877450498</v>
      </c>
      <c r="AO1100" s="377">
        <f t="shared" si="172"/>
        <v>21.542044222900785</v>
      </c>
      <c r="AP1100" s="377">
        <f t="shared" si="172"/>
        <v>-0.24233493471772319</v>
      </c>
    </row>
    <row r="1101" spans="1:42" s="326" customFormat="1" ht="13.8" x14ac:dyDescent="0.3">
      <c r="A1101" s="328"/>
      <c r="B1101" s="328" t="s">
        <v>492</v>
      </c>
      <c r="C1101" s="332"/>
      <c r="D1101" s="332"/>
      <c r="E1101" s="332"/>
      <c r="F1101" s="332"/>
      <c r="G1101" s="332"/>
      <c r="H1101" s="332"/>
      <c r="I1101" s="332"/>
      <c r="J1101" s="332"/>
      <c r="K1101" s="332"/>
      <c r="L1101" s="332"/>
      <c r="M1101" s="332"/>
      <c r="N1101" s="332"/>
      <c r="O1101" s="377">
        <f t="shared" si="153"/>
        <v>-19.405046495291099</v>
      </c>
      <c r="P1101" s="377">
        <f t="shared" si="154"/>
        <v>-1.2923048576923115</v>
      </c>
      <c r="Q1101" s="377">
        <f t="shared" si="155"/>
        <v>38.469018732361519</v>
      </c>
      <c r="R1101" s="377">
        <f t="shared" si="156"/>
        <v>13.177940405710892</v>
      </c>
      <c r="S1101" s="377">
        <f t="shared" si="157"/>
        <v>-7.2771562431807704</v>
      </c>
      <c r="T1101" s="377">
        <f t="shared" si="158"/>
        <v>-8.4574139524517093</v>
      </c>
      <c r="U1101" s="377">
        <f t="shared" si="159"/>
        <v>-3.699940356548856</v>
      </c>
      <c r="V1101" s="377">
        <f t="shared" si="160"/>
        <v>-2.0464320314960607</v>
      </c>
      <c r="W1101" s="377">
        <f t="shared" si="161"/>
        <v>-15.719474516891882</v>
      </c>
      <c r="X1101" s="377">
        <f t="shared" si="162"/>
        <v>9.4966058013734784</v>
      </c>
      <c r="Y1101" s="377">
        <f t="shared" si="163"/>
        <v>24.080295665271969</v>
      </c>
      <c r="Z1101" s="377">
        <f t="shared" si="164"/>
        <v>24.635889026837809</v>
      </c>
      <c r="AA1101" s="377">
        <f t="shared" si="165"/>
        <v>28.248953662930365</v>
      </c>
      <c r="AB1101" s="377">
        <f t="shared" si="166"/>
        <v>21.124913870550021</v>
      </c>
      <c r="AC1101" s="377">
        <f t="shared" si="167"/>
        <v>-4.8017017440664809</v>
      </c>
      <c r="AD1101" s="377">
        <f t="shared" si="168"/>
        <v>11.374625824269064</v>
      </c>
      <c r="AE1101" s="377">
        <f t="shared" si="169"/>
        <v>23.609752049674444</v>
      </c>
      <c r="AF1101" s="377">
        <f t="shared" si="170"/>
        <v>23.075703560572084</v>
      </c>
      <c r="AG1101" s="377">
        <f t="shared" si="170"/>
        <v>29.380804230192773</v>
      </c>
      <c r="AH1101" s="377">
        <f t="shared" si="170"/>
        <v>10.735187811596266</v>
      </c>
      <c r="AI1101" s="377">
        <f t="shared" si="170"/>
        <v>15.556220953545351</v>
      </c>
      <c r="AJ1101" s="377">
        <f t="shared" si="171"/>
        <v>19.949889156092521</v>
      </c>
      <c r="AK1101" s="377">
        <f t="shared" si="171"/>
        <v>-1.5683216831905207</v>
      </c>
      <c r="AL1101" s="377">
        <f t="shared" si="171"/>
        <v>6.4780088858855622</v>
      </c>
      <c r="AM1101" s="377">
        <f t="shared" si="171"/>
        <v>11.795202489221321</v>
      </c>
      <c r="AN1101" s="377">
        <f t="shared" si="172"/>
        <v>0.30146571946375211</v>
      </c>
      <c r="AO1101" s="377">
        <f t="shared" si="172"/>
        <v>-5.4731372073583966</v>
      </c>
      <c r="AP1101" s="377">
        <f t="shared" si="172"/>
        <v>13.849232999557525</v>
      </c>
    </row>
    <row r="1102" spans="1:42" s="326" customFormat="1" ht="13.8" x14ac:dyDescent="0.3">
      <c r="A1102" s="330"/>
      <c r="B1102" s="330" t="s">
        <v>493</v>
      </c>
      <c r="C1102" s="333"/>
      <c r="D1102" s="333"/>
      <c r="E1102" s="333"/>
      <c r="F1102" s="333"/>
      <c r="G1102" s="333"/>
      <c r="H1102" s="333"/>
      <c r="I1102" s="333"/>
      <c r="J1102" s="333"/>
      <c r="K1102" s="333"/>
      <c r="L1102" s="333"/>
      <c r="M1102" s="333"/>
      <c r="N1102" s="333"/>
      <c r="O1102" s="377">
        <f t="shared" si="153"/>
        <v>-7.9036943499285828</v>
      </c>
      <c r="P1102" s="377">
        <f t="shared" si="154"/>
        <v>-20.337607211734699</v>
      </c>
      <c r="Q1102" s="377">
        <f t="shared" si="155"/>
        <v>13.151716214157927</v>
      </c>
      <c r="R1102" s="377">
        <f t="shared" si="156"/>
        <v>-10.441801321130674</v>
      </c>
      <c r="S1102" s="377">
        <f t="shared" si="157"/>
        <v>-3.8789595490279885</v>
      </c>
      <c r="T1102" s="377">
        <f t="shared" si="158"/>
        <v>-4.5835383892128361</v>
      </c>
      <c r="U1102" s="377">
        <f t="shared" si="159"/>
        <v>-10.148502982559368</v>
      </c>
      <c r="V1102" s="377">
        <f t="shared" si="160"/>
        <v>-0.35220128827726721</v>
      </c>
      <c r="W1102" s="377">
        <f t="shared" si="161"/>
        <v>-1.2195033677464344</v>
      </c>
      <c r="X1102" s="377">
        <f t="shared" si="162"/>
        <v>14.367242440891991</v>
      </c>
      <c r="Y1102" s="377">
        <f t="shared" si="163"/>
        <v>17.098215030141851</v>
      </c>
      <c r="Z1102" s="377">
        <f t="shared" si="164"/>
        <v>22.583203707023586</v>
      </c>
      <c r="AA1102" s="377">
        <f t="shared" si="165"/>
        <v>14.860979492160704</v>
      </c>
      <c r="AB1102" s="377">
        <f t="shared" si="166"/>
        <v>32.837221615742202</v>
      </c>
      <c r="AC1102" s="377">
        <f t="shared" si="167"/>
        <v>-17.890401956840332</v>
      </c>
      <c r="AD1102" s="377">
        <f t="shared" si="168"/>
        <v>12.705211845323992</v>
      </c>
      <c r="AE1102" s="377">
        <f t="shared" si="169"/>
        <v>8.1834302776885668</v>
      </c>
      <c r="AF1102" s="377">
        <f t="shared" si="170"/>
        <v>-4.3037772440585034</v>
      </c>
      <c r="AG1102" s="377">
        <f t="shared" si="170"/>
        <v>15.293585268760511</v>
      </c>
      <c r="AH1102" s="377">
        <f t="shared" si="170"/>
        <v>-6.0784848698071636</v>
      </c>
      <c r="AI1102" s="377">
        <f t="shared" si="170"/>
        <v>11.081249713797718</v>
      </c>
      <c r="AJ1102" s="377">
        <f t="shared" si="171"/>
        <v>12.486536595696135</v>
      </c>
      <c r="AK1102" s="377">
        <f t="shared" si="171"/>
        <v>0.46062468292486752</v>
      </c>
      <c r="AL1102" s="377">
        <f t="shared" si="171"/>
        <v>4.9752922401864277</v>
      </c>
      <c r="AM1102" s="377">
        <f t="shared" si="171"/>
        <v>15.83284144697714</v>
      </c>
      <c r="AN1102" s="377">
        <f t="shared" si="172"/>
        <v>5.776694254214374</v>
      </c>
      <c r="AO1102" s="377">
        <f t="shared" si="172"/>
        <v>36.018702997379236</v>
      </c>
      <c r="AP1102" s="377">
        <f t="shared" si="172"/>
        <v>26.235616617036012</v>
      </c>
    </row>
    <row r="1103" spans="1:42" s="326" customFormat="1" ht="13.8" x14ac:dyDescent="0.3">
      <c r="A1103" s="328"/>
      <c r="B1103" s="328" t="s">
        <v>494</v>
      </c>
      <c r="C1103" s="332"/>
      <c r="D1103" s="332"/>
      <c r="E1103" s="332"/>
      <c r="F1103" s="332"/>
      <c r="G1103" s="332"/>
      <c r="H1103" s="332"/>
      <c r="I1103" s="332"/>
      <c r="J1103" s="332"/>
      <c r="K1103" s="332"/>
      <c r="L1103" s="332"/>
      <c r="M1103" s="332"/>
      <c r="N1103" s="332"/>
      <c r="O1103" s="377">
        <f t="shared" si="153"/>
        <v>68.723697572115384</v>
      </c>
      <c r="P1103" s="377">
        <f t="shared" si="154"/>
        <v>-3.3010192272727199</v>
      </c>
      <c r="Q1103" s="377">
        <f t="shared" si="155"/>
        <v>-15.180042846456697</v>
      </c>
      <c r="R1103" s="377">
        <f t="shared" si="156"/>
        <v>-4.6937024724770655</v>
      </c>
      <c r="S1103" s="377">
        <f t="shared" si="157"/>
        <v>37.109225391534402</v>
      </c>
      <c r="T1103" s="377">
        <f t="shared" si="158"/>
        <v>1.5208435930735986</v>
      </c>
      <c r="U1103" s="377">
        <f t="shared" si="159"/>
        <v>28.998361825581398</v>
      </c>
      <c r="V1103" s="377">
        <f t="shared" si="160"/>
        <v>5.6803039269406339</v>
      </c>
      <c r="W1103" s="377">
        <f t="shared" si="161"/>
        <v>29.66246962561577</v>
      </c>
      <c r="X1103" s="377">
        <f t="shared" si="162"/>
        <v>35.268750224598932</v>
      </c>
      <c r="Y1103" s="377">
        <f t="shared" si="163"/>
        <v>6.6615508840000004</v>
      </c>
      <c r="Z1103" s="377">
        <f t="shared" si="164"/>
        <v>-10.966936996063001</v>
      </c>
      <c r="AA1103" s="377">
        <f t="shared" si="165"/>
        <v>-34.56746169227948</v>
      </c>
      <c r="AB1103" s="377">
        <f t="shared" si="166"/>
        <v>-11.7967542926849</v>
      </c>
      <c r="AC1103" s="377">
        <f t="shared" si="167"/>
        <v>81.004224576963182</v>
      </c>
      <c r="AD1103" s="377">
        <f t="shared" si="168"/>
        <v>47.724642577253221</v>
      </c>
      <c r="AE1103" s="377">
        <f t="shared" si="169"/>
        <v>23.381738256343919</v>
      </c>
      <c r="AF1103" s="377">
        <f t="shared" si="170"/>
        <v>158.54621849610601</v>
      </c>
      <c r="AG1103" s="377">
        <f t="shared" si="170"/>
        <v>99.376778587407387</v>
      </c>
      <c r="AH1103" s="377">
        <f t="shared" si="170"/>
        <v>11.290202801604115</v>
      </c>
      <c r="AI1103" s="377">
        <f t="shared" si="170"/>
        <v>25.88438884402494</v>
      </c>
      <c r="AJ1103" s="377">
        <f t="shared" si="171"/>
        <v>44.95808985970482</v>
      </c>
      <c r="AK1103" s="377">
        <f t="shared" si="171"/>
        <v>13.700126254391471</v>
      </c>
      <c r="AL1103" s="377">
        <f t="shared" si="171"/>
        <v>10.38230826524117</v>
      </c>
      <c r="AM1103" s="377">
        <f t="shared" si="171"/>
        <v>70.828377730273132</v>
      </c>
      <c r="AN1103" s="377">
        <f t="shared" si="172"/>
        <v>79.800832261480792</v>
      </c>
      <c r="AO1103" s="377">
        <f t="shared" si="172"/>
        <v>-29.879818155644031</v>
      </c>
      <c r="AP1103" s="377">
        <f t="shared" si="172"/>
        <v>14.986852203047386</v>
      </c>
    </row>
    <row r="1104" spans="1:42" s="326" customFormat="1" ht="13.8" x14ac:dyDescent="0.3">
      <c r="A1104" s="330"/>
      <c r="B1104" s="330" t="s">
        <v>495</v>
      </c>
      <c r="C1104" s="333"/>
      <c r="D1104" s="331"/>
      <c r="E1104" s="333"/>
      <c r="F1104" s="333"/>
      <c r="G1104" s="333"/>
      <c r="H1104" s="333"/>
      <c r="I1104" s="333"/>
      <c r="J1104" s="333"/>
      <c r="K1104" s="333"/>
      <c r="L1104" s="333"/>
      <c r="M1104" s="333"/>
      <c r="N1104" s="333"/>
      <c r="O1104" s="377">
        <f t="shared" si="153"/>
        <v>285.15714017857141</v>
      </c>
      <c r="P1104" s="377">
        <f t="shared" si="154"/>
        <v>-8.4703262181818175</v>
      </c>
      <c r="Q1104" s="377">
        <f t="shared" si="155"/>
        <v>-47.714173821782182</v>
      </c>
      <c r="R1104" s="377">
        <f t="shared" si="156"/>
        <v>67.106931325000005</v>
      </c>
      <c r="S1104" s="377">
        <f t="shared" si="157"/>
        <v>161.46697616</v>
      </c>
      <c r="T1104" s="377">
        <f t="shared" si="158"/>
        <v>61.767358899999984</v>
      </c>
      <c r="U1104" s="377">
        <f t="shared" si="159"/>
        <v>217.53016099999996</v>
      </c>
      <c r="V1104" s="377">
        <f t="shared" si="160"/>
        <v>58.089807659090916</v>
      </c>
      <c r="W1104" s="377">
        <f t="shared" si="161"/>
        <v>15.797847962962958</v>
      </c>
      <c r="X1104" s="377">
        <f t="shared" si="162"/>
        <v>49.523328407407398</v>
      </c>
      <c r="Y1104" s="377">
        <f t="shared" si="163"/>
        <v>22.036525407407396</v>
      </c>
      <c r="Z1104" s="377">
        <f t="shared" si="164"/>
        <v>-28.509132934782617</v>
      </c>
      <c r="AA1104" s="377">
        <f t="shared" si="165"/>
        <v>-69.873373019407936</v>
      </c>
      <c r="AB1104" s="377">
        <f t="shared" si="166"/>
        <v>-48.547753095117564</v>
      </c>
      <c r="AC1104" s="377">
        <f t="shared" si="167"/>
        <v>60.74160655610531</v>
      </c>
      <c r="AD1104" s="377">
        <f t="shared" si="168"/>
        <v>34.159789930544939</v>
      </c>
      <c r="AE1104" s="377">
        <f t="shared" si="169"/>
        <v>45.160673127509185</v>
      </c>
      <c r="AF1104" s="377">
        <f t="shared" si="170"/>
        <v>415.81599654836185</v>
      </c>
      <c r="AG1104" s="377">
        <f t="shared" si="170"/>
        <v>110.01334719868754</v>
      </c>
      <c r="AH1104" s="377">
        <f t="shared" si="170"/>
        <v>-23.876388976630103</v>
      </c>
      <c r="AI1104" s="377">
        <f t="shared" si="170"/>
        <v>44.500666462363192</v>
      </c>
      <c r="AJ1104" s="377">
        <f t="shared" si="171"/>
        <v>2.5668526506184861</v>
      </c>
      <c r="AK1104" s="377">
        <f t="shared" si="171"/>
        <v>-11.698806021438454</v>
      </c>
      <c r="AL1104" s="377">
        <f t="shared" si="171"/>
        <v>13.748923967525892</v>
      </c>
      <c r="AM1104" s="377">
        <f t="shared" si="171"/>
        <v>65.583908468081717</v>
      </c>
      <c r="AN1104" s="377">
        <f t="shared" si="172"/>
        <v>61.927317733121505</v>
      </c>
      <c r="AO1104" s="377">
        <f t="shared" si="172"/>
        <v>5.2591822743873511</v>
      </c>
      <c r="AP1104" s="377">
        <f t="shared" si="172"/>
        <v>15.381786116799738</v>
      </c>
    </row>
    <row r="1105" spans="1:42" s="326" customFormat="1" ht="25.5" customHeight="1" x14ac:dyDescent="0.3">
      <c r="A1105" s="328"/>
      <c r="B1105" s="328" t="s">
        <v>496</v>
      </c>
      <c r="C1105" s="332"/>
      <c r="D1105" s="332"/>
      <c r="E1105" s="332"/>
      <c r="F1105" s="332"/>
      <c r="G1105" s="332"/>
      <c r="H1105" s="332"/>
      <c r="I1105" s="332"/>
      <c r="J1105" s="332"/>
      <c r="K1105" s="332"/>
      <c r="L1105" s="332"/>
      <c r="M1105" s="332"/>
      <c r="N1105" s="332"/>
      <c r="O1105" s="377">
        <f t="shared" si="153"/>
        <v>-11.014939177631581</v>
      </c>
      <c r="P1105" s="377">
        <f t="shared" si="154"/>
        <v>1.7777803893129747</v>
      </c>
      <c r="Q1105" s="377">
        <f t="shared" si="155"/>
        <v>6.2967364248365936</v>
      </c>
      <c r="R1105" s="377">
        <f t="shared" si="156"/>
        <v>-20.828676359550563</v>
      </c>
      <c r="S1105" s="377">
        <f t="shared" si="157"/>
        <v>17.436176939393945</v>
      </c>
      <c r="T1105" s="377">
        <f t="shared" si="158"/>
        <v>-11.096227675392667</v>
      </c>
      <c r="U1105" s="377">
        <f t="shared" si="159"/>
        <v>-6.1075594000000004</v>
      </c>
      <c r="V1105" s="377">
        <f t="shared" si="160"/>
        <v>-7.496942725714284</v>
      </c>
      <c r="W1105" s="377">
        <f t="shared" si="161"/>
        <v>33.789316960000001</v>
      </c>
      <c r="X1105" s="377">
        <f t="shared" si="162"/>
        <v>29.481177127819532</v>
      </c>
      <c r="Y1105" s="377">
        <f t="shared" si="163"/>
        <v>-0.70751974556213237</v>
      </c>
      <c r="Z1105" s="377">
        <f t="shared" si="164"/>
        <v>-1.0047022654321076</v>
      </c>
      <c r="AA1105" s="377">
        <f t="shared" si="165"/>
        <v>21.733098606026402</v>
      </c>
      <c r="AB1105" s="377">
        <f t="shared" si="166"/>
        <v>15.955577258181755</v>
      </c>
      <c r="AC1105" s="377">
        <f t="shared" si="167"/>
        <v>87.583673872387564</v>
      </c>
      <c r="AD1105" s="377">
        <f t="shared" si="168"/>
        <v>54.158651038835949</v>
      </c>
      <c r="AE1105" s="377">
        <f t="shared" si="169"/>
        <v>16.034778848705304</v>
      </c>
      <c r="AF1105" s="377">
        <f t="shared" si="170"/>
        <v>60.510101415484712</v>
      </c>
      <c r="AG1105" s="377">
        <f t="shared" si="170"/>
        <v>92.678678028997126</v>
      </c>
      <c r="AH1105" s="377">
        <f t="shared" si="170"/>
        <v>26.401184942630319</v>
      </c>
      <c r="AI1105" s="377">
        <f t="shared" ref="AI1105" si="173">IFERROR(((AI325-W325)*100/W325),"n.a.")</f>
        <v>20.083769061097883</v>
      </c>
      <c r="AJ1105" s="377">
        <f t="shared" si="171"/>
        <v>64.833702662888598</v>
      </c>
      <c r="AK1105" s="377">
        <f t="shared" si="171"/>
        <v>28.662043528689704</v>
      </c>
      <c r="AL1105" s="377">
        <f t="shared" si="171"/>
        <v>9.0015986295537687</v>
      </c>
      <c r="AM1105" s="377">
        <f t="shared" ref="AM1105:AP1120" si="174">IFERROR(((AM325-AA325)*100/AA325),"n.a.")</f>
        <v>72.89808377766775</v>
      </c>
      <c r="AN1105" s="377">
        <f t="shared" si="174"/>
        <v>85.789814002966509</v>
      </c>
      <c r="AO1105" s="377">
        <f t="shared" si="174"/>
        <v>-39.657066748089257</v>
      </c>
      <c r="AP1105" s="377">
        <f t="shared" si="174"/>
        <v>14.823830492963927</v>
      </c>
    </row>
    <row r="1106" spans="1:42" s="326" customFormat="1" ht="13.8" x14ac:dyDescent="0.3">
      <c r="A1106" s="330"/>
      <c r="B1106" s="330" t="s">
        <v>497</v>
      </c>
      <c r="C1106" s="333"/>
      <c r="D1106" s="333"/>
      <c r="E1106" s="333"/>
      <c r="F1106" s="333"/>
      <c r="G1106" s="333"/>
      <c r="H1106" s="333"/>
      <c r="I1106" s="333"/>
      <c r="J1106" s="333"/>
      <c r="K1106" s="333"/>
      <c r="L1106" s="333"/>
      <c r="M1106" s="333"/>
      <c r="N1106" s="333"/>
      <c r="O1106" s="377">
        <f t="shared" ref="O1106:O1169" si="175">IFERROR(((O326-C326)*100/C326),"n.a.")</f>
        <v>1.33013566637245</v>
      </c>
      <c r="P1106" s="377">
        <f t="shared" ref="P1106:P1169" si="176">IFERROR(((P326-D326)*100/D326),"n.a.")</f>
        <v>-29.151940591499198</v>
      </c>
      <c r="Q1106" s="377">
        <f t="shared" ref="Q1106:Q1169" si="177">IFERROR(((Q326-E326)*100/E326),"n.a.")</f>
        <v>25.066590895209899</v>
      </c>
      <c r="R1106" s="377">
        <f t="shared" ref="R1106:R1169" si="178">IFERROR(((R326-F326)*100/F326),"n.a.")</f>
        <v>5.9318364406991257</v>
      </c>
      <c r="S1106" s="377">
        <f t="shared" ref="S1106:S1169" si="179">IFERROR(((S326-G326)*100/G326),"n.a.")</f>
        <v>3.7505150381917374</v>
      </c>
      <c r="T1106" s="377">
        <f t="shared" ref="T1106:T1169" si="180">IFERROR(((T326-H326)*100/H326),"n.a.")</f>
        <v>-7.5132265325520882</v>
      </c>
      <c r="U1106" s="377">
        <f t="shared" ref="U1106:U1169" si="181">IFERROR(((U326-I326)*100/I326),"n.a.")</f>
        <v>-11.518085739712484</v>
      </c>
      <c r="V1106" s="377">
        <f t="shared" ref="V1106:V1169" si="182">IFERROR(((V326-J326)*100/J326),"n.a.")</f>
        <v>0.81405047318006796</v>
      </c>
      <c r="W1106" s="377">
        <f t="shared" ref="W1106:W1169" si="183">IFERROR(((W326-K326)*100/K326),"n.a.")</f>
        <v>-6.3496884167565266</v>
      </c>
      <c r="X1106" s="377">
        <f t="shared" ref="X1106:X1169" si="184">IFERROR(((X326-L326)*100/L326),"n.a.")</f>
        <v>17.426486973548016</v>
      </c>
      <c r="Y1106" s="377">
        <f t="shared" ref="Y1106:Y1169" si="185">IFERROR(((Y326-M326)*100/M326),"n.a.")</f>
        <v>13.908224742129173</v>
      </c>
      <c r="Z1106" s="377">
        <f t="shared" ref="Z1106:Z1169" si="186">IFERROR(((Z326-N326)*100/N326),"n.a.")</f>
        <v>2.9701373233394603</v>
      </c>
      <c r="AA1106" s="377">
        <f t="shared" ref="AA1106:AA1169" si="187">IFERROR(((AA326-O326)*100/O326),"n.a.")</f>
        <v>8.0018068260154749</v>
      </c>
      <c r="AB1106" s="377">
        <f t="shared" ref="AB1106:AB1169" si="188">IFERROR(((AB326-P326)*100/P326),"n.a.")</f>
        <v>65.080816309195868</v>
      </c>
      <c r="AC1106" s="377">
        <f t="shared" ref="AC1106:AC1169" si="189">IFERROR(((AC326-Q326)*100/Q326),"n.a.")</f>
        <v>-32.669486901440941</v>
      </c>
      <c r="AD1106" s="377">
        <f t="shared" ref="AD1106:AD1169" si="190">IFERROR(((AD326-R326)*100/R326),"n.a.")</f>
        <v>11.75613827242559</v>
      </c>
      <c r="AE1106" s="377">
        <f t="shared" ref="AE1106:AE1169" si="191">IFERROR(((AE326-S326)*100/S326),"n.a.")</f>
        <v>7.0277153986445962</v>
      </c>
      <c r="AF1106" s="377">
        <f t="shared" ref="AF1106:AI1169" si="192">IFERROR(((AF326-T326)*100/T326),"n.a.")</f>
        <v>-0.58427258312555264</v>
      </c>
      <c r="AG1106" s="377">
        <f t="shared" si="192"/>
        <v>27.427290184483276</v>
      </c>
      <c r="AH1106" s="377">
        <f t="shared" si="192"/>
        <v>2.748183305893269</v>
      </c>
      <c r="AI1106" s="377">
        <f t="shared" si="192"/>
        <v>23.041919190644769</v>
      </c>
      <c r="AJ1106" s="377">
        <f t="shared" ref="AJ1106:AM1169" si="193">IFERROR(((AJ326-X326)*100/X326),"n.a.")</f>
        <v>28.739253100090146</v>
      </c>
      <c r="AK1106" s="377">
        <f t="shared" si="193"/>
        <v>8.9449594680055196</v>
      </c>
      <c r="AL1106" s="377">
        <f t="shared" si="193"/>
        <v>20.380975389712589</v>
      </c>
      <c r="AM1106" s="377">
        <f t="shared" si="193"/>
        <v>21.494480931177286</v>
      </c>
      <c r="AN1106" s="377">
        <f t="shared" si="174"/>
        <v>-16.249326604260212</v>
      </c>
      <c r="AO1106" s="377">
        <f t="shared" si="174"/>
        <v>45.279025395701574</v>
      </c>
      <c r="AP1106" s="377">
        <f t="shared" si="174"/>
        <v>9.9220241905136</v>
      </c>
    </row>
    <row r="1107" spans="1:42" s="326" customFormat="1" ht="13.8" x14ac:dyDescent="0.3">
      <c r="A1107" s="328"/>
      <c r="B1107" s="328" t="s">
        <v>498</v>
      </c>
      <c r="C1107" s="332"/>
      <c r="D1107" s="332"/>
      <c r="E1107" s="332"/>
      <c r="F1107" s="332"/>
      <c r="G1107" s="332"/>
      <c r="H1107" s="332"/>
      <c r="I1107" s="332"/>
      <c r="J1107" s="332"/>
      <c r="K1107" s="332"/>
      <c r="L1107" s="332"/>
      <c r="M1107" s="332"/>
      <c r="N1107" s="332"/>
      <c r="O1107" s="377">
        <f t="shared" si="175"/>
        <v>19.859986838785034</v>
      </c>
      <c r="P1107" s="377">
        <f t="shared" si="176"/>
        <v>-47.404025459811727</v>
      </c>
      <c r="Q1107" s="377">
        <f t="shared" si="177"/>
        <v>52.379296030494224</v>
      </c>
      <c r="R1107" s="377">
        <f t="shared" si="178"/>
        <v>3.7680766775312091</v>
      </c>
      <c r="S1107" s="377">
        <f t="shared" si="179"/>
        <v>7.431396897220413</v>
      </c>
      <c r="T1107" s="377">
        <f t="shared" si="180"/>
        <v>-11.299211915938864</v>
      </c>
      <c r="U1107" s="377">
        <f t="shared" si="181"/>
        <v>-10.831435623368147</v>
      </c>
      <c r="V1107" s="377">
        <f t="shared" si="182"/>
        <v>-10.165519304952694</v>
      </c>
      <c r="W1107" s="377">
        <f t="shared" si="183"/>
        <v>-14.972169605676321</v>
      </c>
      <c r="X1107" s="377">
        <f t="shared" si="184"/>
        <v>12.178645754746837</v>
      </c>
      <c r="Y1107" s="377">
        <f t="shared" si="185"/>
        <v>11.915358711516529</v>
      </c>
      <c r="Z1107" s="377">
        <f t="shared" si="186"/>
        <v>-0.28872536868372189</v>
      </c>
      <c r="AA1107" s="377">
        <f t="shared" si="187"/>
        <v>17.08733004320715</v>
      </c>
      <c r="AB1107" s="377">
        <f t="shared" si="188"/>
        <v>125.36066448641101</v>
      </c>
      <c r="AC1107" s="377">
        <f t="shared" si="189"/>
        <v>-35.433260301995169</v>
      </c>
      <c r="AD1107" s="377">
        <f t="shared" si="190"/>
        <v>5.8346274918028511</v>
      </c>
      <c r="AE1107" s="377">
        <f t="shared" si="191"/>
        <v>6.1712092612419447</v>
      </c>
      <c r="AF1107" s="377">
        <f t="shared" si="192"/>
        <v>-2.8781748372754179</v>
      </c>
      <c r="AG1107" s="377">
        <f t="shared" si="192"/>
        <v>26.078972522782568</v>
      </c>
      <c r="AH1107" s="377">
        <f t="shared" si="192"/>
        <v>-5.9260241297035838</v>
      </c>
      <c r="AI1107" s="377">
        <f t="shared" si="192"/>
        <v>23.894414071190273</v>
      </c>
      <c r="AJ1107" s="377">
        <f t="shared" si="193"/>
        <v>18.973592871278122</v>
      </c>
      <c r="AK1107" s="377">
        <f t="shared" si="193"/>
        <v>-10.576560514980207</v>
      </c>
      <c r="AL1107" s="377">
        <f t="shared" si="193"/>
        <v>0.12623937280509676</v>
      </c>
      <c r="AM1107" s="377">
        <f t="shared" si="193"/>
        <v>-3.3742243520995894</v>
      </c>
      <c r="AN1107" s="377">
        <f t="shared" si="174"/>
        <v>-34.606818093362222</v>
      </c>
      <c r="AO1107" s="377">
        <f t="shared" si="174"/>
        <v>6.7365032048222711</v>
      </c>
      <c r="AP1107" s="377">
        <f t="shared" si="174"/>
        <v>-3.7075824344005541</v>
      </c>
    </row>
    <row r="1108" spans="1:42" s="326" customFormat="1" ht="27.6" x14ac:dyDescent="0.3">
      <c r="A1108" s="330"/>
      <c r="B1108" s="330" t="s">
        <v>499</v>
      </c>
      <c r="C1108" s="333"/>
      <c r="D1108" s="333"/>
      <c r="E1108" s="333"/>
      <c r="F1108" s="333"/>
      <c r="G1108" s="333"/>
      <c r="H1108" s="333"/>
      <c r="I1108" s="333"/>
      <c r="J1108" s="333"/>
      <c r="K1108" s="333"/>
      <c r="L1108" s="333"/>
      <c r="M1108" s="333"/>
      <c r="N1108" s="333"/>
      <c r="O1108" s="377">
        <f t="shared" si="175"/>
        <v>-1.339260598115116</v>
      </c>
      <c r="P1108" s="377">
        <f t="shared" si="176"/>
        <v>-26.589392207218165</v>
      </c>
      <c r="Q1108" s="377">
        <f t="shared" si="177"/>
        <v>22.114498465105758</v>
      </c>
      <c r="R1108" s="377">
        <f t="shared" si="178"/>
        <v>6.2511305031723268</v>
      </c>
      <c r="S1108" s="377">
        <f t="shared" si="179"/>
        <v>3.2458332837011494</v>
      </c>
      <c r="T1108" s="377">
        <f t="shared" si="180"/>
        <v>-6.9270859274455834</v>
      </c>
      <c r="U1108" s="377">
        <f t="shared" si="181"/>
        <v>-11.616263244232085</v>
      </c>
      <c r="V1108" s="377">
        <f t="shared" si="182"/>
        <v>2.4896587017409808</v>
      </c>
      <c r="W1108" s="377">
        <f t="shared" si="183"/>
        <v>-4.9765920758726798</v>
      </c>
      <c r="X1108" s="377">
        <f t="shared" si="184"/>
        <v>18.149853527589958</v>
      </c>
      <c r="Y1108" s="377">
        <f t="shared" si="185"/>
        <v>14.229459633766458</v>
      </c>
      <c r="Z1108" s="377">
        <f t="shared" si="186"/>
        <v>3.4477344064728501</v>
      </c>
      <c r="AA1108" s="377">
        <f t="shared" si="187"/>
        <v>6.4117197068840328</v>
      </c>
      <c r="AB1108" s="377">
        <f t="shared" si="188"/>
        <v>59.034282974170509</v>
      </c>
      <c r="AC1108" s="377">
        <f t="shared" si="189"/>
        <v>-32.298515618617401</v>
      </c>
      <c r="AD1108" s="377">
        <f t="shared" si="190"/>
        <v>12.609522346983027</v>
      </c>
      <c r="AE1108" s="377">
        <f t="shared" si="191"/>
        <v>7.1499108089165793</v>
      </c>
      <c r="AF1108" s="377">
        <f t="shared" si="192"/>
        <v>-0.25027052629475588</v>
      </c>
      <c r="AG1108" s="377">
        <f t="shared" si="192"/>
        <v>27.606694878044205</v>
      </c>
      <c r="AH1108" s="377">
        <f t="shared" si="192"/>
        <v>3.9085091881085923</v>
      </c>
      <c r="AI1108" s="377">
        <f t="shared" si="192"/>
        <v>22.92044303774901</v>
      </c>
      <c r="AJ1108" s="377">
        <f t="shared" si="193"/>
        <v>30.017328140470131</v>
      </c>
      <c r="AK1108" s="377">
        <f t="shared" si="193"/>
        <v>11.930638078538031</v>
      </c>
      <c r="AL1108" s="377">
        <f t="shared" si="193"/>
        <v>23.242157328733732</v>
      </c>
      <c r="AM1108" s="377">
        <f t="shared" si="193"/>
        <v>26.283478246364968</v>
      </c>
      <c r="AN1108" s="377">
        <f t="shared" si="174"/>
        <v>-13.639960620085075</v>
      </c>
      <c r="AO1108" s="377">
        <f t="shared" si="174"/>
        <v>50.212906237201693</v>
      </c>
      <c r="AP1108" s="377">
        <f t="shared" si="174"/>
        <v>11.768093491969838</v>
      </c>
    </row>
    <row r="1109" spans="1:42" s="326" customFormat="1" ht="13.8" x14ac:dyDescent="0.3">
      <c r="A1109" s="328"/>
      <c r="B1109" s="328" t="s">
        <v>500</v>
      </c>
      <c r="C1109" s="332"/>
      <c r="D1109" s="332"/>
      <c r="E1109" s="332"/>
      <c r="F1109" s="332"/>
      <c r="G1109" s="332"/>
      <c r="H1109" s="332"/>
      <c r="I1109" s="332"/>
      <c r="J1109" s="332"/>
      <c r="K1109" s="332"/>
      <c r="L1109" s="332"/>
      <c r="M1109" s="332"/>
      <c r="N1109" s="332"/>
      <c r="O1109" s="377">
        <f t="shared" si="175"/>
        <v>-0.77563290564423393</v>
      </c>
      <c r="P1109" s="377">
        <f t="shared" si="176"/>
        <v>8.0259224072681654</v>
      </c>
      <c r="Q1109" s="377">
        <f t="shared" si="177"/>
        <v>23.854740005390834</v>
      </c>
      <c r="R1109" s="377">
        <f t="shared" si="178"/>
        <v>1.2547329690851707</v>
      </c>
      <c r="S1109" s="377">
        <f t="shared" si="179"/>
        <v>17.417481493183878</v>
      </c>
      <c r="T1109" s="377">
        <f t="shared" si="180"/>
        <v>3.4326388981772533</v>
      </c>
      <c r="U1109" s="377">
        <f t="shared" si="181"/>
        <v>4.9698555789473629</v>
      </c>
      <c r="V1109" s="377">
        <f t="shared" si="182"/>
        <v>28.423771857658156</v>
      </c>
      <c r="W1109" s="377">
        <f t="shared" si="183"/>
        <v>16.657830397332507</v>
      </c>
      <c r="X1109" s="377">
        <f t="shared" si="184"/>
        <v>25.817021068804266</v>
      </c>
      <c r="Y1109" s="377">
        <f t="shared" si="185"/>
        <v>19.236502932845326</v>
      </c>
      <c r="Z1109" s="377">
        <f t="shared" si="186"/>
        <v>2.6805754357767322</v>
      </c>
      <c r="AA1109" s="377">
        <f t="shared" si="187"/>
        <v>6.9277572085463026</v>
      </c>
      <c r="AB1109" s="377">
        <f t="shared" si="188"/>
        <v>26.198383879169455</v>
      </c>
      <c r="AC1109" s="377">
        <f t="shared" si="189"/>
        <v>-10.087556353132921</v>
      </c>
      <c r="AD1109" s="377">
        <f t="shared" si="190"/>
        <v>17.144964354781514</v>
      </c>
      <c r="AE1109" s="377">
        <f t="shared" si="191"/>
        <v>0.55463183498801849</v>
      </c>
      <c r="AF1109" s="377">
        <f t="shared" si="192"/>
        <v>10.321588680138671</v>
      </c>
      <c r="AG1109" s="377">
        <f t="shared" si="192"/>
        <v>31.024789794720348</v>
      </c>
      <c r="AH1109" s="377">
        <f t="shared" si="192"/>
        <v>-5.2429514306507707</v>
      </c>
      <c r="AI1109" s="377">
        <f t="shared" si="192"/>
        <v>11.980314685103179</v>
      </c>
      <c r="AJ1109" s="377">
        <f t="shared" si="193"/>
        <v>22.624985432463703</v>
      </c>
      <c r="AK1109" s="377">
        <f t="shared" si="193"/>
        <v>27.04019166238805</v>
      </c>
      <c r="AL1109" s="377">
        <f t="shared" si="193"/>
        <v>41.849409136687136</v>
      </c>
      <c r="AM1109" s="377">
        <f t="shared" si="193"/>
        <v>33.957084661294616</v>
      </c>
      <c r="AN1109" s="377">
        <f t="shared" si="174"/>
        <v>4.8886649638775133</v>
      </c>
      <c r="AO1109" s="377">
        <f t="shared" si="174"/>
        <v>30.446246883715052</v>
      </c>
      <c r="AP1109" s="377">
        <f t="shared" si="174"/>
        <v>26.697131368981559</v>
      </c>
    </row>
    <row r="1110" spans="1:42" s="326" customFormat="1" ht="13.8" x14ac:dyDescent="0.3">
      <c r="A1110" s="330"/>
      <c r="B1110" s="330" t="s">
        <v>501</v>
      </c>
      <c r="C1110" s="333"/>
      <c r="D1110" s="333"/>
      <c r="E1110" s="333"/>
      <c r="F1110" s="333"/>
      <c r="G1110" s="333"/>
      <c r="H1110" s="333"/>
      <c r="I1110" s="333"/>
      <c r="J1110" s="333"/>
      <c r="K1110" s="333"/>
      <c r="L1110" s="333"/>
      <c r="M1110" s="333"/>
      <c r="N1110" s="333"/>
      <c r="O1110" s="377">
        <f t="shared" si="175"/>
        <v>-18.759147808943098</v>
      </c>
      <c r="P1110" s="377">
        <f t="shared" si="176"/>
        <v>-10.919738725186114</v>
      </c>
      <c r="Q1110" s="377">
        <f t="shared" si="177"/>
        <v>-0.26282277043563651</v>
      </c>
      <c r="R1110" s="377">
        <f t="shared" si="178"/>
        <v>-10.79298102203064</v>
      </c>
      <c r="S1110" s="377">
        <f t="shared" si="179"/>
        <v>-0.96560351908064601</v>
      </c>
      <c r="T1110" s="377">
        <f t="shared" si="180"/>
        <v>-8.5834953495973441</v>
      </c>
      <c r="U1110" s="377">
        <f t="shared" si="181"/>
        <v>-8.3311982701804261</v>
      </c>
      <c r="V1110" s="377">
        <f t="shared" si="182"/>
        <v>9.2618665102124158</v>
      </c>
      <c r="W1110" s="377">
        <f t="shared" si="183"/>
        <v>-1.8042455644257751</v>
      </c>
      <c r="X1110" s="377">
        <f t="shared" si="184"/>
        <v>19.89751972240617</v>
      </c>
      <c r="Y1110" s="377">
        <f t="shared" si="185"/>
        <v>8.8122385970677435</v>
      </c>
      <c r="Z1110" s="377">
        <f t="shared" si="186"/>
        <v>-2.5599761011428614</v>
      </c>
      <c r="AA1110" s="377">
        <f t="shared" si="187"/>
        <v>13.221094787046209</v>
      </c>
      <c r="AB1110" s="377">
        <f t="shared" si="188"/>
        <v>23.228804024183148</v>
      </c>
      <c r="AC1110" s="377">
        <f t="shared" si="189"/>
        <v>-6.9237719761987329</v>
      </c>
      <c r="AD1110" s="377">
        <f t="shared" si="190"/>
        <v>18.072906962671702</v>
      </c>
      <c r="AE1110" s="377">
        <f t="shared" si="191"/>
        <v>-2.3105947672113079</v>
      </c>
      <c r="AF1110" s="377">
        <f t="shared" si="192"/>
        <v>6.0277767441962897</v>
      </c>
      <c r="AG1110" s="377">
        <f t="shared" si="192"/>
        <v>27.056272189144295</v>
      </c>
      <c r="AH1110" s="377">
        <f t="shared" si="192"/>
        <v>0.43232656126854857</v>
      </c>
      <c r="AI1110" s="377">
        <f t="shared" si="192"/>
        <v>20.508774174505401</v>
      </c>
      <c r="AJ1110" s="377">
        <f t="shared" si="193"/>
        <v>22.899995499848465</v>
      </c>
      <c r="AK1110" s="377">
        <f t="shared" si="193"/>
        <v>22.429613534956076</v>
      </c>
      <c r="AL1110" s="377">
        <f t="shared" si="193"/>
        <v>45.976147200560611</v>
      </c>
      <c r="AM1110" s="377">
        <f t="shared" si="193"/>
        <v>35.375629139871862</v>
      </c>
      <c r="AN1110" s="377">
        <f t="shared" si="174"/>
        <v>12.286961253327217</v>
      </c>
      <c r="AO1110" s="377">
        <f t="shared" si="174"/>
        <v>38.763521901659395</v>
      </c>
      <c r="AP1110" s="377">
        <f t="shared" si="174"/>
        <v>27.441024807610439</v>
      </c>
    </row>
    <row r="1111" spans="1:42" s="326" customFormat="1" ht="13.8" x14ac:dyDescent="0.3">
      <c r="A1111" s="328"/>
      <c r="B1111" s="328" t="s">
        <v>502</v>
      </c>
      <c r="C1111" s="332"/>
      <c r="D1111" s="332"/>
      <c r="E1111" s="332"/>
      <c r="F1111" s="332"/>
      <c r="G1111" s="332"/>
      <c r="H1111" s="332"/>
      <c r="I1111" s="332"/>
      <c r="J1111" s="332"/>
      <c r="K1111" s="332"/>
      <c r="L1111" s="332"/>
      <c r="M1111" s="332"/>
      <c r="N1111" s="332"/>
      <c r="O1111" s="377">
        <f t="shared" si="175"/>
        <v>33.920629059278347</v>
      </c>
      <c r="P1111" s="377">
        <f t="shared" si="176"/>
        <v>32.073665165000001</v>
      </c>
      <c r="Q1111" s="377">
        <f t="shared" si="177"/>
        <v>47.192426135947706</v>
      </c>
      <c r="R1111" s="377">
        <f t="shared" si="178"/>
        <v>15.029969884703197</v>
      </c>
      <c r="S1111" s="377">
        <f t="shared" si="179"/>
        <v>47.962626049304681</v>
      </c>
      <c r="T1111" s="377">
        <f t="shared" si="180"/>
        <v>16.2281877746479</v>
      </c>
      <c r="U1111" s="377">
        <f t="shared" si="181"/>
        <v>36.858509706919946</v>
      </c>
      <c r="V1111" s="377">
        <f t="shared" si="182"/>
        <v>64.201051848648646</v>
      </c>
      <c r="W1111" s="377">
        <f t="shared" si="183"/>
        <v>55.659980898568008</v>
      </c>
      <c r="X1111" s="377">
        <f t="shared" si="184"/>
        <v>26.921225402425577</v>
      </c>
      <c r="Y1111" s="377">
        <f t="shared" si="185"/>
        <v>29.057770538793115</v>
      </c>
      <c r="Z1111" s="377">
        <f t="shared" si="186"/>
        <v>12.635151267605645</v>
      </c>
      <c r="AA1111" s="377">
        <f t="shared" si="187"/>
        <v>21.238840240443384</v>
      </c>
      <c r="AB1111" s="377">
        <f t="shared" si="188"/>
        <v>48.222663164605358</v>
      </c>
      <c r="AC1111" s="377">
        <f t="shared" si="189"/>
        <v>-10.073904849257071</v>
      </c>
      <c r="AD1111" s="377">
        <f t="shared" si="190"/>
        <v>16.906352520967193</v>
      </c>
      <c r="AE1111" s="377">
        <f t="shared" si="191"/>
        <v>14.708142117318534</v>
      </c>
      <c r="AF1111" s="377">
        <f t="shared" si="192"/>
        <v>24.734852905266788</v>
      </c>
      <c r="AG1111" s="377">
        <f t="shared" si="192"/>
        <v>38.137346013758126</v>
      </c>
      <c r="AH1111" s="377">
        <f t="shared" si="192"/>
        <v>-6.8403463200226744</v>
      </c>
      <c r="AI1111" s="377">
        <f t="shared" si="192"/>
        <v>8.2300593549198648</v>
      </c>
      <c r="AJ1111" s="377">
        <f t="shared" si="193"/>
        <v>33.968927903562431</v>
      </c>
      <c r="AK1111" s="377">
        <f t="shared" si="193"/>
        <v>32.932575016246069</v>
      </c>
      <c r="AL1111" s="377">
        <f t="shared" si="193"/>
        <v>30.222935946386801</v>
      </c>
      <c r="AM1111" s="377">
        <f t="shared" si="193"/>
        <v>33.570241573060997</v>
      </c>
      <c r="AN1111" s="377">
        <f t="shared" si="174"/>
        <v>4.5523797538377293</v>
      </c>
      <c r="AO1111" s="377">
        <f t="shared" si="174"/>
        <v>39.486687790606048</v>
      </c>
      <c r="AP1111" s="377">
        <f t="shared" si="174"/>
        <v>39.422827809581527</v>
      </c>
    </row>
    <row r="1112" spans="1:42" s="326" customFormat="1" ht="13.8" x14ac:dyDescent="0.3">
      <c r="A1112" s="330"/>
      <c r="B1112" s="330" t="s">
        <v>503</v>
      </c>
      <c r="C1112" s="333"/>
      <c r="D1112" s="333"/>
      <c r="E1112" s="333"/>
      <c r="F1112" s="333"/>
      <c r="G1112" s="333"/>
      <c r="H1112" s="333"/>
      <c r="I1112" s="333"/>
      <c r="J1112" s="333"/>
      <c r="K1112" s="333"/>
      <c r="L1112" s="333"/>
      <c r="M1112" s="333"/>
      <c r="N1112" s="333"/>
      <c r="O1112" s="377">
        <f t="shared" si="175"/>
        <v>62.286356142857137</v>
      </c>
      <c r="P1112" s="377">
        <f t="shared" si="176"/>
        <v>96.55207675274724</v>
      </c>
      <c r="Q1112" s="377">
        <f t="shared" si="177"/>
        <v>218.23359790062105</v>
      </c>
      <c r="R1112" s="377">
        <f t="shared" si="178"/>
        <v>64.791234305825242</v>
      </c>
      <c r="S1112" s="377">
        <f t="shared" si="179"/>
        <v>107.79975822167491</v>
      </c>
      <c r="T1112" s="377">
        <f t="shared" si="180"/>
        <v>69.479450561643844</v>
      </c>
      <c r="U1112" s="377">
        <f t="shared" si="181"/>
        <v>25.849861662037021</v>
      </c>
      <c r="V1112" s="377">
        <f t="shared" si="182"/>
        <v>88.226197393939373</v>
      </c>
      <c r="W1112" s="377">
        <f t="shared" si="183"/>
        <v>44.780636094262292</v>
      </c>
      <c r="X1112" s="377">
        <f t="shared" si="184"/>
        <v>61.17928692000001</v>
      </c>
      <c r="Y1112" s="377">
        <f t="shared" si="185"/>
        <v>67.986750889830518</v>
      </c>
      <c r="Z1112" s="377">
        <f t="shared" si="186"/>
        <v>-0.46674276956520694</v>
      </c>
      <c r="AA1112" s="377">
        <f t="shared" si="187"/>
        <v>-55.029866955162127</v>
      </c>
      <c r="AB1112" s="377">
        <f t="shared" si="188"/>
        <v>-10.669972947660192</v>
      </c>
      <c r="AC1112" s="377">
        <f t="shared" si="189"/>
        <v>-22.699869599532505</v>
      </c>
      <c r="AD1112" s="377">
        <f t="shared" si="190"/>
        <v>12.761703869645279</v>
      </c>
      <c r="AE1112" s="377">
        <f t="shared" si="191"/>
        <v>-23.202689378077579</v>
      </c>
      <c r="AF1112" s="377">
        <f t="shared" si="192"/>
        <v>-5.8081947165448842</v>
      </c>
      <c r="AG1112" s="377">
        <f t="shared" si="192"/>
        <v>32.81756993635161</v>
      </c>
      <c r="AH1112" s="377">
        <f t="shared" si="192"/>
        <v>-34.574935165948993</v>
      </c>
      <c r="AI1112" s="377">
        <f t="shared" si="192"/>
        <v>-24.950665061691332</v>
      </c>
      <c r="AJ1112" s="377">
        <f t="shared" si="193"/>
        <v>-8.1850641781978553</v>
      </c>
      <c r="AK1112" s="377">
        <f t="shared" si="193"/>
        <v>34.27019688531373</v>
      </c>
      <c r="AL1112" s="377">
        <f t="shared" si="193"/>
        <v>67.971362851921057</v>
      </c>
      <c r="AM1112" s="377">
        <f t="shared" si="193"/>
        <v>20.292850051676776</v>
      </c>
      <c r="AN1112" s="377">
        <f t="shared" si="174"/>
        <v>-34.84319059722219</v>
      </c>
      <c r="AO1112" s="377">
        <f t="shared" si="174"/>
        <v>-32.495913410687436</v>
      </c>
      <c r="AP1112" s="377">
        <f t="shared" si="174"/>
        <v>-16.739427894723857</v>
      </c>
    </row>
    <row r="1113" spans="1:42" s="326" customFormat="1" ht="13.8" x14ac:dyDescent="0.3">
      <c r="A1113" s="328"/>
      <c r="B1113" s="328" t="s">
        <v>504</v>
      </c>
      <c r="C1113" s="332"/>
      <c r="D1113" s="332"/>
      <c r="E1113" s="332"/>
      <c r="F1113" s="332"/>
      <c r="G1113" s="332"/>
      <c r="H1113" s="332"/>
      <c r="I1113" s="332"/>
      <c r="J1113" s="332"/>
      <c r="K1113" s="332"/>
      <c r="L1113" s="332"/>
      <c r="M1113" s="332"/>
      <c r="N1113" s="332"/>
      <c r="O1113" s="377">
        <f t="shared" si="175"/>
        <v>7.7547618818061101</v>
      </c>
      <c r="P1113" s="377">
        <f t="shared" si="176"/>
        <v>-2.2452640123034908</v>
      </c>
      <c r="Q1113" s="377">
        <f t="shared" si="177"/>
        <v>-19.798038726333907</v>
      </c>
      <c r="R1113" s="377">
        <f t="shared" si="178"/>
        <v>-26.288275256169211</v>
      </c>
      <c r="S1113" s="377">
        <f t="shared" si="179"/>
        <v>3.2033501312462511</v>
      </c>
      <c r="T1113" s="377">
        <f t="shared" si="180"/>
        <v>6.9784686011042023</v>
      </c>
      <c r="U1113" s="377">
        <f t="shared" si="181"/>
        <v>10.644481698141263</v>
      </c>
      <c r="V1113" s="377">
        <f t="shared" si="182"/>
        <v>13.398576047255046</v>
      </c>
      <c r="W1113" s="377">
        <f t="shared" si="183"/>
        <v>-22.471380323529406</v>
      </c>
      <c r="X1113" s="377">
        <f t="shared" si="184"/>
        <v>10.637783135448924</v>
      </c>
      <c r="Y1113" s="377">
        <f t="shared" si="185"/>
        <v>2.2533383555413273</v>
      </c>
      <c r="Z1113" s="377">
        <f t="shared" si="186"/>
        <v>6.0433744002954315</v>
      </c>
      <c r="AA1113" s="377">
        <f t="shared" si="187"/>
        <v>2.5076027274835422</v>
      </c>
      <c r="AB1113" s="377">
        <f t="shared" si="188"/>
        <v>12.23856024582984</v>
      </c>
      <c r="AC1113" s="377">
        <f t="shared" si="189"/>
        <v>0.49863861165294038</v>
      </c>
      <c r="AD1113" s="377">
        <f t="shared" si="190"/>
        <v>9.0424389590565397</v>
      </c>
      <c r="AE1113" s="377">
        <f t="shared" si="191"/>
        <v>-4.5605478039382188</v>
      </c>
      <c r="AF1113" s="377">
        <f t="shared" si="192"/>
        <v>-18.797316171067568</v>
      </c>
      <c r="AG1113" s="377">
        <f t="shared" si="192"/>
        <v>1.0318032918944464</v>
      </c>
      <c r="AH1113" s="377">
        <f t="shared" si="192"/>
        <v>-7.5817782973141368</v>
      </c>
      <c r="AI1113" s="377">
        <f t="shared" si="192"/>
        <v>-1.0304839954341838</v>
      </c>
      <c r="AJ1113" s="377">
        <f t="shared" si="193"/>
        <v>16.415988544792405</v>
      </c>
      <c r="AK1113" s="377">
        <f t="shared" si="193"/>
        <v>0.73919754413408012</v>
      </c>
      <c r="AL1113" s="377">
        <f t="shared" si="193"/>
        <v>4.7672218599185952</v>
      </c>
      <c r="AM1113" s="377">
        <f t="shared" si="193"/>
        <v>10.342846493870494</v>
      </c>
      <c r="AN1113" s="377">
        <f t="shared" si="174"/>
        <v>14.124658532983119</v>
      </c>
      <c r="AO1113" s="377">
        <f t="shared" si="174"/>
        <v>5.8049559781582127</v>
      </c>
      <c r="AP1113" s="377">
        <f t="shared" si="174"/>
        <v>19.967239256205644</v>
      </c>
    </row>
    <row r="1114" spans="1:42" s="326" customFormat="1" ht="13.8" x14ac:dyDescent="0.3">
      <c r="A1114" s="330"/>
      <c r="B1114" s="330" t="s">
        <v>505</v>
      </c>
      <c r="C1114" s="333"/>
      <c r="D1114" s="333"/>
      <c r="E1114" s="333"/>
      <c r="F1114" s="333"/>
      <c r="G1114" s="333"/>
      <c r="H1114" s="333"/>
      <c r="I1114" s="333"/>
      <c r="J1114" s="333"/>
      <c r="K1114" s="333"/>
      <c r="L1114" s="333"/>
      <c r="M1114" s="333"/>
      <c r="N1114" s="333"/>
      <c r="O1114" s="377">
        <f t="shared" si="175"/>
        <v>7.6145746678832111</v>
      </c>
      <c r="P1114" s="377">
        <f t="shared" si="176"/>
        <v>-18.200775488989279</v>
      </c>
      <c r="Q1114" s="377">
        <f t="shared" si="177"/>
        <v>5.7602281566935689</v>
      </c>
      <c r="R1114" s="377">
        <f t="shared" si="178"/>
        <v>-10.14610141666666</v>
      </c>
      <c r="S1114" s="377">
        <f t="shared" si="179"/>
        <v>1.3209951842963021</v>
      </c>
      <c r="T1114" s="377">
        <f t="shared" si="180"/>
        <v>-6.890156623131392</v>
      </c>
      <c r="U1114" s="377">
        <f t="shared" si="181"/>
        <v>-12.612488706815508</v>
      </c>
      <c r="V1114" s="377">
        <f t="shared" si="182"/>
        <v>-22.465744301827034</v>
      </c>
      <c r="W1114" s="377">
        <f t="shared" si="183"/>
        <v>-14.496638398459007</v>
      </c>
      <c r="X1114" s="377">
        <f t="shared" si="184"/>
        <v>-7.884964763607595</v>
      </c>
      <c r="Y1114" s="377">
        <f t="shared" si="185"/>
        <v>15.629101685806839</v>
      </c>
      <c r="Z1114" s="377">
        <f t="shared" si="186"/>
        <v>1.458012620123206</v>
      </c>
      <c r="AA1114" s="377">
        <f t="shared" si="187"/>
        <v>-4.6400139827287052</v>
      </c>
      <c r="AB1114" s="377">
        <f t="shared" si="188"/>
        <v>20.785488490560532</v>
      </c>
      <c r="AC1114" s="377">
        <f t="shared" si="189"/>
        <v>-17.165942827893584</v>
      </c>
      <c r="AD1114" s="377">
        <f t="shared" si="190"/>
        <v>13.671047937380074</v>
      </c>
      <c r="AE1114" s="377">
        <f t="shared" si="191"/>
        <v>8.1345570387359398</v>
      </c>
      <c r="AF1114" s="377">
        <f t="shared" si="192"/>
        <v>-7.0871453552932486</v>
      </c>
      <c r="AG1114" s="377">
        <f t="shared" si="192"/>
        <v>33.343276534385105</v>
      </c>
      <c r="AH1114" s="377">
        <f t="shared" si="192"/>
        <v>10.882405336586706</v>
      </c>
      <c r="AI1114" s="377">
        <f t="shared" si="192"/>
        <v>10.16804011918568</v>
      </c>
      <c r="AJ1114" s="377">
        <f t="shared" si="193"/>
        <v>27.907270236328063</v>
      </c>
      <c r="AK1114" s="377">
        <f t="shared" si="193"/>
        <v>-11.342007373490324</v>
      </c>
      <c r="AL1114" s="377">
        <f t="shared" si="193"/>
        <v>19.808726101413392</v>
      </c>
      <c r="AM1114" s="377">
        <f t="shared" si="193"/>
        <v>23.300060191728914</v>
      </c>
      <c r="AN1114" s="377">
        <f t="shared" si="174"/>
        <v>8.6796781430456935</v>
      </c>
      <c r="AO1114" s="377">
        <f t="shared" si="174"/>
        <v>9.7823790927518246</v>
      </c>
      <c r="AP1114" s="377">
        <f t="shared" si="174"/>
        <v>9.9269048829665554</v>
      </c>
    </row>
    <row r="1115" spans="1:42" s="326" customFormat="1" ht="13.8" x14ac:dyDescent="0.3">
      <c r="A1115" s="328"/>
      <c r="B1115" s="328" t="s">
        <v>506</v>
      </c>
      <c r="C1115" s="332"/>
      <c r="D1115" s="332"/>
      <c r="E1115" s="332"/>
      <c r="F1115" s="332"/>
      <c r="G1115" s="332"/>
      <c r="H1115" s="332"/>
      <c r="I1115" s="332"/>
      <c r="J1115" s="332"/>
      <c r="K1115" s="332"/>
      <c r="L1115" s="332"/>
      <c r="M1115" s="332"/>
      <c r="N1115" s="332"/>
      <c r="O1115" s="377">
        <f t="shared" si="175"/>
        <v>-5.4288009359430633</v>
      </c>
      <c r="P1115" s="377">
        <f t="shared" si="176"/>
        <v>-10.691582698360644</v>
      </c>
      <c r="Q1115" s="377">
        <f t="shared" si="177"/>
        <v>250.86461882417584</v>
      </c>
      <c r="R1115" s="377">
        <f t="shared" si="178"/>
        <v>-14.381557028268556</v>
      </c>
      <c r="S1115" s="377">
        <f t="shared" si="179"/>
        <v>28.072149308641965</v>
      </c>
      <c r="T1115" s="377">
        <f t="shared" si="180"/>
        <v>41.56388006137184</v>
      </c>
      <c r="U1115" s="377">
        <f t="shared" si="181"/>
        <v>-18.050714239393933</v>
      </c>
      <c r="V1115" s="377">
        <f t="shared" si="182"/>
        <v>-37.713682827411169</v>
      </c>
      <c r="W1115" s="377">
        <f t="shared" si="183"/>
        <v>-21.315286580327861</v>
      </c>
      <c r="X1115" s="377">
        <f t="shared" si="184"/>
        <v>49.302173966019403</v>
      </c>
      <c r="Y1115" s="377">
        <f t="shared" si="185"/>
        <v>37.244233173913059</v>
      </c>
      <c r="Z1115" s="377">
        <f t="shared" si="186"/>
        <v>19.907860955752231</v>
      </c>
      <c r="AA1115" s="377">
        <f t="shared" si="187"/>
        <v>62.931039419269581</v>
      </c>
      <c r="AB1115" s="377">
        <f t="shared" si="188"/>
        <v>65.490107144978197</v>
      </c>
      <c r="AC1115" s="377">
        <f t="shared" si="189"/>
        <v>-36.825591024232452</v>
      </c>
      <c r="AD1115" s="377">
        <f t="shared" si="190"/>
        <v>56.422053595238147</v>
      </c>
      <c r="AE1115" s="377">
        <f t="shared" si="191"/>
        <v>13.55328623854292</v>
      </c>
      <c r="AF1115" s="377">
        <f t="shared" si="192"/>
        <v>-16.611049219638033</v>
      </c>
      <c r="AG1115" s="377">
        <f t="shared" si="192"/>
        <v>67.417818736940774</v>
      </c>
      <c r="AH1115" s="377">
        <f t="shared" si="192"/>
        <v>53.754248783226537</v>
      </c>
      <c r="AI1115" s="377">
        <f t="shared" si="192"/>
        <v>25.959629431457017</v>
      </c>
      <c r="AJ1115" s="377">
        <f t="shared" si="193"/>
        <v>-0.56678907948675883</v>
      </c>
      <c r="AK1115" s="377">
        <f t="shared" si="193"/>
        <v>26.001830262940796</v>
      </c>
      <c r="AL1115" s="377">
        <f t="shared" si="193"/>
        <v>40.744032410115977</v>
      </c>
      <c r="AM1115" s="377">
        <f t="shared" si="193"/>
        <v>-4.4093681539823288</v>
      </c>
      <c r="AN1115" s="377">
        <f t="shared" si="174"/>
        <v>65.214639700240525</v>
      </c>
      <c r="AO1115" s="377">
        <f t="shared" si="174"/>
        <v>19.572527213524687</v>
      </c>
      <c r="AP1115" s="377">
        <f t="shared" si="174"/>
        <v>4.0358245442894534</v>
      </c>
    </row>
    <row r="1116" spans="1:42" s="326" customFormat="1" ht="13.8" x14ac:dyDescent="0.3">
      <c r="A1116" s="330"/>
      <c r="B1116" s="330" t="s">
        <v>507</v>
      </c>
      <c r="C1116" s="333"/>
      <c r="D1116" s="333"/>
      <c r="E1116" s="333"/>
      <c r="F1116" s="333"/>
      <c r="G1116" s="333"/>
      <c r="H1116" s="333"/>
      <c r="I1116" s="333"/>
      <c r="J1116" s="333"/>
      <c r="K1116" s="333"/>
      <c r="L1116" s="333"/>
      <c r="M1116" s="333"/>
      <c r="N1116" s="333"/>
      <c r="O1116" s="377">
        <f t="shared" si="175"/>
        <v>8.833460116727645</v>
      </c>
      <c r="P1116" s="377">
        <f t="shared" si="176"/>
        <v>-18.908314506950873</v>
      </c>
      <c r="Q1116" s="377">
        <f t="shared" si="177"/>
        <v>-7.3177545760773972</v>
      </c>
      <c r="R1116" s="377">
        <f t="shared" si="178"/>
        <v>-9.7580684163159592</v>
      </c>
      <c r="S1116" s="377">
        <f t="shared" si="179"/>
        <v>-0.75452539431672638</v>
      </c>
      <c r="T1116" s="377">
        <f t="shared" si="180"/>
        <v>-10.68590553761312</v>
      </c>
      <c r="U1116" s="377">
        <f t="shared" si="181"/>
        <v>-12.028684404359135</v>
      </c>
      <c r="V1116" s="377">
        <f t="shared" si="182"/>
        <v>-20.868181391433183</v>
      </c>
      <c r="W1116" s="377">
        <f t="shared" si="183"/>
        <v>-13.871919955842593</v>
      </c>
      <c r="X1116" s="377">
        <f t="shared" si="184"/>
        <v>-11.87296428232904</v>
      </c>
      <c r="Y1116" s="377">
        <f t="shared" si="185"/>
        <v>14.190242337931046</v>
      </c>
      <c r="Z1116" s="377">
        <f t="shared" si="186"/>
        <v>-5.1526419294983444E-2</v>
      </c>
      <c r="AA1116" s="377">
        <f t="shared" si="187"/>
        <v>-10.126951818572955</v>
      </c>
      <c r="AB1116" s="377">
        <f t="shared" si="188"/>
        <v>16.146475377335751</v>
      </c>
      <c r="AC1116" s="377">
        <f t="shared" si="189"/>
        <v>-13.194864624590267</v>
      </c>
      <c r="AD1116" s="377">
        <f t="shared" si="190"/>
        <v>9.9550641919622436</v>
      </c>
      <c r="AE1116" s="377">
        <f t="shared" si="191"/>
        <v>7.5920242969206759</v>
      </c>
      <c r="AF1116" s="377">
        <f t="shared" si="192"/>
        <v>-5.9046077135531991</v>
      </c>
      <c r="AG1116" s="377">
        <f t="shared" si="192"/>
        <v>29.93571119266128</v>
      </c>
      <c r="AH1116" s="377">
        <f t="shared" si="192"/>
        <v>7.3006005000593683</v>
      </c>
      <c r="AI1116" s="377">
        <f t="shared" si="192"/>
        <v>8.8462652622088562</v>
      </c>
      <c r="AJ1116" s="377">
        <f t="shared" si="193"/>
        <v>31.271325208653309</v>
      </c>
      <c r="AK1116" s="377">
        <f t="shared" si="193"/>
        <v>-14.254492518382918</v>
      </c>
      <c r="AL1116" s="377">
        <f t="shared" si="193"/>
        <v>17.70252188010242</v>
      </c>
      <c r="AM1116" s="377">
        <f t="shared" si="193"/>
        <v>27.379225196059934</v>
      </c>
      <c r="AN1116" s="377">
        <f t="shared" si="174"/>
        <v>0.3206399635752078</v>
      </c>
      <c r="AO1116" s="377">
        <f t="shared" si="174"/>
        <v>8.3431904298346602</v>
      </c>
      <c r="AP1116" s="377">
        <f t="shared" si="174"/>
        <v>10.655363965443664</v>
      </c>
    </row>
    <row r="1117" spans="1:42" s="326" customFormat="1" ht="27.6" x14ac:dyDescent="0.3">
      <c r="A1117" s="328"/>
      <c r="B1117" s="328" t="s">
        <v>508</v>
      </c>
      <c r="C1117" s="332"/>
      <c r="D1117" s="332"/>
      <c r="E1117" s="332"/>
      <c r="F1117" s="332"/>
      <c r="G1117" s="332"/>
      <c r="H1117" s="332"/>
      <c r="I1117" s="332"/>
      <c r="J1117" s="332"/>
      <c r="K1117" s="332"/>
      <c r="L1117" s="332"/>
      <c r="M1117" s="332"/>
      <c r="N1117" s="332"/>
      <c r="O1117" s="377">
        <f t="shared" si="175"/>
        <v>21.255068718707022</v>
      </c>
      <c r="P1117" s="377">
        <f t="shared" si="176"/>
        <v>12.672918474740237</v>
      </c>
      <c r="Q1117" s="377">
        <f t="shared" si="177"/>
        <v>52.162612405337782</v>
      </c>
      <c r="R1117" s="377">
        <f t="shared" si="178"/>
        <v>-2.3856585619047652</v>
      </c>
      <c r="S1117" s="377">
        <f t="shared" si="179"/>
        <v>35.334311007248665</v>
      </c>
      <c r="T1117" s="377">
        <f t="shared" si="180"/>
        <v>7.7358813156711612</v>
      </c>
      <c r="U1117" s="377">
        <f t="shared" si="181"/>
        <v>16.476595933678428</v>
      </c>
      <c r="V1117" s="377">
        <f t="shared" si="182"/>
        <v>10.159146575846444</v>
      </c>
      <c r="W1117" s="377">
        <f t="shared" si="183"/>
        <v>16.969320295850498</v>
      </c>
      <c r="X1117" s="377">
        <f t="shared" si="184"/>
        <v>47.26884254679986</v>
      </c>
      <c r="Y1117" s="377">
        <f t="shared" si="185"/>
        <v>18.371609427476237</v>
      </c>
      <c r="Z1117" s="377">
        <f t="shared" si="186"/>
        <v>0.76586895663027288</v>
      </c>
      <c r="AA1117" s="377">
        <f t="shared" si="187"/>
        <v>5.3406465790949174</v>
      </c>
      <c r="AB1117" s="377">
        <f t="shared" si="188"/>
        <v>27.835236650745923</v>
      </c>
      <c r="AC1117" s="377">
        <f t="shared" si="189"/>
        <v>-6.9405493298382037</v>
      </c>
      <c r="AD1117" s="377">
        <f t="shared" si="190"/>
        <v>23.677074205462429</v>
      </c>
      <c r="AE1117" s="377">
        <f t="shared" si="191"/>
        <v>4.498685348657439</v>
      </c>
      <c r="AF1117" s="377">
        <f t="shared" si="192"/>
        <v>19.792268673414476</v>
      </c>
      <c r="AG1117" s="377">
        <f t="shared" si="192"/>
        <v>29.730728452772556</v>
      </c>
      <c r="AH1117" s="377">
        <f t="shared" si="192"/>
        <v>14.820555733610451</v>
      </c>
      <c r="AI1117" s="377">
        <f t="shared" si="192"/>
        <v>26.813057901368605</v>
      </c>
      <c r="AJ1117" s="377">
        <f t="shared" si="193"/>
        <v>39.412549971062141</v>
      </c>
      <c r="AK1117" s="377">
        <f t="shared" si="193"/>
        <v>29.98260329512128</v>
      </c>
      <c r="AL1117" s="377">
        <f t="shared" si="193"/>
        <v>47.621392300033357</v>
      </c>
      <c r="AM1117" s="377">
        <f t="shared" si="193"/>
        <v>53.037519392911811</v>
      </c>
      <c r="AN1117" s="377">
        <f t="shared" si="174"/>
        <v>7.2253881321973932</v>
      </c>
      <c r="AO1117" s="377">
        <f t="shared" si="174"/>
        <v>38.054858876612215</v>
      </c>
      <c r="AP1117" s="377">
        <f t="shared" si="174"/>
        <v>26.775186365831033</v>
      </c>
    </row>
    <row r="1118" spans="1:42" s="326" customFormat="1" ht="13.8" x14ac:dyDescent="0.3">
      <c r="A1118" s="330"/>
      <c r="B1118" s="330" t="s">
        <v>509</v>
      </c>
      <c r="C1118" s="333"/>
      <c r="D1118" s="333"/>
      <c r="E1118" s="333"/>
      <c r="F1118" s="333"/>
      <c r="G1118" s="333"/>
      <c r="H1118" s="333"/>
      <c r="I1118" s="333"/>
      <c r="J1118" s="333"/>
      <c r="K1118" s="333"/>
      <c r="L1118" s="333"/>
      <c r="M1118" s="333"/>
      <c r="N1118" s="333"/>
      <c r="O1118" s="377">
        <f t="shared" si="175"/>
        <v>76.261454236421727</v>
      </c>
      <c r="P1118" s="377">
        <f t="shared" si="176"/>
        <v>10.75005917522658</v>
      </c>
      <c r="Q1118" s="377">
        <f t="shared" si="177"/>
        <v>64.1449460990099</v>
      </c>
      <c r="R1118" s="377">
        <f t="shared" si="178"/>
        <v>-4.687168549723757</v>
      </c>
      <c r="S1118" s="377">
        <f t="shared" si="179"/>
        <v>47.303250509536774</v>
      </c>
      <c r="T1118" s="377">
        <f t="shared" si="180"/>
        <v>10.511637893462463</v>
      </c>
      <c r="U1118" s="377">
        <f t="shared" si="181"/>
        <v>9.8863016483253645</v>
      </c>
      <c r="V1118" s="377">
        <f t="shared" si="182"/>
        <v>-2.5364275700934433</v>
      </c>
      <c r="W1118" s="377">
        <f t="shared" si="183"/>
        <v>-22.560503153477217</v>
      </c>
      <c r="X1118" s="377">
        <f t="shared" si="184"/>
        <v>0.99701223809523476</v>
      </c>
      <c r="Y1118" s="377">
        <f t="shared" si="185"/>
        <v>-6.8579815903361299</v>
      </c>
      <c r="Z1118" s="377">
        <f t="shared" si="186"/>
        <v>-6.409174022222218</v>
      </c>
      <c r="AA1118" s="377">
        <f t="shared" si="187"/>
        <v>-23.110169853373865</v>
      </c>
      <c r="AB1118" s="377">
        <f t="shared" si="188"/>
        <v>-14.454724185560345</v>
      </c>
      <c r="AC1118" s="377">
        <f t="shared" si="189"/>
        <v>-33.47435482218566</v>
      </c>
      <c r="AD1118" s="377">
        <f t="shared" si="190"/>
        <v>5.6931635672354046</v>
      </c>
      <c r="AE1118" s="377">
        <f t="shared" si="191"/>
        <v>-2.4627830329213167</v>
      </c>
      <c r="AF1118" s="377">
        <f t="shared" si="192"/>
        <v>-20.547085570991577</v>
      </c>
      <c r="AG1118" s="377">
        <f t="shared" si="192"/>
        <v>-2.0293922883270721</v>
      </c>
      <c r="AH1118" s="377">
        <f t="shared" si="192"/>
        <v>-35.171200809772955</v>
      </c>
      <c r="AI1118" s="377">
        <f t="shared" si="192"/>
        <v>33.886651660938348</v>
      </c>
      <c r="AJ1118" s="377">
        <f t="shared" si="193"/>
        <v>4.5682399104557678</v>
      </c>
      <c r="AK1118" s="377">
        <f t="shared" si="193"/>
        <v>-7.6034211964784379</v>
      </c>
      <c r="AL1118" s="377">
        <f t="shared" si="193"/>
        <v>41.189713422370914</v>
      </c>
      <c r="AM1118" s="377">
        <f t="shared" si="193"/>
        <v>8.7736508247226901</v>
      </c>
      <c r="AN1118" s="377">
        <f t="shared" si="174"/>
        <v>28.367336750559264</v>
      </c>
      <c r="AO1118" s="377">
        <f t="shared" si="174"/>
        <v>22.193240615884765</v>
      </c>
      <c r="AP1118" s="377">
        <f t="shared" si="174"/>
        <v>15.519967640505723</v>
      </c>
    </row>
    <row r="1119" spans="1:42" s="326" customFormat="1" ht="13.8" x14ac:dyDescent="0.3">
      <c r="A1119" s="328"/>
      <c r="B1119" s="328" t="s">
        <v>510</v>
      </c>
      <c r="C1119" s="332"/>
      <c r="D1119" s="332"/>
      <c r="E1119" s="332"/>
      <c r="F1119" s="332"/>
      <c r="G1119" s="332"/>
      <c r="H1119" s="332"/>
      <c r="I1119" s="332"/>
      <c r="J1119" s="332"/>
      <c r="K1119" s="332"/>
      <c r="L1119" s="332"/>
      <c r="M1119" s="332"/>
      <c r="N1119" s="332"/>
      <c r="O1119" s="377">
        <f t="shared" si="175"/>
        <v>3.1755804971482902</v>
      </c>
      <c r="P1119" s="377">
        <f t="shared" si="176"/>
        <v>21.693952766788783</v>
      </c>
      <c r="Q1119" s="377">
        <f t="shared" si="177"/>
        <v>70.635620858520909</v>
      </c>
      <c r="R1119" s="377">
        <f t="shared" si="178"/>
        <v>-6.9557972776255594</v>
      </c>
      <c r="S1119" s="377">
        <f t="shared" si="179"/>
        <v>26.81185874841437</v>
      </c>
      <c r="T1119" s="377">
        <f t="shared" si="180"/>
        <v>-16.537386601377946</v>
      </c>
      <c r="U1119" s="377">
        <f t="shared" si="181"/>
        <v>-0.34247720682303973</v>
      </c>
      <c r="V1119" s="377">
        <f t="shared" si="182"/>
        <v>-14.039172482704402</v>
      </c>
      <c r="W1119" s="377">
        <f t="shared" si="183"/>
        <v>5.9845233430167699</v>
      </c>
      <c r="X1119" s="377">
        <f t="shared" si="184"/>
        <v>60.764846138853521</v>
      </c>
      <c r="Y1119" s="377">
        <f t="shared" si="185"/>
        <v>22.63851517271835</v>
      </c>
      <c r="Z1119" s="377">
        <f t="shared" si="186"/>
        <v>14.205359907172999</v>
      </c>
      <c r="AA1119" s="377">
        <f t="shared" si="187"/>
        <v>34.074388930450084</v>
      </c>
      <c r="AB1119" s="377">
        <f t="shared" si="188"/>
        <v>45.252719578260056</v>
      </c>
      <c r="AC1119" s="377">
        <f t="shared" si="189"/>
        <v>-5.0440397234107079</v>
      </c>
      <c r="AD1119" s="377">
        <f t="shared" si="190"/>
        <v>20.536881021014594</v>
      </c>
      <c r="AE1119" s="377">
        <f t="shared" si="191"/>
        <v>49.665116150293628</v>
      </c>
      <c r="AF1119" s="377">
        <f t="shared" si="192"/>
        <v>78.969429035331899</v>
      </c>
      <c r="AG1119" s="377">
        <f t="shared" si="192"/>
        <v>123.44366113613462</v>
      </c>
      <c r="AH1119" s="377">
        <f t="shared" si="192"/>
        <v>81.942093634017624</v>
      </c>
      <c r="AI1119" s="377">
        <f t="shared" si="192"/>
        <v>108.53442053386469</v>
      </c>
      <c r="AJ1119" s="377">
        <f t="shared" si="193"/>
        <v>70.621179354021407</v>
      </c>
      <c r="AK1119" s="377">
        <f t="shared" si="193"/>
        <v>76.276876578289261</v>
      </c>
      <c r="AL1119" s="377">
        <f t="shared" si="193"/>
        <v>82.216419120804559</v>
      </c>
      <c r="AM1119" s="377">
        <f t="shared" si="193"/>
        <v>92.620968816914043</v>
      </c>
      <c r="AN1119" s="377">
        <f t="shared" si="174"/>
        <v>17.847441680846899</v>
      </c>
      <c r="AO1119" s="377">
        <f t="shared" si="174"/>
        <v>92.361693603524827</v>
      </c>
      <c r="AP1119" s="377">
        <f t="shared" si="174"/>
        <v>50.476840755205693</v>
      </c>
    </row>
    <row r="1120" spans="1:42" s="326" customFormat="1" ht="13.8" x14ac:dyDescent="0.3">
      <c r="A1120" s="330"/>
      <c r="B1120" s="330" t="s">
        <v>511</v>
      </c>
      <c r="C1120" s="333"/>
      <c r="D1120" s="333"/>
      <c r="E1120" s="333"/>
      <c r="F1120" s="333"/>
      <c r="G1120" s="333"/>
      <c r="H1120" s="333"/>
      <c r="I1120" s="333"/>
      <c r="J1120" s="333"/>
      <c r="K1120" s="333"/>
      <c r="L1120" s="333"/>
      <c r="M1120" s="333"/>
      <c r="N1120" s="333"/>
      <c r="O1120" s="377">
        <f t="shared" si="175"/>
        <v>9.3513818287292789</v>
      </c>
      <c r="P1120" s="377">
        <f t="shared" si="176"/>
        <v>6.9201876660854262</v>
      </c>
      <c r="Q1120" s="377">
        <f t="shared" si="177"/>
        <v>27.044466161936558</v>
      </c>
      <c r="R1120" s="377">
        <f t="shared" si="178"/>
        <v>11.246691075782525</v>
      </c>
      <c r="S1120" s="377">
        <f t="shared" si="179"/>
        <v>1.8958772036335994</v>
      </c>
      <c r="T1120" s="377">
        <f t="shared" si="180"/>
        <v>-1.6893319820819241</v>
      </c>
      <c r="U1120" s="377">
        <f t="shared" si="181"/>
        <v>-10.406277458494968</v>
      </c>
      <c r="V1120" s="377">
        <f t="shared" si="182"/>
        <v>1.3747534322157404</v>
      </c>
      <c r="W1120" s="377">
        <f t="shared" si="183"/>
        <v>4.2147289868637161</v>
      </c>
      <c r="X1120" s="377">
        <f t="shared" si="184"/>
        <v>32.192045196652714</v>
      </c>
      <c r="Y1120" s="377">
        <f t="shared" si="185"/>
        <v>37.626503846708744</v>
      </c>
      <c r="Z1120" s="377">
        <f t="shared" si="186"/>
        <v>6.3166831701208972</v>
      </c>
      <c r="AA1120" s="377">
        <f t="shared" si="187"/>
        <v>3.0231497865076018</v>
      </c>
      <c r="AB1120" s="377">
        <f t="shared" si="188"/>
        <v>16.075076238601063</v>
      </c>
      <c r="AC1120" s="377">
        <f t="shared" si="189"/>
        <v>-18.175789879299586</v>
      </c>
      <c r="AD1120" s="377">
        <f t="shared" si="190"/>
        <v>11.490684925102475</v>
      </c>
      <c r="AE1120" s="377">
        <f t="shared" si="191"/>
        <v>6.1506348773290727</v>
      </c>
      <c r="AF1120" s="377">
        <f t="shared" si="192"/>
        <v>23.531077022670946</v>
      </c>
      <c r="AG1120" s="377">
        <f t="shared" si="192"/>
        <v>33.208675952977153</v>
      </c>
      <c r="AH1120" s="377">
        <f t="shared" si="192"/>
        <v>8.3589618428931711</v>
      </c>
      <c r="AI1120" s="377">
        <f t="shared" si="192"/>
        <v>6.2052150092346805</v>
      </c>
      <c r="AJ1120" s="377">
        <f t="shared" si="193"/>
        <v>21.701363890600209</v>
      </c>
      <c r="AK1120" s="377">
        <f t="shared" si="193"/>
        <v>-8.354776670032944</v>
      </c>
      <c r="AL1120" s="377">
        <f t="shared" si="193"/>
        <v>20.818012192264359</v>
      </c>
      <c r="AM1120" s="377">
        <f t="shared" si="193"/>
        <v>18.728080469169413</v>
      </c>
      <c r="AN1120" s="377">
        <f t="shared" si="174"/>
        <v>10.740846352154081</v>
      </c>
      <c r="AO1120" s="377">
        <f t="shared" si="174"/>
        <v>46.711592517290995</v>
      </c>
      <c r="AP1120" s="377">
        <f t="shared" si="174"/>
        <v>14.844722583526309</v>
      </c>
    </row>
    <row r="1121" spans="1:42" s="326" customFormat="1" ht="13.8" x14ac:dyDescent="0.3">
      <c r="A1121" s="328"/>
      <c r="B1121" s="328" t="s">
        <v>512</v>
      </c>
      <c r="C1121" s="332"/>
      <c r="D1121" s="332"/>
      <c r="E1121" s="332"/>
      <c r="F1121" s="332"/>
      <c r="G1121" s="332"/>
      <c r="H1121" s="332"/>
      <c r="I1121" s="332"/>
      <c r="J1121" s="332"/>
      <c r="K1121" s="332"/>
      <c r="L1121" s="332"/>
      <c r="M1121" s="332"/>
      <c r="N1121" s="332"/>
      <c r="O1121" s="377">
        <f t="shared" si="175"/>
        <v>99.116677795744664</v>
      </c>
      <c r="P1121" s="377">
        <f t="shared" si="176"/>
        <v>15.382684354211655</v>
      </c>
      <c r="Q1121" s="377">
        <f t="shared" si="177"/>
        <v>131.86704969333334</v>
      </c>
      <c r="R1121" s="377">
        <f t="shared" si="178"/>
        <v>-31.442159107692312</v>
      </c>
      <c r="S1121" s="377">
        <f t="shared" si="179"/>
        <v>141.20498381724846</v>
      </c>
      <c r="T1121" s="377">
        <f t="shared" si="180"/>
        <v>82.492380580434798</v>
      </c>
      <c r="U1121" s="377">
        <f t="shared" si="181"/>
        <v>138.13978199756687</v>
      </c>
      <c r="V1121" s="377">
        <f t="shared" si="182"/>
        <v>106.76829831999999</v>
      </c>
      <c r="W1121" s="377">
        <f t="shared" si="183"/>
        <v>94.610182286298595</v>
      </c>
      <c r="X1121" s="377">
        <f t="shared" si="184"/>
        <v>121.23087372521248</v>
      </c>
      <c r="Y1121" s="377">
        <f t="shared" si="185"/>
        <v>-5.2634889902152686</v>
      </c>
      <c r="Z1121" s="377">
        <f t="shared" si="186"/>
        <v>-28.671319822503957</v>
      </c>
      <c r="AA1121" s="377">
        <f t="shared" si="187"/>
        <v>-25.292067276274754</v>
      </c>
      <c r="AB1121" s="377">
        <f t="shared" si="188"/>
        <v>49.821853885573098</v>
      </c>
      <c r="AC1121" s="377">
        <f t="shared" si="189"/>
        <v>49.301029723748449</v>
      </c>
      <c r="AD1121" s="377">
        <f t="shared" si="190"/>
        <v>126.55253792663981</v>
      </c>
      <c r="AE1121" s="377">
        <f t="shared" si="191"/>
        <v>-46.104566299501357</v>
      </c>
      <c r="AF1121" s="377">
        <f t="shared" si="192"/>
        <v>-27.201643297644413</v>
      </c>
      <c r="AG1121" s="377">
        <f t="shared" si="192"/>
        <v>-45.590492475061033</v>
      </c>
      <c r="AH1121" s="377">
        <f t="shared" si="192"/>
        <v>-22.796649409500251</v>
      </c>
      <c r="AI1121" s="377">
        <f t="shared" si="192"/>
        <v>-27.953999172761364</v>
      </c>
      <c r="AJ1121" s="377">
        <f t="shared" si="193"/>
        <v>35.808951095135988</v>
      </c>
      <c r="AK1121" s="377">
        <f t="shared" si="193"/>
        <v>41.539944939178348</v>
      </c>
      <c r="AL1121" s="377">
        <f t="shared" si="193"/>
        <v>28.815312250899751</v>
      </c>
      <c r="AM1121" s="377">
        <f t="shared" si="193"/>
        <v>72.2801826845741</v>
      </c>
      <c r="AN1121" s="377">
        <f t="shared" ref="AN1121:AP1168" si="194">IFERROR(((AN341-AB341)*100/AB341),"n.a.")</f>
        <v>-38.149628274941712</v>
      </c>
      <c r="AO1121" s="377">
        <f t="shared" si="194"/>
        <v>-42.777039644800119</v>
      </c>
      <c r="AP1121" s="377">
        <f t="shared" si="194"/>
        <v>12.654002076347247</v>
      </c>
    </row>
    <row r="1122" spans="1:42" s="326" customFormat="1" ht="13.8" x14ac:dyDescent="0.3">
      <c r="A1122" s="330"/>
      <c r="B1122" s="330" t="s">
        <v>513</v>
      </c>
      <c r="C1122" s="333"/>
      <c r="D1122" s="333"/>
      <c r="E1122" s="333"/>
      <c r="F1122" s="333"/>
      <c r="G1122" s="333"/>
      <c r="H1122" s="333"/>
      <c r="I1122" s="333"/>
      <c r="J1122" s="333"/>
      <c r="K1122" s="333"/>
      <c r="L1122" s="333"/>
      <c r="M1122" s="333"/>
      <c r="N1122" s="333"/>
      <c r="O1122" s="377">
        <f t="shared" si="175"/>
        <v>-13.205514243902428</v>
      </c>
      <c r="P1122" s="377">
        <f t="shared" si="176"/>
        <v>-34.848110906250007</v>
      </c>
      <c r="Q1122" s="377">
        <f t="shared" si="177"/>
        <v>-8.9154301372549032</v>
      </c>
      <c r="R1122" s="377">
        <f t="shared" si="178"/>
        <v>-28.28078659183673</v>
      </c>
      <c r="S1122" s="377">
        <f t="shared" si="179"/>
        <v>-37.355158339622641</v>
      </c>
      <c r="T1122" s="377">
        <f t="shared" si="180"/>
        <v>8.9558290740740603</v>
      </c>
      <c r="U1122" s="377">
        <f t="shared" si="181"/>
        <v>107.31910871428572</v>
      </c>
      <c r="V1122" s="377">
        <f t="shared" si="182"/>
        <v>26.732384726027398</v>
      </c>
      <c r="W1122" s="377">
        <f t="shared" si="183"/>
        <v>45.114540239130449</v>
      </c>
      <c r="X1122" s="377">
        <f t="shared" si="184"/>
        <v>32.161049798941796</v>
      </c>
      <c r="Y1122" s="377">
        <f t="shared" si="185"/>
        <v>7.311100869863024</v>
      </c>
      <c r="Z1122" s="377">
        <f t="shared" si="186"/>
        <v>37.468698253968256</v>
      </c>
      <c r="AA1122" s="377">
        <f t="shared" si="187"/>
        <v>63.035061261883307</v>
      </c>
      <c r="AB1122" s="377">
        <f t="shared" si="188"/>
        <v>67.15946327862882</v>
      </c>
      <c r="AC1122" s="377">
        <f t="shared" si="189"/>
        <v>-29.702447247095257</v>
      </c>
      <c r="AD1122" s="377">
        <f t="shared" si="190"/>
        <v>107.35153591923491</v>
      </c>
      <c r="AE1122" s="377">
        <f t="shared" si="191"/>
        <v>209.25771313668625</v>
      </c>
      <c r="AF1122" s="377">
        <f t="shared" si="192"/>
        <v>77.107952021814668</v>
      </c>
      <c r="AG1122" s="377">
        <f t="shared" si="192"/>
        <v>-15.872451991557535</v>
      </c>
      <c r="AH1122" s="377">
        <f t="shared" si="192"/>
        <v>20.792257207362884</v>
      </c>
      <c r="AI1122" s="377">
        <f t="shared" si="192"/>
        <v>19.198050269910631</v>
      </c>
      <c r="AJ1122" s="377">
        <f t="shared" si="193"/>
        <v>41.782321584147248</v>
      </c>
      <c r="AK1122" s="377">
        <f t="shared" si="193"/>
        <v>104.84629339589699</v>
      </c>
      <c r="AL1122" s="377">
        <f t="shared" si="193"/>
        <v>122.05352633471485</v>
      </c>
      <c r="AM1122" s="377">
        <f t="shared" si="193"/>
        <v>111.95421484953845</v>
      </c>
      <c r="AN1122" s="377">
        <f t="shared" si="194"/>
        <v>274.23815060178589</v>
      </c>
      <c r="AO1122" s="377">
        <f t="shared" si="194"/>
        <v>120.62427877330714</v>
      </c>
      <c r="AP1122" s="377">
        <f t="shared" si="194"/>
        <v>28.001393275118637</v>
      </c>
    </row>
    <row r="1123" spans="1:42" s="326" customFormat="1" ht="13.8" x14ac:dyDescent="0.3">
      <c r="A1123" s="328"/>
      <c r="B1123" s="328" t="s">
        <v>514</v>
      </c>
      <c r="C1123" s="332"/>
      <c r="D1123" s="332"/>
      <c r="E1123" s="332"/>
      <c r="F1123" s="332"/>
      <c r="G1123" s="332"/>
      <c r="H1123" s="332"/>
      <c r="I1123" s="332"/>
      <c r="J1123" s="332"/>
      <c r="K1123" s="332"/>
      <c r="L1123" s="332"/>
      <c r="M1123" s="332"/>
      <c r="N1123" s="332"/>
      <c r="O1123" s="377">
        <f t="shared" si="175"/>
        <v>11.786878860775172</v>
      </c>
      <c r="P1123" s="377">
        <f t="shared" si="176"/>
        <v>-16.29286576652682</v>
      </c>
      <c r="Q1123" s="377">
        <f t="shared" si="177"/>
        <v>-15.14452030992247</v>
      </c>
      <c r="R1123" s="377">
        <f t="shared" si="178"/>
        <v>-8.5798953702129506</v>
      </c>
      <c r="S1123" s="377">
        <f t="shared" si="179"/>
        <v>-14.685941448310508</v>
      </c>
      <c r="T1123" s="377">
        <f t="shared" si="180"/>
        <v>-15.378037718994776</v>
      </c>
      <c r="U1123" s="377">
        <f t="shared" si="181"/>
        <v>22.669707226825423</v>
      </c>
      <c r="V1123" s="377">
        <f t="shared" si="182"/>
        <v>-16.261273077059688</v>
      </c>
      <c r="W1123" s="377">
        <f t="shared" si="183"/>
        <v>-1.3511282544158691</v>
      </c>
      <c r="X1123" s="377">
        <f t="shared" si="184"/>
        <v>11.275516495971047</v>
      </c>
      <c r="Y1123" s="377">
        <f t="shared" si="185"/>
        <v>27.48020377780686</v>
      </c>
      <c r="Z1123" s="377">
        <f t="shared" si="186"/>
        <v>-16.015163212258667</v>
      </c>
      <c r="AA1123" s="377">
        <f t="shared" si="187"/>
        <v>-9.175504407719286</v>
      </c>
      <c r="AB1123" s="377">
        <f t="shared" si="188"/>
        <v>13.177356088508867</v>
      </c>
      <c r="AC1123" s="377">
        <f t="shared" si="189"/>
        <v>-1.0475494082495442</v>
      </c>
      <c r="AD1123" s="377">
        <f t="shared" si="190"/>
        <v>17.013145004519703</v>
      </c>
      <c r="AE1123" s="377">
        <f t="shared" si="191"/>
        <v>5.1840727697845477</v>
      </c>
      <c r="AF1123" s="377">
        <f t="shared" si="192"/>
        <v>17.537134781458718</v>
      </c>
      <c r="AG1123" s="377">
        <f t="shared" si="192"/>
        <v>9.69432502717682</v>
      </c>
      <c r="AH1123" s="377">
        <f t="shared" si="192"/>
        <v>-5.8437417977706607</v>
      </c>
      <c r="AI1123" s="377">
        <f t="shared" si="192"/>
        <v>-2.4593897196064769</v>
      </c>
      <c r="AJ1123" s="377">
        <f t="shared" si="193"/>
        <v>5.9581367959316296</v>
      </c>
      <c r="AK1123" s="377">
        <f t="shared" si="193"/>
        <v>10.668633854496152</v>
      </c>
      <c r="AL1123" s="377">
        <f t="shared" si="193"/>
        <v>20.46509000337581</v>
      </c>
      <c r="AM1123" s="377">
        <f t="shared" si="193"/>
        <v>-8.4360125861148809</v>
      </c>
      <c r="AN1123" s="377">
        <f t="shared" si="194"/>
        <v>3.8426032090383098</v>
      </c>
      <c r="AO1123" s="377">
        <f t="shared" si="194"/>
        <v>24.713621106377417</v>
      </c>
      <c r="AP1123" s="377">
        <f t="shared" si="194"/>
        <v>12.98041137314018</v>
      </c>
    </row>
    <row r="1124" spans="1:42" s="326" customFormat="1" ht="13.8" x14ac:dyDescent="0.3">
      <c r="A1124" s="330"/>
      <c r="B1124" s="330" t="s">
        <v>515</v>
      </c>
      <c r="C1124" s="333"/>
      <c r="D1124" s="333"/>
      <c r="E1124" s="333"/>
      <c r="F1124" s="333"/>
      <c r="G1124" s="333"/>
      <c r="H1124" s="333"/>
      <c r="I1124" s="333"/>
      <c r="J1124" s="333"/>
      <c r="K1124" s="333"/>
      <c r="L1124" s="333"/>
      <c r="M1124" s="333"/>
      <c r="N1124" s="333"/>
      <c r="O1124" s="377">
        <f t="shared" si="175"/>
        <v>-14.535555546583856</v>
      </c>
      <c r="P1124" s="377">
        <f t="shared" si="176"/>
        <v>-26.730397963940757</v>
      </c>
      <c r="Q1124" s="377">
        <f t="shared" si="177"/>
        <v>-8.4276133346245636</v>
      </c>
      <c r="R1124" s="377">
        <f t="shared" si="178"/>
        <v>-24.565971803779298</v>
      </c>
      <c r="S1124" s="377">
        <f t="shared" si="179"/>
        <v>7.5635828821985296</v>
      </c>
      <c r="T1124" s="377">
        <f t="shared" si="180"/>
        <v>15.385025322477956</v>
      </c>
      <c r="U1124" s="377">
        <f t="shared" si="181"/>
        <v>34.252454915884599</v>
      </c>
      <c r="V1124" s="377">
        <f t="shared" si="182"/>
        <v>31.302638721165643</v>
      </c>
      <c r="W1124" s="377">
        <f t="shared" si="183"/>
        <v>-11.613842092020979</v>
      </c>
      <c r="X1124" s="377">
        <f t="shared" si="184"/>
        <v>6.9289691586013076</v>
      </c>
      <c r="Y1124" s="377">
        <f t="shared" si="185"/>
        <v>7.0862127167268403</v>
      </c>
      <c r="Z1124" s="377">
        <f t="shared" si="186"/>
        <v>15.266152095383164</v>
      </c>
      <c r="AA1124" s="377">
        <f t="shared" si="187"/>
        <v>28.680583470238485</v>
      </c>
      <c r="AB1124" s="377">
        <f t="shared" si="188"/>
        <v>23.489743607925622</v>
      </c>
      <c r="AC1124" s="377">
        <f t="shared" si="189"/>
        <v>-0.98153297345030199</v>
      </c>
      <c r="AD1124" s="377">
        <f t="shared" si="190"/>
        <v>57.353525138382807</v>
      </c>
      <c r="AE1124" s="377">
        <f t="shared" si="191"/>
        <v>26.703603640108842</v>
      </c>
      <c r="AF1124" s="377">
        <f t="shared" si="192"/>
        <v>30.433030734493439</v>
      </c>
      <c r="AG1124" s="377">
        <f t="shared" si="192"/>
        <v>39.596275309033302</v>
      </c>
      <c r="AH1124" s="377">
        <f t="shared" si="192"/>
        <v>-12.859332475274494</v>
      </c>
      <c r="AI1124" s="377">
        <f t="shared" si="192"/>
        <v>-12.308792205960309</v>
      </c>
      <c r="AJ1124" s="377">
        <f t="shared" si="193"/>
        <v>30.647366368644111</v>
      </c>
      <c r="AK1124" s="377">
        <f t="shared" si="193"/>
        <v>0.22969839301159445</v>
      </c>
      <c r="AL1124" s="377">
        <f t="shared" si="193"/>
        <v>16.049539407538031</v>
      </c>
      <c r="AM1124" s="377">
        <f t="shared" si="193"/>
        <v>31.941992743719659</v>
      </c>
      <c r="AN1124" s="377">
        <f t="shared" si="194"/>
        <v>46.242227428515804</v>
      </c>
      <c r="AO1124" s="377">
        <f t="shared" si="194"/>
        <v>40.868426897764216</v>
      </c>
      <c r="AP1124" s="377">
        <f t="shared" si="194"/>
        <v>-5.9912728770736683</v>
      </c>
    </row>
    <row r="1125" spans="1:42" s="326" customFormat="1" ht="13.8" x14ac:dyDescent="0.3">
      <c r="A1125" s="328"/>
      <c r="B1125" s="328" t="s">
        <v>516</v>
      </c>
      <c r="C1125" s="332"/>
      <c r="D1125" s="332"/>
      <c r="E1125" s="332"/>
      <c r="F1125" s="332"/>
      <c r="G1125" s="332"/>
      <c r="H1125" s="332"/>
      <c r="I1125" s="332"/>
      <c r="J1125" s="332"/>
      <c r="K1125" s="332"/>
      <c r="L1125" s="332"/>
      <c r="M1125" s="332"/>
      <c r="N1125" s="332"/>
      <c r="O1125" s="377">
        <f t="shared" si="175"/>
        <v>-19.342736812865503</v>
      </c>
      <c r="P1125" s="377">
        <f t="shared" si="176"/>
        <v>-32.107000720527047</v>
      </c>
      <c r="Q1125" s="377">
        <f t="shared" si="177"/>
        <v>0.3800992494510414</v>
      </c>
      <c r="R1125" s="377">
        <f t="shared" si="178"/>
        <v>-6.1936549750966003</v>
      </c>
      <c r="S1125" s="377">
        <f t="shared" si="179"/>
        <v>7.1356925452649209</v>
      </c>
      <c r="T1125" s="377">
        <f t="shared" si="180"/>
        <v>-16.150012513827651</v>
      </c>
      <c r="U1125" s="377">
        <f t="shared" si="181"/>
        <v>-16.358375281187239</v>
      </c>
      <c r="V1125" s="377">
        <f t="shared" si="182"/>
        <v>-16.667095715158464</v>
      </c>
      <c r="W1125" s="377">
        <f t="shared" si="183"/>
        <v>-13.020860881196567</v>
      </c>
      <c r="X1125" s="377">
        <f t="shared" si="184"/>
        <v>-1.3591497746679295</v>
      </c>
      <c r="Y1125" s="377">
        <f t="shared" si="185"/>
        <v>-8.0782676422204194</v>
      </c>
      <c r="Z1125" s="377">
        <f t="shared" si="186"/>
        <v>-1.7033737732803738</v>
      </c>
      <c r="AA1125" s="377">
        <f t="shared" si="187"/>
        <v>-10.843249692471794</v>
      </c>
      <c r="AB1125" s="377">
        <f t="shared" si="188"/>
        <v>17.520625603847289</v>
      </c>
      <c r="AC1125" s="377">
        <f t="shared" si="189"/>
        <v>-36.259169215190845</v>
      </c>
      <c r="AD1125" s="377">
        <f t="shared" si="190"/>
        <v>-8.0387853478257316</v>
      </c>
      <c r="AE1125" s="377">
        <f t="shared" si="191"/>
        <v>-24.45449492101255</v>
      </c>
      <c r="AF1125" s="377">
        <f t="shared" si="192"/>
        <v>-21.561136807338293</v>
      </c>
      <c r="AG1125" s="377">
        <f t="shared" si="192"/>
        <v>13.727187606729663</v>
      </c>
      <c r="AH1125" s="377">
        <f t="shared" si="192"/>
        <v>-5.6774746921118346</v>
      </c>
      <c r="AI1125" s="377">
        <f t="shared" si="192"/>
        <v>-3.7740363348720756</v>
      </c>
      <c r="AJ1125" s="377">
        <f t="shared" si="193"/>
        <v>19.815919148058327</v>
      </c>
      <c r="AK1125" s="377">
        <f t="shared" si="193"/>
        <v>6.3236697022120678</v>
      </c>
      <c r="AL1125" s="377">
        <f t="shared" si="193"/>
        <v>9.1686811757126172</v>
      </c>
      <c r="AM1125" s="377">
        <f t="shared" si="193"/>
        <v>29.952866781105893</v>
      </c>
      <c r="AN1125" s="377">
        <f t="shared" si="194"/>
        <v>7.1439090330554258</v>
      </c>
      <c r="AO1125" s="377">
        <f t="shared" si="194"/>
        <v>37.961680992903773</v>
      </c>
      <c r="AP1125" s="377">
        <f t="shared" si="194"/>
        <v>25.529952019194088</v>
      </c>
    </row>
    <row r="1126" spans="1:42" s="326" customFormat="1" ht="13.8" x14ac:dyDescent="0.3">
      <c r="A1126" s="330"/>
      <c r="B1126" s="330" t="s">
        <v>517</v>
      </c>
      <c r="C1126" s="333"/>
      <c r="D1126" s="333"/>
      <c r="E1126" s="333"/>
      <c r="F1126" s="333"/>
      <c r="G1126" s="333"/>
      <c r="H1126" s="333"/>
      <c r="I1126" s="333"/>
      <c r="J1126" s="333"/>
      <c r="K1126" s="333"/>
      <c r="L1126" s="333"/>
      <c r="M1126" s="333"/>
      <c r="N1126" s="333"/>
      <c r="O1126" s="377">
        <f t="shared" si="175"/>
        <v>19.447322066183489</v>
      </c>
      <c r="P1126" s="377">
        <f t="shared" si="176"/>
        <v>5.5516904352806433</v>
      </c>
      <c r="Q1126" s="377">
        <f t="shared" si="177"/>
        <v>17.36287544223865</v>
      </c>
      <c r="R1126" s="377">
        <f t="shared" si="178"/>
        <v>-2.1189543136640143</v>
      </c>
      <c r="S1126" s="377">
        <f t="shared" si="179"/>
        <v>10.482002599886815</v>
      </c>
      <c r="T1126" s="377">
        <f t="shared" si="180"/>
        <v>-12.995300296716524</v>
      </c>
      <c r="U1126" s="377">
        <f t="shared" si="181"/>
        <v>23.310383930889657</v>
      </c>
      <c r="V1126" s="377">
        <f t="shared" si="182"/>
        <v>-5.6125180232634344</v>
      </c>
      <c r="W1126" s="377">
        <f t="shared" si="183"/>
        <v>16.831836122947628</v>
      </c>
      <c r="X1126" s="377">
        <f t="shared" si="184"/>
        <v>-1.4746162078298715</v>
      </c>
      <c r="Y1126" s="377">
        <f t="shared" si="185"/>
        <v>-4.3460192898856667</v>
      </c>
      <c r="Z1126" s="377">
        <f t="shared" si="186"/>
        <v>-5.2331027781811983</v>
      </c>
      <c r="AA1126" s="377">
        <f t="shared" si="187"/>
        <v>27.915889607122871</v>
      </c>
      <c r="AB1126" s="377">
        <f t="shared" si="188"/>
        <v>17.166106341338285</v>
      </c>
      <c r="AC1126" s="377">
        <f t="shared" si="189"/>
        <v>2.4282997133120188</v>
      </c>
      <c r="AD1126" s="377">
        <f t="shared" si="190"/>
        <v>27.237770513462198</v>
      </c>
      <c r="AE1126" s="377">
        <f t="shared" si="191"/>
        <v>0.15001188176101579</v>
      </c>
      <c r="AF1126" s="377">
        <f t="shared" si="192"/>
        <v>28.899688034279173</v>
      </c>
      <c r="AG1126" s="377">
        <f t="shared" si="192"/>
        <v>23.397957159113012</v>
      </c>
      <c r="AH1126" s="377">
        <f t="shared" si="192"/>
        <v>8.009961023637528</v>
      </c>
      <c r="AI1126" s="377">
        <f t="shared" si="192"/>
        <v>27.18752376005806</v>
      </c>
      <c r="AJ1126" s="377">
        <f t="shared" si="193"/>
        <v>12.626565614230294</v>
      </c>
      <c r="AK1126" s="377">
        <f t="shared" si="193"/>
        <v>24.955617117292825</v>
      </c>
      <c r="AL1126" s="377">
        <f t="shared" si="193"/>
        <v>20.021263807159869</v>
      </c>
      <c r="AM1126" s="377">
        <f t="shared" si="193"/>
        <v>-7.3682774359398246</v>
      </c>
      <c r="AN1126" s="377">
        <f t="shared" si="194"/>
        <v>-6.9247758584141854</v>
      </c>
      <c r="AO1126" s="377">
        <f t="shared" si="194"/>
        <v>6.5573127321811446</v>
      </c>
      <c r="AP1126" s="377">
        <f t="shared" si="194"/>
        <v>1.3269155057911575</v>
      </c>
    </row>
    <row r="1127" spans="1:42" s="326" customFormat="1" ht="19.8" x14ac:dyDescent="0.5">
      <c r="A1127" s="328"/>
      <c r="B1127" s="328" t="s">
        <v>518</v>
      </c>
      <c r="C1127" s="332"/>
      <c r="D1127" s="332"/>
      <c r="E1127" s="332"/>
      <c r="F1127" s="332"/>
      <c r="G1127" s="332"/>
      <c r="H1127" s="332"/>
      <c r="I1127" s="332"/>
      <c r="J1127" s="332"/>
      <c r="K1127" s="332"/>
      <c r="L1127" s="335"/>
      <c r="M1127" s="332"/>
      <c r="N1127" s="332"/>
      <c r="O1127" s="377">
        <f t="shared" si="175"/>
        <v>-32.732115333333326</v>
      </c>
      <c r="P1127" s="377">
        <f t="shared" si="176"/>
        <v>-19.834724999999999</v>
      </c>
      <c r="Q1127" s="377">
        <f t="shared" si="177"/>
        <v>66.362410999999994</v>
      </c>
      <c r="R1127" s="377">
        <f t="shared" si="178"/>
        <v>83.828431666666674</v>
      </c>
      <c r="S1127" s="377">
        <f t="shared" si="179"/>
        <v>-59.373325333333327</v>
      </c>
      <c r="T1127" s="377">
        <f t="shared" si="180"/>
        <v>-69.277281000000002</v>
      </c>
      <c r="U1127" s="377">
        <f t="shared" si="181"/>
        <v>66.810143000000011</v>
      </c>
      <c r="V1127" s="377">
        <f t="shared" si="182"/>
        <v>-79.025531499999985</v>
      </c>
      <c r="W1127" s="377">
        <f t="shared" si="183"/>
        <v>-76.976724500000003</v>
      </c>
      <c r="X1127" s="377">
        <f t="shared" si="184"/>
        <v>-40.786656000000001</v>
      </c>
      <c r="Y1127" s="377">
        <f t="shared" si="185"/>
        <v>-73.968735750000008</v>
      </c>
      <c r="Z1127" s="377">
        <f t="shared" si="186"/>
        <v>-20.213011000000002</v>
      </c>
      <c r="AA1127" s="377">
        <f t="shared" si="187"/>
        <v>142.15137155048737</v>
      </c>
      <c r="AB1127" s="377">
        <f t="shared" si="188"/>
        <v>11606.198421323945</v>
      </c>
      <c r="AC1127" s="377">
        <f t="shared" si="189"/>
        <v>-48.028428929978254</v>
      </c>
      <c r="AD1127" s="377">
        <f t="shared" si="190"/>
        <v>-51.459619063822906</v>
      </c>
      <c r="AE1127" s="377">
        <f t="shared" si="191"/>
        <v>-90.815646431663552</v>
      </c>
      <c r="AF1127" s="377">
        <f t="shared" si="192"/>
        <v>89.349654241214807</v>
      </c>
      <c r="AG1127" s="377">
        <f t="shared" si="192"/>
        <v>560.17526524151458</v>
      </c>
      <c r="AH1127" s="377">
        <f t="shared" si="192"/>
        <v>20.614851336995734</v>
      </c>
      <c r="AI1127" s="377">
        <f t="shared" si="192"/>
        <v>903.11247958614751</v>
      </c>
      <c r="AJ1127" s="377">
        <f t="shared" si="193"/>
        <v>266.49085170734492</v>
      </c>
      <c r="AK1127" s="377">
        <f t="shared" si="193"/>
        <v>127.79738982519837</v>
      </c>
      <c r="AL1127" s="377">
        <f t="shared" si="193"/>
        <v>741.84872841025924</v>
      </c>
      <c r="AM1127" s="377">
        <f t="shared" si="193"/>
        <v>33.099407761039458</v>
      </c>
      <c r="AN1127" s="377">
        <f t="shared" si="194"/>
        <v>-99.154451009198596</v>
      </c>
      <c r="AO1127" s="377">
        <f t="shared" si="194"/>
        <v>534.69349797748873</v>
      </c>
      <c r="AP1127" s="377">
        <f t="shared" si="194"/>
        <v>129.46876662246567</v>
      </c>
    </row>
    <row r="1128" spans="1:42" s="326" customFormat="1" ht="13.8" x14ac:dyDescent="0.3">
      <c r="A1128" s="330"/>
      <c r="B1128" s="330" t="s">
        <v>519</v>
      </c>
      <c r="C1128" s="333"/>
      <c r="D1128" s="333"/>
      <c r="E1128" s="333"/>
      <c r="F1128" s="333"/>
      <c r="G1128" s="333"/>
      <c r="H1128" s="333"/>
      <c r="I1128" s="333"/>
      <c r="J1128" s="333"/>
      <c r="K1128" s="333"/>
      <c r="L1128" s="333"/>
      <c r="M1128" s="333"/>
      <c r="N1128" s="333"/>
      <c r="O1128" s="377">
        <f t="shared" si="175"/>
        <v>-8.209114962812702</v>
      </c>
      <c r="P1128" s="377">
        <f t="shared" si="176"/>
        <v>-7.8204321590493659</v>
      </c>
      <c r="Q1128" s="377">
        <f t="shared" si="177"/>
        <v>28.147715446361591</v>
      </c>
      <c r="R1128" s="377">
        <f t="shared" si="178"/>
        <v>47.209576762489057</v>
      </c>
      <c r="S1128" s="377">
        <f t="shared" si="179"/>
        <v>3.9765881063690003</v>
      </c>
      <c r="T1128" s="377">
        <f t="shared" si="180"/>
        <v>-11.242785975856696</v>
      </c>
      <c r="U1128" s="377">
        <f t="shared" si="181"/>
        <v>-24.550471807178052</v>
      </c>
      <c r="V1128" s="377">
        <f t="shared" si="182"/>
        <v>-25.350445476101804</v>
      </c>
      <c r="W1128" s="377">
        <f t="shared" si="183"/>
        <v>-6.194596783645653</v>
      </c>
      <c r="X1128" s="377">
        <f t="shared" si="184"/>
        <v>-8.5261653542319795</v>
      </c>
      <c r="Y1128" s="377">
        <f t="shared" si="185"/>
        <v>34.44648760144274</v>
      </c>
      <c r="Z1128" s="377">
        <f t="shared" si="186"/>
        <v>-2.8050276157849021</v>
      </c>
      <c r="AA1128" s="377">
        <f t="shared" si="187"/>
        <v>10.357660958120336</v>
      </c>
      <c r="AB1128" s="377">
        <f t="shared" si="188"/>
        <v>-10.678029166433488</v>
      </c>
      <c r="AC1128" s="377">
        <f t="shared" si="189"/>
        <v>-11.981248816789655</v>
      </c>
      <c r="AD1128" s="377">
        <f t="shared" si="190"/>
        <v>-1.6587561285934063</v>
      </c>
      <c r="AE1128" s="377">
        <f t="shared" si="191"/>
        <v>-2.4415741554797088</v>
      </c>
      <c r="AF1128" s="377">
        <f t="shared" si="192"/>
        <v>5.4858461670459686</v>
      </c>
      <c r="AG1128" s="377">
        <f t="shared" si="192"/>
        <v>38.689067886103942</v>
      </c>
      <c r="AH1128" s="377">
        <f t="shared" si="192"/>
        <v>2.0251102774644396</v>
      </c>
      <c r="AI1128" s="377">
        <f t="shared" si="192"/>
        <v>5.1984830955991601</v>
      </c>
      <c r="AJ1128" s="377">
        <f t="shared" si="193"/>
        <v>28.728089395573818</v>
      </c>
      <c r="AK1128" s="377">
        <f t="shared" si="193"/>
        <v>-16.666168224294044</v>
      </c>
      <c r="AL1128" s="377">
        <f t="shared" si="193"/>
        <v>34.755070476530143</v>
      </c>
      <c r="AM1128" s="377">
        <f t="shared" si="193"/>
        <v>20.527031763387292</v>
      </c>
      <c r="AN1128" s="377">
        <f t="shared" si="194"/>
        <v>16.303526234576445</v>
      </c>
      <c r="AO1128" s="377">
        <f t="shared" si="194"/>
        <v>26.772895590094226</v>
      </c>
      <c r="AP1128" s="377">
        <f t="shared" si="194"/>
        <v>-0.30783183720450086</v>
      </c>
    </row>
    <row r="1129" spans="1:42" s="326" customFormat="1" ht="27.6" x14ac:dyDescent="0.3">
      <c r="A1129" s="328"/>
      <c r="B1129" s="328" t="s">
        <v>520</v>
      </c>
      <c r="C1129" s="332"/>
      <c r="D1129" s="332"/>
      <c r="E1129" s="332"/>
      <c r="F1129" s="332"/>
      <c r="G1129" s="332"/>
      <c r="H1129" s="332"/>
      <c r="I1129" s="332"/>
      <c r="J1129" s="332"/>
      <c r="K1129" s="332"/>
      <c r="L1129" s="332"/>
      <c r="M1129" s="332"/>
      <c r="N1129" s="332"/>
      <c r="O1129" s="377">
        <f t="shared" si="175"/>
        <v>18.337411951547079</v>
      </c>
      <c r="P1129" s="377">
        <f t="shared" si="176"/>
        <v>-14.864388272984867</v>
      </c>
      <c r="Q1129" s="377">
        <f t="shared" si="177"/>
        <v>-22.166963321815736</v>
      </c>
      <c r="R1129" s="377">
        <f t="shared" si="178"/>
        <v>-10.140422588945778</v>
      </c>
      <c r="S1129" s="377">
        <f t="shared" si="179"/>
        <v>-23.945701474217238</v>
      </c>
      <c r="T1129" s="377">
        <f t="shared" si="180"/>
        <v>-20.745852577028952</v>
      </c>
      <c r="U1129" s="377">
        <f t="shared" si="181"/>
        <v>28.58249036390313</v>
      </c>
      <c r="V1129" s="377">
        <f t="shared" si="182"/>
        <v>-22.036532179679376</v>
      </c>
      <c r="W1129" s="377">
        <f t="shared" si="183"/>
        <v>-1.3119053470635909</v>
      </c>
      <c r="X1129" s="377">
        <f t="shared" si="184"/>
        <v>14.176790180332429</v>
      </c>
      <c r="Y1129" s="377">
        <f t="shared" si="185"/>
        <v>40.333932337909708</v>
      </c>
      <c r="Z1129" s="377">
        <f t="shared" si="186"/>
        <v>-24.950724081359834</v>
      </c>
      <c r="AA1129" s="377">
        <f t="shared" si="187"/>
        <v>-16.19536292665962</v>
      </c>
      <c r="AB1129" s="377">
        <f t="shared" si="188"/>
        <v>10.468681355259191</v>
      </c>
      <c r="AC1129" s="377">
        <f t="shared" si="189"/>
        <v>3.4258029853440113</v>
      </c>
      <c r="AD1129" s="377">
        <f t="shared" si="190"/>
        <v>13.579897469832153</v>
      </c>
      <c r="AE1129" s="377">
        <f t="shared" si="191"/>
        <v>6.3030568029758864</v>
      </c>
      <c r="AF1129" s="377">
        <f t="shared" si="192"/>
        <v>21.088865686334501</v>
      </c>
      <c r="AG1129" s="377">
        <f t="shared" si="192"/>
        <v>4.1431454675151622</v>
      </c>
      <c r="AH1129" s="377">
        <f t="shared" si="192"/>
        <v>-7.340953092166389</v>
      </c>
      <c r="AI1129" s="377">
        <f t="shared" si="192"/>
        <v>-6.0082987727206945</v>
      </c>
      <c r="AJ1129" s="377">
        <f t="shared" si="193"/>
        <v>3.1740904039071602</v>
      </c>
      <c r="AK1129" s="377">
        <f t="shared" si="193"/>
        <v>10.886634671529801</v>
      </c>
      <c r="AL1129" s="377">
        <f t="shared" si="193"/>
        <v>23.21641232749004</v>
      </c>
      <c r="AM1129" s="377">
        <f t="shared" si="193"/>
        <v>-17.529933932483022</v>
      </c>
      <c r="AN1129" s="377">
        <f t="shared" si="194"/>
        <v>-1.69002570305647</v>
      </c>
      <c r="AO1129" s="377">
        <f t="shared" si="194"/>
        <v>23.543688160937506</v>
      </c>
      <c r="AP1129" s="377">
        <f t="shared" si="194"/>
        <v>16.379524427147246</v>
      </c>
    </row>
    <row r="1130" spans="1:42" s="326" customFormat="1" ht="13.8" x14ac:dyDescent="0.3">
      <c r="A1130" s="330"/>
      <c r="B1130" s="330" t="s">
        <v>521</v>
      </c>
      <c r="C1130" s="333"/>
      <c r="D1130" s="333"/>
      <c r="E1130" s="333"/>
      <c r="F1130" s="333"/>
      <c r="G1130" s="333"/>
      <c r="H1130" s="333"/>
      <c r="I1130" s="333"/>
      <c r="J1130" s="333"/>
      <c r="K1130" s="333"/>
      <c r="L1130" s="333"/>
      <c r="M1130" s="333"/>
      <c r="N1130" s="333"/>
      <c r="O1130" s="377">
        <f t="shared" si="175"/>
        <v>-16.728946788395895</v>
      </c>
      <c r="P1130" s="377">
        <f t="shared" si="176"/>
        <v>-19.409292220763732</v>
      </c>
      <c r="Q1130" s="377">
        <f t="shared" si="177"/>
        <v>13.380788888604366</v>
      </c>
      <c r="R1130" s="377">
        <f t="shared" si="178"/>
        <v>12.818397696741853</v>
      </c>
      <c r="S1130" s="377">
        <f t="shared" si="179"/>
        <v>-16.815817933557607</v>
      </c>
      <c r="T1130" s="377">
        <f t="shared" si="180"/>
        <v>5.9498166146394009</v>
      </c>
      <c r="U1130" s="377">
        <f t="shared" si="181"/>
        <v>17.534726300484646</v>
      </c>
      <c r="V1130" s="377">
        <f t="shared" si="182"/>
        <v>17.360660660247596</v>
      </c>
      <c r="W1130" s="377">
        <f t="shared" si="183"/>
        <v>-15.427200304469274</v>
      </c>
      <c r="X1130" s="377">
        <f t="shared" si="184"/>
        <v>36.677457796167239</v>
      </c>
      <c r="Y1130" s="377">
        <f t="shared" si="185"/>
        <v>29.057975848585698</v>
      </c>
      <c r="Z1130" s="377">
        <f t="shared" si="186"/>
        <v>10.821037031894932</v>
      </c>
      <c r="AA1130" s="377">
        <f t="shared" si="187"/>
        <v>37.844864445733805</v>
      </c>
      <c r="AB1130" s="377">
        <f t="shared" si="188"/>
        <v>18.635596550227426</v>
      </c>
      <c r="AC1130" s="377">
        <f t="shared" si="189"/>
        <v>18.121798840844708</v>
      </c>
      <c r="AD1130" s="377">
        <f t="shared" si="190"/>
        <v>10.268437522791386</v>
      </c>
      <c r="AE1130" s="377">
        <f t="shared" si="191"/>
        <v>-0.42396784107648205</v>
      </c>
      <c r="AF1130" s="377">
        <f t="shared" si="192"/>
        <v>-0.93778724113444234</v>
      </c>
      <c r="AG1130" s="377">
        <f t="shared" si="192"/>
        <v>42.108612532920091</v>
      </c>
      <c r="AH1130" s="377">
        <f t="shared" si="192"/>
        <v>-13.362850973628413</v>
      </c>
      <c r="AI1130" s="377">
        <f t="shared" si="192"/>
        <v>17.428224981947938</v>
      </c>
      <c r="AJ1130" s="377">
        <f t="shared" si="193"/>
        <v>9.3041268487764786</v>
      </c>
      <c r="AK1130" s="377">
        <f t="shared" si="193"/>
        <v>14.28039821949007</v>
      </c>
      <c r="AL1130" s="377">
        <f t="shared" si="193"/>
        <v>30.891205657717979</v>
      </c>
      <c r="AM1130" s="377">
        <f t="shared" si="193"/>
        <v>4.6975340536931123</v>
      </c>
      <c r="AN1130" s="377">
        <f t="shared" si="194"/>
        <v>10.130814250613607</v>
      </c>
      <c r="AO1130" s="377">
        <f t="shared" si="194"/>
        <v>13.538821736921362</v>
      </c>
      <c r="AP1130" s="377">
        <f t="shared" si="194"/>
        <v>2.8503067590908997</v>
      </c>
    </row>
    <row r="1131" spans="1:42" s="326" customFormat="1" ht="13.8" x14ac:dyDescent="0.3">
      <c r="A1131" s="328"/>
      <c r="B1131" s="328" t="s">
        <v>522</v>
      </c>
      <c r="C1131" s="332"/>
      <c r="D1131" s="332"/>
      <c r="E1131" s="332"/>
      <c r="F1131" s="332"/>
      <c r="G1131" s="332"/>
      <c r="H1131" s="332"/>
      <c r="I1131" s="332"/>
      <c r="J1131" s="332"/>
      <c r="K1131" s="332"/>
      <c r="L1131" s="332"/>
      <c r="M1131" s="332"/>
      <c r="N1131" s="332"/>
      <c r="O1131" s="377">
        <f t="shared" si="175"/>
        <v>-3.9934095345875384</v>
      </c>
      <c r="P1131" s="377">
        <f t="shared" si="176"/>
        <v>-26.550546714530498</v>
      </c>
      <c r="Q1131" s="377">
        <f t="shared" si="177"/>
        <v>-9.4766846662863724</v>
      </c>
      <c r="R1131" s="377">
        <f t="shared" si="178"/>
        <v>10.297180481667313</v>
      </c>
      <c r="S1131" s="377">
        <f t="shared" si="179"/>
        <v>0.63843612123076376</v>
      </c>
      <c r="T1131" s="377">
        <f t="shared" si="180"/>
        <v>5.0245753239634494</v>
      </c>
      <c r="U1131" s="377">
        <f t="shared" si="181"/>
        <v>17.023807541774012</v>
      </c>
      <c r="V1131" s="377">
        <f t="shared" si="182"/>
        <v>-8.1823677684000984</v>
      </c>
      <c r="W1131" s="377">
        <f t="shared" si="183"/>
        <v>2.7618688192112475</v>
      </c>
      <c r="X1131" s="377">
        <f t="shared" si="184"/>
        <v>4.6708733467165731</v>
      </c>
      <c r="Y1131" s="377">
        <f t="shared" si="185"/>
        <v>9.8763580759240686</v>
      </c>
      <c r="Z1131" s="377">
        <f t="shared" si="186"/>
        <v>11.26006397639248</v>
      </c>
      <c r="AA1131" s="377">
        <f t="shared" si="187"/>
        <v>-0.12755685155299462</v>
      </c>
      <c r="AB1131" s="377">
        <f t="shared" si="188"/>
        <v>25.723630370316851</v>
      </c>
      <c r="AC1131" s="377">
        <f t="shared" si="189"/>
        <v>-13.718788928385138</v>
      </c>
      <c r="AD1131" s="377">
        <f t="shared" si="190"/>
        <v>27.831111034042713</v>
      </c>
      <c r="AE1131" s="377">
        <f t="shared" si="191"/>
        <v>10.485728848992178</v>
      </c>
      <c r="AF1131" s="377">
        <f t="shared" si="192"/>
        <v>5.0235302131800905</v>
      </c>
      <c r="AG1131" s="377">
        <f t="shared" si="192"/>
        <v>8.2121620425713626</v>
      </c>
      <c r="AH1131" s="377">
        <f t="shared" si="192"/>
        <v>-6.4302132131414247</v>
      </c>
      <c r="AI1131" s="377">
        <f t="shared" si="192"/>
        <v>15.789521744645182</v>
      </c>
      <c r="AJ1131" s="377">
        <f t="shared" si="193"/>
        <v>-0.30317201500534491</v>
      </c>
      <c r="AK1131" s="377">
        <f t="shared" si="193"/>
        <v>15.13526502839099</v>
      </c>
      <c r="AL1131" s="377">
        <f t="shared" si="193"/>
        <v>8.0272515591119724</v>
      </c>
      <c r="AM1131" s="377">
        <f t="shared" si="193"/>
        <v>12.591410165837091</v>
      </c>
      <c r="AN1131" s="377">
        <f t="shared" si="194"/>
        <v>8.1253545420446933</v>
      </c>
      <c r="AO1131" s="377">
        <f t="shared" si="194"/>
        <v>33.223535112291287</v>
      </c>
      <c r="AP1131" s="377">
        <f t="shared" si="194"/>
        <v>27.32292694213697</v>
      </c>
    </row>
    <row r="1132" spans="1:42" s="326" customFormat="1" ht="13.8" x14ac:dyDescent="0.3">
      <c r="A1132" s="330"/>
      <c r="B1132" s="330" t="s">
        <v>523</v>
      </c>
      <c r="C1132" s="333"/>
      <c r="D1132" s="333"/>
      <c r="E1132" s="333"/>
      <c r="F1132" s="333"/>
      <c r="G1132" s="333"/>
      <c r="H1132" s="333"/>
      <c r="I1132" s="333"/>
      <c r="J1132" s="333"/>
      <c r="K1132" s="333"/>
      <c r="L1132" s="333"/>
      <c r="M1132" s="333"/>
      <c r="N1132" s="333"/>
      <c r="O1132" s="377">
        <f t="shared" si="175"/>
        <v>68.627058596106579</v>
      </c>
      <c r="P1132" s="377">
        <f t="shared" si="176"/>
        <v>297.26786107196403</v>
      </c>
      <c r="Q1132" s="377">
        <f t="shared" si="177"/>
        <v>43.192704341810042</v>
      </c>
      <c r="R1132" s="377">
        <f t="shared" si="178"/>
        <v>29.861983125387194</v>
      </c>
      <c r="S1132" s="377">
        <f t="shared" si="179"/>
        <v>-29.311542972442346</v>
      </c>
      <c r="T1132" s="377">
        <f t="shared" si="180"/>
        <v>19.119528196713578</v>
      </c>
      <c r="U1132" s="377">
        <f t="shared" si="181"/>
        <v>21.268777884331158</v>
      </c>
      <c r="V1132" s="377">
        <f t="shared" si="182"/>
        <v>66.790200244565767</v>
      </c>
      <c r="W1132" s="377">
        <f t="shared" si="183"/>
        <v>35.589797252168665</v>
      </c>
      <c r="X1132" s="377">
        <f t="shared" si="184"/>
        <v>-11.242749013863136</v>
      </c>
      <c r="Y1132" s="377">
        <f t="shared" si="185"/>
        <v>2.8701946434743393</v>
      </c>
      <c r="Z1132" s="377">
        <f t="shared" si="186"/>
        <v>12.420339930865092</v>
      </c>
      <c r="AA1132" s="377">
        <f t="shared" si="187"/>
        <v>-38.013027135966126</v>
      </c>
      <c r="AB1132" s="377">
        <f t="shared" si="188"/>
        <v>-2.4595868971455119</v>
      </c>
      <c r="AC1132" s="377">
        <f t="shared" si="189"/>
        <v>12.55526636998939</v>
      </c>
      <c r="AD1132" s="377">
        <f t="shared" si="190"/>
        <v>3.9577995306407017</v>
      </c>
      <c r="AE1132" s="377">
        <f t="shared" si="191"/>
        <v>16.324267680689573</v>
      </c>
      <c r="AF1132" s="377">
        <f t="shared" si="192"/>
        <v>-2.9045357634004181</v>
      </c>
      <c r="AG1132" s="377">
        <f t="shared" si="192"/>
        <v>8.4885265640865732</v>
      </c>
      <c r="AH1132" s="377">
        <f t="shared" si="192"/>
        <v>2.6565393549978271</v>
      </c>
      <c r="AI1132" s="377">
        <f t="shared" si="192"/>
        <v>22.334467535083231</v>
      </c>
      <c r="AJ1132" s="377">
        <f t="shared" si="193"/>
        <v>94.419832774456424</v>
      </c>
      <c r="AK1132" s="377">
        <f t="shared" si="193"/>
        <v>4.5357846265005035</v>
      </c>
      <c r="AL1132" s="377">
        <f t="shared" si="193"/>
        <v>66.882694661824374</v>
      </c>
      <c r="AM1132" s="377">
        <f t="shared" si="193"/>
        <v>78.192744951376554</v>
      </c>
      <c r="AN1132" s="377">
        <f t="shared" si="194"/>
        <v>149.15457839248842</v>
      </c>
      <c r="AO1132" s="377">
        <f t="shared" si="194"/>
        <v>24.007300386362893</v>
      </c>
      <c r="AP1132" s="377">
        <f t="shared" si="194"/>
        <v>27.061317659023402</v>
      </c>
    </row>
    <row r="1133" spans="1:42" s="326" customFormat="1" ht="13.8" x14ac:dyDescent="0.3">
      <c r="A1133" s="328"/>
      <c r="B1133" s="328" t="s">
        <v>524</v>
      </c>
      <c r="C1133" s="332"/>
      <c r="D1133" s="332"/>
      <c r="E1133" s="332"/>
      <c r="F1133" s="332"/>
      <c r="G1133" s="332"/>
      <c r="H1133" s="332"/>
      <c r="I1133" s="332"/>
      <c r="J1133" s="332"/>
      <c r="K1133" s="332"/>
      <c r="L1133" s="332"/>
      <c r="M1133" s="332"/>
      <c r="N1133" s="332"/>
      <c r="O1133" s="377">
        <f t="shared" si="175"/>
        <v>72.137892110177518</v>
      </c>
      <c r="P1133" s="377">
        <f t="shared" si="176"/>
        <v>331.05506439025413</v>
      </c>
      <c r="Q1133" s="377">
        <f t="shared" si="177"/>
        <v>44.397757063977068</v>
      </c>
      <c r="R1133" s="377">
        <f t="shared" si="178"/>
        <v>34.103889830999321</v>
      </c>
      <c r="S1133" s="377">
        <f t="shared" si="179"/>
        <v>-30.910320777643506</v>
      </c>
      <c r="T1133" s="377">
        <f t="shared" si="180"/>
        <v>19.534640882305609</v>
      </c>
      <c r="U1133" s="377">
        <f t="shared" si="181"/>
        <v>20.440773496531786</v>
      </c>
      <c r="V1133" s="377">
        <f t="shared" si="182"/>
        <v>72.067778269619708</v>
      </c>
      <c r="W1133" s="377">
        <f t="shared" si="183"/>
        <v>35.907857160937738</v>
      </c>
      <c r="X1133" s="377">
        <f t="shared" si="184"/>
        <v>-14.3452923658392</v>
      </c>
      <c r="Y1133" s="377">
        <f t="shared" si="185"/>
        <v>0.88313512889945023</v>
      </c>
      <c r="Z1133" s="377">
        <f t="shared" si="186"/>
        <v>8.8717025571633492</v>
      </c>
      <c r="AA1133" s="377">
        <f t="shared" si="187"/>
        <v>-41.270659008711988</v>
      </c>
      <c r="AB1133" s="377">
        <f t="shared" si="188"/>
        <v>-3.339861208781441</v>
      </c>
      <c r="AC1133" s="377">
        <f t="shared" si="189"/>
        <v>9.2429245365456136</v>
      </c>
      <c r="AD1133" s="377">
        <f t="shared" si="190"/>
        <v>0.66847146520753153</v>
      </c>
      <c r="AE1133" s="377">
        <f t="shared" si="191"/>
        <v>15.577254383479373</v>
      </c>
      <c r="AF1133" s="377">
        <f t="shared" si="192"/>
        <v>-4.2812405579093964</v>
      </c>
      <c r="AG1133" s="377">
        <f t="shared" si="192"/>
        <v>7.6217494975241751</v>
      </c>
      <c r="AH1133" s="377">
        <f t="shared" si="192"/>
        <v>2.6632482492726313</v>
      </c>
      <c r="AI1133" s="377">
        <f t="shared" si="192"/>
        <v>23.367711731363404</v>
      </c>
      <c r="AJ1133" s="377">
        <f t="shared" si="193"/>
        <v>101.63774259449025</v>
      </c>
      <c r="AK1133" s="377">
        <f t="shared" si="193"/>
        <v>4.6810592777250477</v>
      </c>
      <c r="AL1133" s="377">
        <f t="shared" si="193"/>
        <v>75.443833983166627</v>
      </c>
      <c r="AM1133" s="377">
        <f t="shared" si="193"/>
        <v>86.349574582142395</v>
      </c>
      <c r="AN1133" s="377">
        <f t="shared" si="194"/>
        <v>155.85260244625266</v>
      </c>
      <c r="AO1133" s="377">
        <f t="shared" si="194"/>
        <v>28.739739510588144</v>
      </c>
      <c r="AP1133" s="377">
        <f t="shared" si="194"/>
        <v>31.955914580502601</v>
      </c>
    </row>
    <row r="1134" spans="1:42" s="326" customFormat="1" ht="13.8" x14ac:dyDescent="0.3">
      <c r="A1134" s="330"/>
      <c r="B1134" s="330" t="s">
        <v>525</v>
      </c>
      <c r="C1134" s="333"/>
      <c r="D1134" s="333"/>
      <c r="E1134" s="333"/>
      <c r="F1134" s="333"/>
      <c r="G1134" s="333"/>
      <c r="H1134" s="333"/>
      <c r="I1134" s="333"/>
      <c r="J1134" s="333"/>
      <c r="K1134" s="333"/>
      <c r="L1134" s="333"/>
      <c r="M1134" s="333"/>
      <c r="N1134" s="333"/>
      <c r="O1134" s="377">
        <f t="shared" si="175"/>
        <v>17.382037288135585</v>
      </c>
      <c r="P1134" s="377">
        <f t="shared" si="176"/>
        <v>17.305807496527784</v>
      </c>
      <c r="Q1134" s="377">
        <f t="shared" si="177"/>
        <v>22.289276933104635</v>
      </c>
      <c r="R1134" s="377">
        <f t="shared" si="178"/>
        <v>-13.832697213389114</v>
      </c>
      <c r="S1134" s="377">
        <f t="shared" si="179"/>
        <v>-1.7133446140808322</v>
      </c>
      <c r="T1134" s="377">
        <f t="shared" si="180"/>
        <v>12.751263987654308</v>
      </c>
      <c r="U1134" s="377">
        <f t="shared" si="181"/>
        <v>31.694160641921393</v>
      </c>
      <c r="V1134" s="377">
        <f t="shared" si="182"/>
        <v>6.2411398764186563</v>
      </c>
      <c r="W1134" s="377">
        <f t="shared" si="183"/>
        <v>29.430694695238088</v>
      </c>
      <c r="X1134" s="377">
        <f t="shared" si="184"/>
        <v>49.632999633499161</v>
      </c>
      <c r="Y1134" s="377">
        <f t="shared" si="185"/>
        <v>39.831257484536088</v>
      </c>
      <c r="Z1134" s="377">
        <f t="shared" si="186"/>
        <v>52.748632217777768</v>
      </c>
      <c r="AA1134" s="377">
        <f t="shared" si="187"/>
        <v>32.070300031022725</v>
      </c>
      <c r="AB1134" s="377">
        <f t="shared" si="188"/>
        <v>24.277061503394933</v>
      </c>
      <c r="AC1134" s="377">
        <f t="shared" si="189"/>
        <v>80.40039533064278</v>
      </c>
      <c r="AD1134" s="377">
        <f t="shared" si="190"/>
        <v>56.471133096948691</v>
      </c>
      <c r="AE1134" s="377">
        <f t="shared" si="191"/>
        <v>25.38867835102759</v>
      </c>
      <c r="AF1134" s="377">
        <f t="shared" si="192"/>
        <v>19.486194326185036</v>
      </c>
      <c r="AG1134" s="377">
        <f t="shared" si="192"/>
        <v>18.469520686814118</v>
      </c>
      <c r="AH1134" s="377">
        <f t="shared" si="192"/>
        <v>2.5318783790517458</v>
      </c>
      <c r="AI1134" s="377">
        <f t="shared" si="192"/>
        <v>0.59066512131562299</v>
      </c>
      <c r="AJ1134" s="377">
        <f t="shared" si="193"/>
        <v>13.545557561387069</v>
      </c>
      <c r="AK1134" s="377">
        <f t="shared" si="193"/>
        <v>2.5862196026896904</v>
      </c>
      <c r="AL1134" s="377">
        <f t="shared" si="193"/>
        <v>-2.4626736407426963</v>
      </c>
      <c r="AM1134" s="377">
        <f t="shared" si="193"/>
        <v>0.15871057314824691</v>
      </c>
      <c r="AN1134" s="377">
        <f t="shared" si="194"/>
        <v>-9.0766056256056711</v>
      </c>
      <c r="AO1134" s="377">
        <f t="shared" si="194"/>
        <v>-34.69084668023099</v>
      </c>
      <c r="AP1134" s="377">
        <f t="shared" si="194"/>
        <v>-23.212119347565132</v>
      </c>
    </row>
    <row r="1135" spans="1:42" s="326" customFormat="1" ht="13.8" x14ac:dyDescent="0.3">
      <c r="A1135" s="328"/>
      <c r="B1135" s="328" t="s">
        <v>526</v>
      </c>
      <c r="C1135" s="332"/>
      <c r="D1135" s="332"/>
      <c r="E1135" s="332"/>
      <c r="F1135" s="332"/>
      <c r="G1135" s="332"/>
      <c r="H1135" s="332"/>
      <c r="I1135" s="332"/>
      <c r="J1135" s="332"/>
      <c r="K1135" s="332"/>
      <c r="L1135" s="332"/>
      <c r="M1135" s="332"/>
      <c r="N1135" s="332"/>
      <c r="O1135" s="377">
        <f t="shared" si="175"/>
        <v>13.264478107946706</v>
      </c>
      <c r="P1135" s="377">
        <f t="shared" si="176"/>
        <v>40.132474374163316</v>
      </c>
      <c r="Q1135" s="377">
        <f t="shared" si="177"/>
        <v>45.061412032516564</v>
      </c>
      <c r="R1135" s="377">
        <f t="shared" si="178"/>
        <v>29.067447293346916</v>
      </c>
      <c r="S1135" s="377">
        <f t="shared" si="179"/>
        <v>11.242801324196597</v>
      </c>
      <c r="T1135" s="377">
        <f t="shared" si="180"/>
        <v>8.662440562457979</v>
      </c>
      <c r="U1135" s="377">
        <f t="shared" si="181"/>
        <v>14.393400481800496</v>
      </c>
      <c r="V1135" s="377">
        <f t="shared" si="182"/>
        <v>37.056601872946914</v>
      </c>
      <c r="W1135" s="377">
        <f t="shared" si="183"/>
        <v>11.239472588984118</v>
      </c>
      <c r="X1135" s="377">
        <f t="shared" si="184"/>
        <v>26.310484160344167</v>
      </c>
      <c r="Y1135" s="377">
        <f t="shared" si="185"/>
        <v>17.672000020963242</v>
      </c>
      <c r="Z1135" s="377">
        <f t="shared" si="186"/>
        <v>-2.8681577946516481</v>
      </c>
      <c r="AA1135" s="377">
        <f t="shared" si="187"/>
        <v>4.7872044098681199</v>
      </c>
      <c r="AB1135" s="377">
        <f t="shared" si="188"/>
        <v>-11.635927589574937</v>
      </c>
      <c r="AC1135" s="377">
        <f t="shared" si="189"/>
        <v>-18.32545079000143</v>
      </c>
      <c r="AD1135" s="377">
        <f t="shared" si="190"/>
        <v>-17.336902417618447</v>
      </c>
      <c r="AE1135" s="377">
        <f t="shared" si="191"/>
        <v>-15.960526046112131</v>
      </c>
      <c r="AF1135" s="377">
        <f t="shared" si="192"/>
        <v>-15.787333789341476</v>
      </c>
      <c r="AG1135" s="377">
        <f t="shared" si="192"/>
        <v>-9.7126831537952363</v>
      </c>
      <c r="AH1135" s="377">
        <f t="shared" si="192"/>
        <v>-22.612444944636263</v>
      </c>
      <c r="AI1135" s="377">
        <f t="shared" si="192"/>
        <v>-12.808409987759747</v>
      </c>
      <c r="AJ1135" s="377">
        <f t="shared" si="193"/>
        <v>-12.077663986599337</v>
      </c>
      <c r="AK1135" s="377">
        <f t="shared" si="193"/>
        <v>-12.309488690018838</v>
      </c>
      <c r="AL1135" s="377">
        <f t="shared" si="193"/>
        <v>-3.9472080606594089</v>
      </c>
      <c r="AM1135" s="377">
        <f t="shared" si="193"/>
        <v>-17.556621215694385</v>
      </c>
      <c r="AN1135" s="377">
        <f t="shared" si="194"/>
        <v>3.4799549706217756</v>
      </c>
      <c r="AO1135" s="377">
        <f t="shared" si="194"/>
        <v>-1.6896588746044927</v>
      </c>
      <c r="AP1135" s="377">
        <f t="shared" si="194"/>
        <v>-11.934594751188381</v>
      </c>
    </row>
    <row r="1136" spans="1:42" s="326" customFormat="1" ht="13.8" x14ac:dyDescent="0.3">
      <c r="A1136" s="330"/>
      <c r="B1136" s="330" t="s">
        <v>527</v>
      </c>
      <c r="C1136" s="333"/>
      <c r="D1136" s="333"/>
      <c r="E1136" s="333"/>
      <c r="F1136" s="333"/>
      <c r="G1136" s="333"/>
      <c r="H1136" s="333"/>
      <c r="I1136" s="333"/>
      <c r="J1136" s="333"/>
      <c r="K1136" s="333"/>
      <c r="L1136" s="333"/>
      <c r="M1136" s="333"/>
      <c r="N1136" s="333"/>
      <c r="O1136" s="377">
        <f t="shared" si="175"/>
        <v>62.865420189846269</v>
      </c>
      <c r="P1136" s="377">
        <f t="shared" si="176"/>
        <v>19.786013954375004</v>
      </c>
      <c r="Q1136" s="377">
        <f t="shared" si="177"/>
        <v>72.097962828663441</v>
      </c>
      <c r="R1136" s="377">
        <f t="shared" si="178"/>
        <v>47.415196920416186</v>
      </c>
      <c r="S1136" s="377">
        <f t="shared" si="179"/>
        <v>2.4267216631293089</v>
      </c>
      <c r="T1136" s="377">
        <f t="shared" si="180"/>
        <v>0.31485025568455371</v>
      </c>
      <c r="U1136" s="377">
        <f t="shared" si="181"/>
        <v>12.799438409709239</v>
      </c>
      <c r="V1136" s="377">
        <f t="shared" si="182"/>
        <v>42.016371238183268</v>
      </c>
      <c r="W1136" s="377">
        <f t="shared" si="183"/>
        <v>19.278123933837882</v>
      </c>
      <c r="X1136" s="377">
        <f t="shared" si="184"/>
        <v>30.412112390148746</v>
      </c>
      <c r="Y1136" s="377">
        <f t="shared" si="185"/>
        <v>15.286606173978436</v>
      </c>
      <c r="Z1136" s="377">
        <f t="shared" si="186"/>
        <v>-17.224492563366816</v>
      </c>
      <c r="AA1136" s="377">
        <f t="shared" si="187"/>
        <v>-6.2268235344779486</v>
      </c>
      <c r="AB1136" s="377">
        <f t="shared" si="188"/>
        <v>5.1461726164336925</v>
      </c>
      <c r="AC1136" s="377">
        <f t="shared" si="189"/>
        <v>-31.591340317066699</v>
      </c>
      <c r="AD1136" s="377">
        <f t="shared" si="190"/>
        <v>-23.592880303539893</v>
      </c>
      <c r="AE1136" s="377">
        <f t="shared" si="191"/>
        <v>-17.400514832666747</v>
      </c>
      <c r="AF1136" s="377">
        <f t="shared" si="192"/>
        <v>-6.5402172309997937</v>
      </c>
      <c r="AG1136" s="377">
        <f t="shared" si="192"/>
        <v>15.250510827842515</v>
      </c>
      <c r="AH1136" s="377">
        <f t="shared" si="192"/>
        <v>-7.7957050092126066</v>
      </c>
      <c r="AI1136" s="377">
        <f t="shared" si="192"/>
        <v>-6.1099230318248061</v>
      </c>
      <c r="AJ1136" s="377">
        <f t="shared" si="193"/>
        <v>5.5164765367463175</v>
      </c>
      <c r="AK1136" s="377">
        <f t="shared" si="193"/>
        <v>7.0222936560120388</v>
      </c>
      <c r="AL1136" s="377">
        <f t="shared" si="193"/>
        <v>17.542030866074732</v>
      </c>
      <c r="AM1136" s="377">
        <f t="shared" si="193"/>
        <v>-8.7500816193677089</v>
      </c>
      <c r="AN1136" s="377">
        <f t="shared" si="194"/>
        <v>43.713870257773884</v>
      </c>
      <c r="AO1136" s="377">
        <f t="shared" si="194"/>
        <v>32.029159060883764</v>
      </c>
      <c r="AP1136" s="377">
        <f t="shared" si="194"/>
        <v>-1.8442811551187677</v>
      </c>
    </row>
    <row r="1137" spans="1:42" s="326" customFormat="1" ht="13.8" x14ac:dyDescent="0.3">
      <c r="A1137" s="328"/>
      <c r="B1137" s="328" t="s">
        <v>528</v>
      </c>
      <c r="C1137" s="332"/>
      <c r="D1137" s="332"/>
      <c r="E1137" s="332"/>
      <c r="F1137" s="332"/>
      <c r="G1137" s="332"/>
      <c r="H1137" s="332"/>
      <c r="I1137" s="332"/>
      <c r="J1137" s="332"/>
      <c r="K1137" s="332"/>
      <c r="L1137" s="332"/>
      <c r="M1137" s="332"/>
      <c r="N1137" s="332"/>
      <c r="O1137" s="377">
        <f t="shared" si="175"/>
        <v>-52.977641142857152</v>
      </c>
      <c r="P1137" s="377">
        <f t="shared" si="176"/>
        <v>1179.4995552716048</v>
      </c>
      <c r="Q1137" s="377">
        <f t="shared" si="177"/>
        <v>37.331050647887338</v>
      </c>
      <c r="R1137" s="377">
        <f t="shared" si="178"/>
        <v>19.960650339449536</v>
      </c>
      <c r="S1137" s="377">
        <f t="shared" si="179"/>
        <v>6.2587350155038806</v>
      </c>
      <c r="T1137" s="377">
        <f t="shared" si="180"/>
        <v>43.750461452631583</v>
      </c>
      <c r="U1137" s="377">
        <f t="shared" si="181"/>
        <v>-57.820484786407768</v>
      </c>
      <c r="V1137" s="377">
        <f t="shared" si="182"/>
        <v>-3.2162735878378346</v>
      </c>
      <c r="W1137" s="377">
        <f t="shared" si="183"/>
        <v>-18.652182762295084</v>
      </c>
      <c r="X1137" s="377">
        <f t="shared" si="184"/>
        <v>9.4718628085106413</v>
      </c>
      <c r="Y1137" s="377">
        <f t="shared" si="185"/>
        <v>6.2047733464566841</v>
      </c>
      <c r="Z1137" s="377">
        <f t="shared" si="186"/>
        <v>0.45577967567565952</v>
      </c>
      <c r="AA1137" s="377">
        <f t="shared" si="187"/>
        <v>13.687473506524467</v>
      </c>
      <c r="AB1137" s="377">
        <f t="shared" si="188"/>
        <v>-88.987914288583369</v>
      </c>
      <c r="AC1137" s="377">
        <f t="shared" si="189"/>
        <v>-13.860556812151268</v>
      </c>
      <c r="AD1137" s="377">
        <f t="shared" si="190"/>
        <v>-1.4104823790755667</v>
      </c>
      <c r="AE1137" s="377">
        <f t="shared" si="191"/>
        <v>11.87470197055719</v>
      </c>
      <c r="AF1137" s="377">
        <f t="shared" si="192"/>
        <v>1.8826655170862561</v>
      </c>
      <c r="AG1137" s="377">
        <f t="shared" si="192"/>
        <v>74.637132344489743</v>
      </c>
      <c r="AH1137" s="377">
        <f t="shared" si="192"/>
        <v>-12.874210968648793</v>
      </c>
      <c r="AI1137" s="377">
        <f t="shared" si="192"/>
        <v>17.517175992364034</v>
      </c>
      <c r="AJ1137" s="377">
        <f t="shared" si="193"/>
        <v>104.04369070643884</v>
      </c>
      <c r="AK1137" s="377">
        <f t="shared" si="193"/>
        <v>12.211840666029827</v>
      </c>
      <c r="AL1137" s="377">
        <f t="shared" si="193"/>
        <v>30.965789405656668</v>
      </c>
      <c r="AM1137" s="377">
        <f t="shared" si="193"/>
        <v>35.496092430326975</v>
      </c>
      <c r="AN1137" s="377">
        <f t="shared" si="194"/>
        <v>-12.059407305414616</v>
      </c>
      <c r="AO1137" s="377">
        <f t="shared" si="194"/>
        <v>43.405615573481597</v>
      </c>
      <c r="AP1137" s="377">
        <f t="shared" si="194"/>
        <v>-17.158396523946692</v>
      </c>
    </row>
    <row r="1138" spans="1:42" s="326" customFormat="1" ht="13.8" x14ac:dyDescent="0.3">
      <c r="A1138" s="330"/>
      <c r="B1138" s="330" t="s">
        <v>529</v>
      </c>
      <c r="C1138" s="333"/>
      <c r="D1138" s="333"/>
      <c r="E1138" s="333"/>
      <c r="F1138" s="333"/>
      <c r="G1138" s="333"/>
      <c r="H1138" s="333"/>
      <c r="I1138" s="333"/>
      <c r="J1138" s="333"/>
      <c r="K1138" s="333"/>
      <c r="L1138" s="333"/>
      <c r="M1138" s="333"/>
      <c r="N1138" s="333"/>
      <c r="O1138" s="377">
        <f t="shared" si="175"/>
        <v>-22.033413712820522</v>
      </c>
      <c r="P1138" s="377">
        <f t="shared" si="176"/>
        <v>30.047108804823761</v>
      </c>
      <c r="Q1138" s="377">
        <f t="shared" si="177"/>
        <v>19.851787417018713</v>
      </c>
      <c r="R1138" s="377">
        <f t="shared" si="178"/>
        <v>8.9797642190327753</v>
      </c>
      <c r="S1138" s="377">
        <f t="shared" si="179"/>
        <v>22.518987166201562</v>
      </c>
      <c r="T1138" s="377">
        <f t="shared" si="180"/>
        <v>18.417426151543502</v>
      </c>
      <c r="U1138" s="377">
        <f t="shared" si="181"/>
        <v>20.823195169904405</v>
      </c>
      <c r="V1138" s="377">
        <f t="shared" si="182"/>
        <v>33.320511832750576</v>
      </c>
      <c r="W1138" s="377">
        <f t="shared" si="183"/>
        <v>3.3323503322571986</v>
      </c>
      <c r="X1138" s="377">
        <f t="shared" si="184"/>
        <v>21.926724964902203</v>
      </c>
      <c r="Y1138" s="377">
        <f t="shared" si="185"/>
        <v>20.879154023677284</v>
      </c>
      <c r="Z1138" s="377">
        <f t="shared" si="186"/>
        <v>18.351342540896166</v>
      </c>
      <c r="AA1138" s="377">
        <f t="shared" si="187"/>
        <v>22.778416461195683</v>
      </c>
      <c r="AB1138" s="377">
        <f t="shared" si="188"/>
        <v>-7.116704412192143</v>
      </c>
      <c r="AC1138" s="377">
        <f t="shared" si="189"/>
        <v>-0.58758728239995694</v>
      </c>
      <c r="AD1138" s="377">
        <f t="shared" si="190"/>
        <v>-8.5439973646163878</v>
      </c>
      <c r="AE1138" s="377">
        <f t="shared" si="191"/>
        <v>-15.413621372579719</v>
      </c>
      <c r="AF1138" s="377">
        <f t="shared" si="192"/>
        <v>-26.520560982346918</v>
      </c>
      <c r="AG1138" s="377">
        <f t="shared" si="192"/>
        <v>-38.524891030738843</v>
      </c>
      <c r="AH1138" s="377">
        <f t="shared" si="192"/>
        <v>-40.333052290056401</v>
      </c>
      <c r="AI1138" s="377">
        <f t="shared" si="192"/>
        <v>-22.112563848362306</v>
      </c>
      <c r="AJ1138" s="377">
        <f t="shared" si="193"/>
        <v>-37.099364594634636</v>
      </c>
      <c r="AK1138" s="377">
        <f t="shared" si="193"/>
        <v>-34.607905572813884</v>
      </c>
      <c r="AL1138" s="377">
        <f t="shared" si="193"/>
        <v>-27.469071460518045</v>
      </c>
      <c r="AM1138" s="377">
        <f t="shared" si="193"/>
        <v>-30.643496623964928</v>
      </c>
      <c r="AN1138" s="377">
        <f t="shared" si="194"/>
        <v>-45.78849058286194</v>
      </c>
      <c r="AO1138" s="377">
        <f t="shared" si="194"/>
        <v>-33.865310445008788</v>
      </c>
      <c r="AP1138" s="377">
        <f t="shared" si="194"/>
        <v>-24.375700702443485</v>
      </c>
    </row>
    <row r="1139" spans="1:42" s="326" customFormat="1" ht="13.8" x14ac:dyDescent="0.3">
      <c r="A1139" s="328"/>
      <c r="B1139" s="328" t="s">
        <v>530</v>
      </c>
      <c r="C1139" s="332"/>
      <c r="D1139" s="332"/>
      <c r="E1139" s="332"/>
      <c r="F1139" s="332"/>
      <c r="G1139" s="332"/>
      <c r="H1139" s="332"/>
      <c r="I1139" s="332"/>
      <c r="J1139" s="332"/>
      <c r="K1139" s="332"/>
      <c r="L1139" s="332"/>
      <c r="M1139" s="332"/>
      <c r="N1139" s="332"/>
      <c r="O1139" s="377">
        <f t="shared" si="175"/>
        <v>20.68541671879106</v>
      </c>
      <c r="P1139" s="377">
        <f t="shared" si="176"/>
        <v>-26.758055134872425</v>
      </c>
      <c r="Q1139" s="377">
        <f t="shared" si="177"/>
        <v>-9.3803597696969749</v>
      </c>
      <c r="R1139" s="377">
        <f t="shared" si="178"/>
        <v>-8.522264748571434</v>
      </c>
      <c r="S1139" s="377">
        <f t="shared" si="179"/>
        <v>11.489779633786839</v>
      </c>
      <c r="T1139" s="377">
        <f t="shared" si="180"/>
        <v>-5.3371395572687188</v>
      </c>
      <c r="U1139" s="377">
        <f t="shared" si="181"/>
        <v>-8.6518493354037265</v>
      </c>
      <c r="V1139" s="377">
        <f t="shared" si="182"/>
        <v>16.886946045546559</v>
      </c>
      <c r="W1139" s="377">
        <f t="shared" si="183"/>
        <v>-14.132339657198827</v>
      </c>
      <c r="X1139" s="377">
        <f t="shared" si="184"/>
        <v>-16.622532729785046</v>
      </c>
      <c r="Y1139" s="377">
        <f t="shared" si="185"/>
        <v>240.74075400946376</v>
      </c>
      <c r="Z1139" s="377">
        <f t="shared" si="186"/>
        <v>8.7845290802069886</v>
      </c>
      <c r="AA1139" s="377">
        <f t="shared" si="187"/>
        <v>3.7718752427256197</v>
      </c>
      <c r="AB1139" s="377">
        <f t="shared" si="188"/>
        <v>41.47959225365247</v>
      </c>
      <c r="AC1139" s="377">
        <f t="shared" si="189"/>
        <v>-4.6607205600271389</v>
      </c>
      <c r="AD1139" s="377">
        <f t="shared" si="190"/>
        <v>19.354206540822833</v>
      </c>
      <c r="AE1139" s="377">
        <f t="shared" si="191"/>
        <v>39.991918013138083</v>
      </c>
      <c r="AF1139" s="377">
        <f t="shared" si="192"/>
        <v>8.1468408679528199</v>
      </c>
      <c r="AG1139" s="377">
        <f t="shared" si="192"/>
        <v>499.03339629735109</v>
      </c>
      <c r="AH1139" s="377">
        <f t="shared" si="192"/>
        <v>-7.8723994620881719</v>
      </c>
      <c r="AI1139" s="377">
        <f t="shared" si="192"/>
        <v>227.17293842973567</v>
      </c>
      <c r="AJ1139" s="377">
        <f t="shared" si="193"/>
        <v>81.802780089796997</v>
      </c>
      <c r="AK1139" s="377">
        <f t="shared" si="193"/>
        <v>-72.578267394117375</v>
      </c>
      <c r="AL1139" s="377">
        <f t="shared" si="193"/>
        <v>-2.4291229255298088</v>
      </c>
      <c r="AM1139" s="377">
        <f t="shared" si="193"/>
        <v>38.566041860440393</v>
      </c>
      <c r="AN1139" s="377">
        <f t="shared" si="194"/>
        <v>-26.757211756600437</v>
      </c>
      <c r="AO1139" s="377">
        <f t="shared" si="194"/>
        <v>6.1294497445026979</v>
      </c>
      <c r="AP1139" s="377">
        <f t="shared" si="194"/>
        <v>-6.3050482463362503</v>
      </c>
    </row>
    <row r="1140" spans="1:42" s="326" customFormat="1" ht="13.8" x14ac:dyDescent="0.3">
      <c r="A1140" s="330"/>
      <c r="B1140" s="330" t="s">
        <v>531</v>
      </c>
      <c r="C1140" s="333"/>
      <c r="D1140" s="333"/>
      <c r="E1140" s="333"/>
      <c r="F1140" s="333"/>
      <c r="G1140" s="333"/>
      <c r="H1140" s="333"/>
      <c r="I1140" s="333"/>
      <c r="J1140" s="333"/>
      <c r="K1140" s="333"/>
      <c r="L1140" s="333"/>
      <c r="M1140" s="333"/>
      <c r="N1140" s="333"/>
      <c r="O1140" s="377">
        <f t="shared" si="175"/>
        <v>34.384982251679595</v>
      </c>
      <c r="P1140" s="377">
        <f t="shared" si="176"/>
        <v>40.024742294522476</v>
      </c>
      <c r="Q1140" s="377">
        <f t="shared" si="177"/>
        <v>16.851064281522248</v>
      </c>
      <c r="R1140" s="377">
        <f t="shared" si="178"/>
        <v>37.564157579158298</v>
      </c>
      <c r="S1140" s="377">
        <f t="shared" si="179"/>
        <v>33.384372371267467</v>
      </c>
      <c r="T1140" s="377">
        <f t="shared" si="180"/>
        <v>10.33176466780707</v>
      </c>
      <c r="U1140" s="377">
        <f t="shared" si="181"/>
        <v>93.141559138805846</v>
      </c>
      <c r="V1140" s="377">
        <f t="shared" si="182"/>
        <v>8.9918355366648601</v>
      </c>
      <c r="W1140" s="377">
        <f t="shared" si="183"/>
        <v>26.28010208744757</v>
      </c>
      <c r="X1140" s="377">
        <f t="shared" si="184"/>
        <v>33.420651570935114</v>
      </c>
      <c r="Y1140" s="377">
        <f t="shared" si="185"/>
        <v>21.555628214756428</v>
      </c>
      <c r="Z1140" s="377">
        <f t="shared" si="186"/>
        <v>5.823097549219149</v>
      </c>
      <c r="AA1140" s="377">
        <f t="shared" si="187"/>
        <v>-16.733966344967229</v>
      </c>
      <c r="AB1140" s="377">
        <f t="shared" si="188"/>
        <v>-17.101755902780148</v>
      </c>
      <c r="AC1140" s="377">
        <f t="shared" si="189"/>
        <v>-19.468301192691129</v>
      </c>
      <c r="AD1140" s="377">
        <f t="shared" si="190"/>
        <v>-15.100784420240659</v>
      </c>
      <c r="AE1140" s="377">
        <f t="shared" si="191"/>
        <v>-27.733031777229701</v>
      </c>
      <c r="AF1140" s="377">
        <f t="shared" si="192"/>
        <v>-22.20253202676151</v>
      </c>
      <c r="AG1140" s="377">
        <f t="shared" si="192"/>
        <v>-45.109237015693395</v>
      </c>
      <c r="AH1140" s="377">
        <f t="shared" si="192"/>
        <v>-23.830150366012806</v>
      </c>
      <c r="AI1140" s="377">
        <f t="shared" si="192"/>
        <v>-36.63426357694798</v>
      </c>
      <c r="AJ1140" s="377">
        <f t="shared" si="193"/>
        <v>-22.132111208314249</v>
      </c>
      <c r="AK1140" s="377">
        <f t="shared" si="193"/>
        <v>-25.264380691031782</v>
      </c>
      <c r="AL1140" s="377">
        <f t="shared" si="193"/>
        <v>-21.25038592060254</v>
      </c>
      <c r="AM1140" s="377">
        <f t="shared" si="193"/>
        <v>1.401484877359868</v>
      </c>
      <c r="AN1140" s="377">
        <f t="shared" si="194"/>
        <v>-8.5530809144755153</v>
      </c>
      <c r="AO1140" s="377">
        <f t="shared" si="194"/>
        <v>-2.6372573559365509</v>
      </c>
      <c r="AP1140" s="377">
        <f t="shared" si="194"/>
        <v>-0.55304032639161615</v>
      </c>
    </row>
    <row r="1141" spans="1:42" s="326" customFormat="1" ht="13.8" x14ac:dyDescent="0.3">
      <c r="A1141" s="328"/>
      <c r="B1141" s="328" t="s">
        <v>532</v>
      </c>
      <c r="C1141" s="332"/>
      <c r="D1141" s="332"/>
      <c r="E1141" s="332"/>
      <c r="F1141" s="332"/>
      <c r="G1141" s="332"/>
      <c r="H1141" s="332"/>
      <c r="I1141" s="332"/>
      <c r="J1141" s="332"/>
      <c r="K1141" s="332"/>
      <c r="L1141" s="332"/>
      <c r="M1141" s="332"/>
      <c r="N1141" s="332"/>
      <c r="O1141" s="377">
        <f t="shared" si="175"/>
        <v>63.257317924583582</v>
      </c>
      <c r="P1141" s="377">
        <f t="shared" si="176"/>
        <v>70.484514345621491</v>
      </c>
      <c r="Q1141" s="377">
        <f t="shared" si="177"/>
        <v>30.721889345091256</v>
      </c>
      <c r="R1141" s="377">
        <f t="shared" si="178"/>
        <v>48.523239444412901</v>
      </c>
      <c r="S1141" s="377">
        <f t="shared" si="179"/>
        <v>32.476622387489833</v>
      </c>
      <c r="T1141" s="377">
        <f t="shared" si="180"/>
        <v>40.279058000296878</v>
      </c>
      <c r="U1141" s="377">
        <f t="shared" si="181"/>
        <v>10.25166488144821</v>
      </c>
      <c r="V1141" s="377">
        <f t="shared" si="182"/>
        <v>-16.809868733692763</v>
      </c>
      <c r="W1141" s="377">
        <f t="shared" si="183"/>
        <v>-4.1242336561307829</v>
      </c>
      <c r="X1141" s="377">
        <f t="shared" si="184"/>
        <v>22.833968467311021</v>
      </c>
      <c r="Y1141" s="377">
        <f t="shared" si="185"/>
        <v>-2.698110523582832</v>
      </c>
      <c r="Z1141" s="377">
        <f t="shared" si="186"/>
        <v>10.900270354281313</v>
      </c>
      <c r="AA1141" s="377">
        <f t="shared" si="187"/>
        <v>-46.835586399363528</v>
      </c>
      <c r="AB1141" s="377">
        <f t="shared" si="188"/>
        <v>-50.234548351157777</v>
      </c>
      <c r="AC1141" s="377">
        <f t="shared" si="189"/>
        <v>-59.277008867813265</v>
      </c>
      <c r="AD1141" s="377">
        <f t="shared" si="190"/>
        <v>-52.670048068515328</v>
      </c>
      <c r="AE1141" s="377">
        <f t="shared" si="191"/>
        <v>-39.282410572307768</v>
      </c>
      <c r="AF1141" s="377">
        <f t="shared" si="192"/>
        <v>-49.842870656333751</v>
      </c>
      <c r="AG1141" s="377">
        <f t="shared" si="192"/>
        <v>-51.260362644020653</v>
      </c>
      <c r="AH1141" s="377">
        <f t="shared" si="192"/>
        <v>-31.475614979600188</v>
      </c>
      <c r="AI1141" s="377">
        <f t="shared" si="192"/>
        <v>-50.295732025314905</v>
      </c>
      <c r="AJ1141" s="377">
        <f t="shared" si="193"/>
        <v>-39.107609909671758</v>
      </c>
      <c r="AK1141" s="377">
        <f t="shared" si="193"/>
        <v>-24.844243627621459</v>
      </c>
      <c r="AL1141" s="377">
        <f t="shared" si="193"/>
        <v>-18.545296250824975</v>
      </c>
      <c r="AM1141" s="377">
        <f t="shared" si="193"/>
        <v>19.728314895570563</v>
      </c>
      <c r="AN1141" s="377">
        <f t="shared" si="194"/>
        <v>-11.942166388657403</v>
      </c>
      <c r="AO1141" s="377">
        <f t="shared" si="194"/>
        <v>-4.815866173974876</v>
      </c>
      <c r="AP1141" s="377">
        <f t="shared" si="194"/>
        <v>-20.13071494417833</v>
      </c>
    </row>
    <row r="1142" spans="1:42" s="326" customFormat="1" ht="30" x14ac:dyDescent="0.5">
      <c r="A1142" s="330"/>
      <c r="B1142" s="330" t="s">
        <v>568</v>
      </c>
      <c r="C1142" s="334"/>
      <c r="D1142" s="334"/>
      <c r="E1142" s="334"/>
      <c r="F1142" s="334"/>
      <c r="G1142" s="334"/>
      <c r="H1142" s="334"/>
      <c r="I1142" s="334"/>
      <c r="J1142" s="334"/>
      <c r="K1142" s="334"/>
      <c r="L1142" s="334"/>
      <c r="M1142" s="334"/>
      <c r="N1142" s="334"/>
      <c r="O1142" s="377">
        <f t="shared" si="175"/>
        <v>93.923036433449496</v>
      </c>
      <c r="P1142" s="377">
        <f t="shared" si="176"/>
        <v>84.960154543983222</v>
      </c>
      <c r="Q1142" s="377">
        <f t="shared" si="177"/>
        <v>28.787584385789511</v>
      </c>
      <c r="R1142" s="377">
        <f t="shared" si="178"/>
        <v>51.745698336561752</v>
      </c>
      <c r="S1142" s="377">
        <f t="shared" si="179"/>
        <v>28.162431105072994</v>
      </c>
      <c r="T1142" s="377">
        <f t="shared" si="180"/>
        <v>34.571337490570478</v>
      </c>
      <c r="U1142" s="377">
        <f t="shared" si="181"/>
        <v>3.1238951842567602</v>
      </c>
      <c r="V1142" s="377">
        <f t="shared" si="182"/>
        <v>-14.627419474296261</v>
      </c>
      <c r="W1142" s="377">
        <f t="shared" si="183"/>
        <v>-17.790176988173869</v>
      </c>
      <c r="X1142" s="377">
        <f t="shared" si="184"/>
        <v>10.411942165478058</v>
      </c>
      <c r="Y1142" s="377">
        <f t="shared" si="185"/>
        <v>-7.8907513111001784</v>
      </c>
      <c r="Z1142" s="377">
        <f t="shared" si="186"/>
        <v>-12.90139997657373</v>
      </c>
      <c r="AA1142" s="377">
        <f t="shared" si="187"/>
        <v>-63.339210879601232</v>
      </c>
      <c r="AB1142" s="377">
        <f t="shared" si="188"/>
        <v>-55.589718323826951</v>
      </c>
      <c r="AC1142" s="377">
        <f t="shared" si="189"/>
        <v>-68.434077185394116</v>
      </c>
      <c r="AD1142" s="377">
        <f t="shared" si="190"/>
        <v>-65.47280625106508</v>
      </c>
      <c r="AE1142" s="377">
        <f t="shared" si="191"/>
        <v>-57.715949187190922</v>
      </c>
      <c r="AF1142" s="377">
        <f t="shared" si="192"/>
        <v>-60.11405456215742</v>
      </c>
      <c r="AG1142" s="377">
        <f t="shared" si="192"/>
        <v>-64.292448339156266</v>
      </c>
      <c r="AH1142" s="377">
        <f t="shared" si="192"/>
        <v>-54.083519714807053</v>
      </c>
      <c r="AI1142" s="377">
        <f t="shared" si="192"/>
        <v>-62.932123875401601</v>
      </c>
      <c r="AJ1142" s="377">
        <f t="shared" si="193"/>
        <v>-59.718874875562911</v>
      </c>
      <c r="AK1142" s="377">
        <f t="shared" si="193"/>
        <v>-41.856779041065636</v>
      </c>
      <c r="AL1142" s="377">
        <f t="shared" si="193"/>
        <v>-35.209253862760981</v>
      </c>
      <c r="AM1142" s="377">
        <f t="shared" si="193"/>
        <v>1.6476178516534794</v>
      </c>
      <c r="AN1142" s="377">
        <f t="shared" si="194"/>
        <v>-35.07107475698804</v>
      </c>
      <c r="AO1142" s="377">
        <f t="shared" si="194"/>
        <v>-38.076505238074397</v>
      </c>
      <c r="AP1142" s="377">
        <f t="shared" si="194"/>
        <v>-38.371213070934239</v>
      </c>
    </row>
    <row r="1143" spans="1:42" s="326" customFormat="1" ht="30" x14ac:dyDescent="0.5">
      <c r="A1143" s="328"/>
      <c r="B1143" s="328" t="s">
        <v>569</v>
      </c>
      <c r="C1143" s="335"/>
      <c r="D1143" s="335"/>
      <c r="E1143" s="335"/>
      <c r="F1143" s="335"/>
      <c r="G1143" s="335"/>
      <c r="H1143" s="335"/>
      <c r="I1143" s="335"/>
      <c r="J1143" s="335"/>
      <c r="K1143" s="335"/>
      <c r="L1143" s="335"/>
      <c r="M1143" s="335"/>
      <c r="N1143" s="335"/>
      <c r="O1143" s="377">
        <f t="shared" si="175"/>
        <v>2.6717657535566866</v>
      </c>
      <c r="P1143" s="377">
        <f t="shared" si="176"/>
        <v>33.307955753056241</v>
      </c>
      <c r="Q1143" s="377">
        <f t="shared" si="177"/>
        <v>38.868512825939831</v>
      </c>
      <c r="R1143" s="377">
        <f t="shared" si="178"/>
        <v>36.995517292334341</v>
      </c>
      <c r="S1143" s="377">
        <f t="shared" si="179"/>
        <v>50.05606260129565</v>
      </c>
      <c r="T1143" s="377">
        <f t="shared" si="180"/>
        <v>70.152161519432426</v>
      </c>
      <c r="U1143" s="377">
        <f t="shared" si="181"/>
        <v>41.763715583117566</v>
      </c>
      <c r="V1143" s="377">
        <f t="shared" si="182"/>
        <v>-26.972621563169174</v>
      </c>
      <c r="W1143" s="377">
        <f t="shared" si="183"/>
        <v>74.858860010467993</v>
      </c>
      <c r="X1143" s="377">
        <f t="shared" si="184"/>
        <v>78.767367379829409</v>
      </c>
      <c r="Y1143" s="377">
        <f t="shared" si="185"/>
        <v>10.418270899906743</v>
      </c>
      <c r="Z1143" s="377">
        <f t="shared" si="186"/>
        <v>88.725468738721815</v>
      </c>
      <c r="AA1143" s="377">
        <f t="shared" si="187"/>
        <v>14.749227072739084</v>
      </c>
      <c r="AB1143" s="377">
        <f t="shared" si="188"/>
        <v>-31.152421617540838</v>
      </c>
      <c r="AC1143" s="377">
        <f t="shared" si="189"/>
        <v>-23.510268143815122</v>
      </c>
      <c r="AD1143" s="377">
        <f t="shared" si="190"/>
        <v>-1.9394842519477682</v>
      </c>
      <c r="AE1143" s="377">
        <f t="shared" si="191"/>
        <v>24.87126566725286</v>
      </c>
      <c r="AF1143" s="377">
        <f t="shared" si="192"/>
        <v>-7.3267874154431585</v>
      </c>
      <c r="AG1143" s="377">
        <f t="shared" si="192"/>
        <v>-9.3490603119495361</v>
      </c>
      <c r="AH1143" s="377">
        <f t="shared" si="192"/>
        <v>91.165204463064782</v>
      </c>
      <c r="AI1143" s="377">
        <f t="shared" si="192"/>
        <v>-15.959417360262639</v>
      </c>
      <c r="AJ1143" s="377">
        <f t="shared" si="193"/>
        <v>18.213054745910043</v>
      </c>
      <c r="AK1143" s="377">
        <f t="shared" si="193"/>
        <v>11.003109761888307</v>
      </c>
      <c r="AL1143" s="377">
        <f t="shared" si="193"/>
        <v>6.600860286728909</v>
      </c>
      <c r="AM1143" s="377">
        <f t="shared" si="193"/>
        <v>41.283983910101213</v>
      </c>
      <c r="AN1143" s="377">
        <f t="shared" si="194"/>
        <v>41.22010279602393</v>
      </c>
      <c r="AO1143" s="377">
        <f t="shared" si="194"/>
        <v>48.796978754917561</v>
      </c>
      <c r="AP1143" s="377">
        <f t="shared" si="194"/>
        <v>5.3182397987106258</v>
      </c>
    </row>
    <row r="1144" spans="1:42" s="326" customFormat="1" ht="13.8" x14ac:dyDescent="0.3">
      <c r="A1144" s="330"/>
      <c r="B1144" s="330" t="s">
        <v>533</v>
      </c>
      <c r="C1144" s="333"/>
      <c r="D1144" s="333"/>
      <c r="E1144" s="333"/>
      <c r="F1144" s="333"/>
      <c r="G1144" s="333"/>
      <c r="H1144" s="333"/>
      <c r="I1144" s="333"/>
      <c r="J1144" s="333"/>
      <c r="K1144" s="333"/>
      <c r="L1144" s="333"/>
      <c r="M1144" s="333"/>
      <c r="N1144" s="333"/>
      <c r="O1144" s="377">
        <f t="shared" si="175"/>
        <v>389.77599787951323</v>
      </c>
      <c r="P1144" s="377">
        <f t="shared" si="176"/>
        <v>318.28830206525379</v>
      </c>
      <c r="Q1144" s="377">
        <f t="shared" si="177"/>
        <v>272.84857656782486</v>
      </c>
      <c r="R1144" s="377">
        <f t="shared" si="178"/>
        <v>695.1459600345396</v>
      </c>
      <c r="S1144" s="377">
        <f t="shared" si="179"/>
        <v>553.06268209814243</v>
      </c>
      <c r="T1144" s="377">
        <f t="shared" si="180"/>
        <v>200.78882788777184</v>
      </c>
      <c r="U1144" s="377">
        <f t="shared" si="181"/>
        <v>333.06655869509547</v>
      </c>
      <c r="V1144" s="377">
        <f t="shared" si="182"/>
        <v>446.96741717721233</v>
      </c>
      <c r="W1144" s="377">
        <f t="shared" si="183"/>
        <v>296.76132731483642</v>
      </c>
      <c r="X1144" s="377">
        <f t="shared" si="184"/>
        <v>210.4611802968908</v>
      </c>
      <c r="Y1144" s="377">
        <f t="shared" si="185"/>
        <v>285.27482479789552</v>
      </c>
      <c r="Z1144" s="377">
        <f t="shared" si="186"/>
        <v>63.269916141793281</v>
      </c>
      <c r="AA1144" s="377">
        <f t="shared" si="187"/>
        <v>-12.23583103437565</v>
      </c>
      <c r="AB1144" s="377">
        <f t="shared" si="188"/>
        <v>-8.2721270401752864</v>
      </c>
      <c r="AC1144" s="377">
        <f t="shared" si="189"/>
        <v>4.2699369521509078</v>
      </c>
      <c r="AD1144" s="377">
        <f t="shared" si="190"/>
        <v>-15.064859853590585</v>
      </c>
      <c r="AE1144" s="377">
        <f t="shared" si="191"/>
        <v>-58.035744576924237</v>
      </c>
      <c r="AF1144" s="377">
        <f t="shared" si="192"/>
        <v>-28.218481393177854</v>
      </c>
      <c r="AG1144" s="377">
        <f t="shared" si="192"/>
        <v>-9.1066631188632705</v>
      </c>
      <c r="AH1144" s="377">
        <f t="shared" si="192"/>
        <v>-37.002331669394657</v>
      </c>
      <c r="AI1144" s="377">
        <f t="shared" si="192"/>
        <v>-86.400571958781882</v>
      </c>
      <c r="AJ1144" s="377">
        <f t="shared" si="193"/>
        <v>-35.771131611301691</v>
      </c>
      <c r="AK1144" s="377">
        <f t="shared" si="193"/>
        <v>-56.24838260801927</v>
      </c>
      <c r="AL1144" s="377">
        <f t="shared" si="193"/>
        <v>-36.216685707260197</v>
      </c>
      <c r="AM1144" s="377">
        <f t="shared" si="193"/>
        <v>-3.6317209247959075</v>
      </c>
      <c r="AN1144" s="377">
        <f t="shared" si="194"/>
        <v>-8.5994998161418543</v>
      </c>
      <c r="AO1144" s="377">
        <f t="shared" si="194"/>
        <v>-5.8125720915633527</v>
      </c>
      <c r="AP1144" s="377">
        <f t="shared" si="194"/>
        <v>-15.144082395092907</v>
      </c>
    </row>
    <row r="1145" spans="1:42" s="326" customFormat="1" ht="13.8" x14ac:dyDescent="0.3">
      <c r="A1145" s="328"/>
      <c r="B1145" s="328" t="s">
        <v>534</v>
      </c>
      <c r="C1145" s="332"/>
      <c r="D1145" s="332"/>
      <c r="E1145" s="332"/>
      <c r="F1145" s="332"/>
      <c r="G1145" s="332"/>
      <c r="H1145" s="332"/>
      <c r="I1145" s="332"/>
      <c r="J1145" s="332"/>
      <c r="K1145" s="332"/>
      <c r="L1145" s="332"/>
      <c r="M1145" s="332"/>
      <c r="N1145" s="332"/>
      <c r="O1145" s="377">
        <f t="shared" si="175"/>
        <v>395.50495989041661</v>
      </c>
      <c r="P1145" s="377">
        <f t="shared" si="176"/>
        <v>325.40608372263182</v>
      </c>
      <c r="Q1145" s="377">
        <f t="shared" si="177"/>
        <v>282.00009397057863</v>
      </c>
      <c r="R1145" s="377">
        <f t="shared" si="178"/>
        <v>695.78819262112484</v>
      </c>
      <c r="S1145" s="377">
        <f t="shared" si="179"/>
        <v>553.06268209814243</v>
      </c>
      <c r="T1145" s="377">
        <f t="shared" si="180"/>
        <v>200.74330030012788</v>
      </c>
      <c r="U1145" s="377">
        <f t="shared" si="181"/>
        <v>333.03845043682048</v>
      </c>
      <c r="V1145" s="377">
        <f t="shared" si="182"/>
        <v>445.76445762809726</v>
      </c>
      <c r="W1145" s="377">
        <f t="shared" si="183"/>
        <v>296.76132731483642</v>
      </c>
      <c r="X1145" s="377">
        <f t="shared" si="184"/>
        <v>210.66990612838327</v>
      </c>
      <c r="Y1145" s="377">
        <f t="shared" si="185"/>
        <v>285.31135066296923</v>
      </c>
      <c r="Z1145" s="377">
        <f t="shared" si="186"/>
        <v>63.210597976277725</v>
      </c>
      <c r="AA1145" s="377">
        <f t="shared" si="187"/>
        <v>-12.381824762951451</v>
      </c>
      <c r="AB1145" s="377">
        <f t="shared" si="188"/>
        <v>-8.2721270401752864</v>
      </c>
      <c r="AC1145" s="377">
        <f t="shared" si="189"/>
        <v>4.2699369521509078</v>
      </c>
      <c r="AD1145" s="377">
        <f t="shared" si="190"/>
        <v>-15.063556826663746</v>
      </c>
      <c r="AE1145" s="377">
        <f t="shared" si="191"/>
        <v>-58.07044839401982</v>
      </c>
      <c r="AF1145" s="377">
        <f t="shared" si="192"/>
        <v>-28.20761485225632</v>
      </c>
      <c r="AG1145" s="377">
        <f t="shared" si="192"/>
        <v>-9.1007632885226837</v>
      </c>
      <c r="AH1145" s="377">
        <f t="shared" si="192"/>
        <v>-36.863473878948497</v>
      </c>
      <c r="AI1145" s="377">
        <f t="shared" si="192"/>
        <v>-86.400571958781882</v>
      </c>
      <c r="AJ1145" s="377">
        <f t="shared" si="193"/>
        <v>-35.758543282471308</v>
      </c>
      <c r="AK1145" s="377">
        <f t="shared" si="193"/>
        <v>-56.24838260801927</v>
      </c>
      <c r="AL1145" s="377">
        <f t="shared" si="193"/>
        <v>-36.286962027354164</v>
      </c>
      <c r="AM1145" s="377">
        <f t="shared" si="193"/>
        <v>-3.5462456743800961</v>
      </c>
      <c r="AN1145" s="377">
        <f t="shared" si="194"/>
        <v>-8.5994998161418543</v>
      </c>
      <c r="AO1145" s="377">
        <f t="shared" si="194"/>
        <v>-5.8125720915633527</v>
      </c>
      <c r="AP1145" s="377">
        <f t="shared" si="194"/>
        <v>-15.144082395092907</v>
      </c>
    </row>
    <row r="1146" spans="1:42" s="326" customFormat="1" ht="30" x14ac:dyDescent="0.5">
      <c r="A1146" s="330"/>
      <c r="B1146" s="330" t="s">
        <v>570</v>
      </c>
      <c r="C1146" s="334"/>
      <c r="D1146" s="334"/>
      <c r="E1146" s="334"/>
      <c r="F1146" s="334"/>
      <c r="G1146" s="334"/>
      <c r="H1146" s="334"/>
      <c r="I1146" s="334"/>
      <c r="J1146" s="334"/>
      <c r="K1146" s="334"/>
      <c r="L1146" s="334"/>
      <c r="M1146" s="334"/>
      <c r="N1146" s="334"/>
      <c r="O1146" s="377">
        <f t="shared" si="175"/>
        <v>21.401449780053909</v>
      </c>
      <c r="P1146" s="377">
        <f t="shared" si="176"/>
        <v>106.81415308864867</v>
      </c>
      <c r="Q1146" s="377">
        <f t="shared" si="177"/>
        <v>-60.135102377540818</v>
      </c>
      <c r="R1146" s="377">
        <f t="shared" si="178"/>
        <v>5.7459248994524597</v>
      </c>
      <c r="S1146" s="377">
        <f t="shared" si="179"/>
        <v>28.801621620650305</v>
      </c>
      <c r="T1146" s="377">
        <f t="shared" si="180"/>
        <v>24.844786081485598</v>
      </c>
      <c r="U1146" s="377">
        <f t="shared" si="181"/>
        <v>21.631977000000003</v>
      </c>
      <c r="V1146" s="377">
        <f t="shared" si="182"/>
        <v>3.6979266771130197</v>
      </c>
      <c r="W1146" s="377">
        <f t="shared" si="183"/>
        <v>218.71080093170099</v>
      </c>
      <c r="X1146" s="377">
        <f t="shared" si="184"/>
        <v>213.06113942162165</v>
      </c>
      <c r="Y1146" s="377">
        <f t="shared" si="185"/>
        <v>99.767765418152322</v>
      </c>
      <c r="Z1146" s="377">
        <f t="shared" si="186"/>
        <v>85.736097392624714</v>
      </c>
      <c r="AA1146" s="377">
        <f t="shared" si="187"/>
        <v>-68.144337360939417</v>
      </c>
      <c r="AB1146" s="377">
        <f t="shared" si="188"/>
        <v>-70.662620496852242</v>
      </c>
      <c r="AC1146" s="377">
        <f t="shared" si="189"/>
        <v>21.592136993343946</v>
      </c>
      <c r="AD1146" s="377">
        <f t="shared" si="190"/>
        <v>-38.951163856204978</v>
      </c>
      <c r="AE1146" s="377">
        <f t="shared" si="191"/>
        <v>16.909637250327211</v>
      </c>
      <c r="AF1146" s="377">
        <f t="shared" si="192"/>
        <v>11.1601323712158</v>
      </c>
      <c r="AG1146" s="377">
        <f t="shared" si="192"/>
        <v>4.8399033977813914</v>
      </c>
      <c r="AH1146" s="377">
        <f t="shared" si="192"/>
        <v>57.285630532630265</v>
      </c>
      <c r="AI1146" s="377">
        <f t="shared" si="192"/>
        <v>-57.153033624171321</v>
      </c>
      <c r="AJ1146" s="377">
        <f t="shared" si="193"/>
        <v>-9.124303518377241</v>
      </c>
      <c r="AK1146" s="377">
        <f t="shared" si="193"/>
        <v>-53.144064388968189</v>
      </c>
      <c r="AL1146" s="377">
        <f t="shared" si="193"/>
        <v>-28.36357118757952</v>
      </c>
      <c r="AM1146" s="377">
        <f t="shared" si="193"/>
        <v>56.015358040912318</v>
      </c>
      <c r="AN1146" s="377">
        <f t="shared" si="194"/>
        <v>173.35272500884281</v>
      </c>
      <c r="AO1146" s="377">
        <f t="shared" si="194"/>
        <v>24.623212028401465</v>
      </c>
      <c r="AP1146" s="377">
        <f t="shared" si="194"/>
        <v>-30.46449737238375</v>
      </c>
    </row>
    <row r="1147" spans="1:42" s="326" customFormat="1" ht="30" x14ac:dyDescent="0.5">
      <c r="A1147" s="328"/>
      <c r="B1147" s="328" t="s">
        <v>571</v>
      </c>
      <c r="C1147" s="335"/>
      <c r="D1147" s="335"/>
      <c r="E1147" s="335"/>
      <c r="F1147" s="335"/>
      <c r="G1147" s="335"/>
      <c r="H1147" s="335"/>
      <c r="I1147" s="335"/>
      <c r="J1147" s="335"/>
      <c r="K1147" s="335"/>
      <c r="L1147" s="335"/>
      <c r="M1147" s="335"/>
      <c r="N1147" s="335"/>
      <c r="O1147" s="377">
        <f t="shared" si="175"/>
        <v>780.1097730618601</v>
      </c>
      <c r="P1147" s="377">
        <f t="shared" si="176"/>
        <v>1344.7900220159931</v>
      </c>
      <c r="Q1147" s="377">
        <f t="shared" si="177"/>
        <v>955.48582042644716</v>
      </c>
      <c r="R1147" s="377">
        <f t="shared" si="178"/>
        <v>2893.8557545756103</v>
      </c>
      <c r="S1147" s="377">
        <f t="shared" si="179"/>
        <v>1455.4153881651005</v>
      </c>
      <c r="T1147" s="377">
        <f t="shared" si="180"/>
        <v>487.49638607678401</v>
      </c>
      <c r="U1147" s="377">
        <f t="shared" si="181"/>
        <v>1602.7845336340376</v>
      </c>
      <c r="V1147" s="377">
        <f t="shared" si="182"/>
        <v>679.32876436803872</v>
      </c>
      <c r="W1147" s="377">
        <f t="shared" si="183"/>
        <v>386.00475701509856</v>
      </c>
      <c r="X1147" s="377">
        <f t="shared" si="184"/>
        <v>412.87059644506797</v>
      </c>
      <c r="Y1147" s="377">
        <f t="shared" si="185"/>
        <v>367.83781687944696</v>
      </c>
      <c r="Z1147" s="377">
        <f t="shared" si="186"/>
        <v>81.278785044328259</v>
      </c>
      <c r="AA1147" s="377">
        <f t="shared" si="187"/>
        <v>-10.041517237390599</v>
      </c>
      <c r="AB1147" s="377">
        <f t="shared" si="188"/>
        <v>-7.4323218859131766</v>
      </c>
      <c r="AC1147" s="377">
        <f t="shared" si="189"/>
        <v>-12.388319023417093</v>
      </c>
      <c r="AD1147" s="377">
        <f t="shared" si="190"/>
        <v>-7.6149801631137004</v>
      </c>
      <c r="AE1147" s="377">
        <f t="shared" si="191"/>
        <v>-68.921505935324106</v>
      </c>
      <c r="AF1147" s="377">
        <f t="shared" si="192"/>
        <v>-53.103617269786611</v>
      </c>
      <c r="AG1147" s="377">
        <f t="shared" si="192"/>
        <v>-11.791656124773073</v>
      </c>
      <c r="AH1147" s="377">
        <f t="shared" si="192"/>
        <v>-44.776356717625042</v>
      </c>
      <c r="AI1147" s="377">
        <f t="shared" si="192"/>
        <v>-89.102706120930335</v>
      </c>
      <c r="AJ1147" s="377">
        <f t="shared" si="193"/>
        <v>-19.434138506090882</v>
      </c>
      <c r="AK1147" s="377">
        <f t="shared" si="193"/>
        <v>-58.730991396621171</v>
      </c>
      <c r="AL1147" s="377">
        <f t="shared" si="193"/>
        <v>-38.70186488480865</v>
      </c>
      <c r="AM1147" s="377">
        <f t="shared" si="193"/>
        <v>-2.2738847204707042</v>
      </c>
      <c r="AN1147" s="377">
        <f t="shared" si="194"/>
        <v>-11.685107822603092</v>
      </c>
      <c r="AO1147" s="377">
        <f t="shared" si="194"/>
        <v>13.381602645843833</v>
      </c>
      <c r="AP1147" s="377">
        <f t="shared" si="194"/>
        <v>-18.240337882790097</v>
      </c>
    </row>
    <row r="1148" spans="1:42" s="326" customFormat="1" ht="30" x14ac:dyDescent="0.5">
      <c r="A1148" s="330"/>
      <c r="B1148" s="330" t="s">
        <v>572</v>
      </c>
      <c r="C1148" s="334"/>
      <c r="D1148" s="334"/>
      <c r="E1148" s="334"/>
      <c r="F1148" s="334"/>
      <c r="G1148" s="334"/>
      <c r="H1148" s="334"/>
      <c r="I1148" s="334"/>
      <c r="J1148" s="334"/>
      <c r="K1148" s="334"/>
      <c r="L1148" s="334"/>
      <c r="M1148" s="334"/>
      <c r="N1148" s="334"/>
      <c r="O1148" s="377">
        <f t="shared" si="175"/>
        <v>41.964429096539156</v>
      </c>
      <c r="P1148" s="377">
        <f t="shared" si="176"/>
        <v>-4.219284900409713</v>
      </c>
      <c r="Q1148" s="377">
        <f t="shared" si="177"/>
        <v>76.021856853035146</v>
      </c>
      <c r="R1148" s="377">
        <f t="shared" si="178"/>
        <v>142.48476907593312</v>
      </c>
      <c r="S1148" s="377">
        <f t="shared" si="179"/>
        <v>-23.618281434604906</v>
      </c>
      <c r="T1148" s="377">
        <f t="shared" si="180"/>
        <v>-24.537749861702121</v>
      </c>
      <c r="U1148" s="377">
        <f t="shared" si="181"/>
        <v>-66.822501686576757</v>
      </c>
      <c r="V1148" s="377">
        <f t="shared" si="182"/>
        <v>30.166928895575211</v>
      </c>
      <c r="W1148" s="377">
        <f t="shared" si="183"/>
        <v>50.043057669720767</v>
      </c>
      <c r="X1148" s="377">
        <f t="shared" si="184"/>
        <v>94.345535562015513</v>
      </c>
      <c r="Y1148" s="377">
        <f t="shared" si="185"/>
        <v>33.185570036006538</v>
      </c>
      <c r="Z1148" s="377">
        <f t="shared" si="186"/>
        <v>-56.226608240421456</v>
      </c>
      <c r="AA1148" s="377">
        <f t="shared" si="187"/>
        <v>92.419047324542277</v>
      </c>
      <c r="AB1148" s="377">
        <f t="shared" si="188"/>
        <v>37.305785758642031</v>
      </c>
      <c r="AC1148" s="377">
        <f t="shared" si="189"/>
        <v>152.10398457116381</v>
      </c>
      <c r="AD1148" s="377">
        <f t="shared" si="190"/>
        <v>-76.675172104730919</v>
      </c>
      <c r="AE1148" s="377">
        <f t="shared" si="191"/>
        <v>87.122978298719602</v>
      </c>
      <c r="AF1148" s="377">
        <f t="shared" si="192"/>
        <v>169.49502170321898</v>
      </c>
      <c r="AG1148" s="377">
        <f t="shared" si="192"/>
        <v>1.7953791705445561</v>
      </c>
      <c r="AH1148" s="377">
        <f t="shared" si="192"/>
        <v>9.9688687553155368</v>
      </c>
      <c r="AI1148" s="377">
        <f t="shared" si="192"/>
        <v>-90.261890869275788</v>
      </c>
      <c r="AJ1148" s="377">
        <f t="shared" si="193"/>
        <v>-68.808710147334494</v>
      </c>
      <c r="AK1148" s="377">
        <f t="shared" si="193"/>
        <v>-52.562262095770699</v>
      </c>
      <c r="AL1148" s="377">
        <f t="shared" si="193"/>
        <v>10.102597843204791</v>
      </c>
      <c r="AM1148" s="377">
        <f t="shared" si="193"/>
        <v>-32.784482382524033</v>
      </c>
      <c r="AN1148" s="377">
        <f t="shared" si="194"/>
        <v>-24.670444575538667</v>
      </c>
      <c r="AO1148" s="377">
        <f t="shared" si="194"/>
        <v>-75.482441823643541</v>
      </c>
      <c r="AP1148" s="377">
        <f t="shared" si="194"/>
        <v>192.36562347627691</v>
      </c>
    </row>
    <row r="1149" spans="1:42" s="326" customFormat="1" ht="30" x14ac:dyDescent="0.5">
      <c r="A1149" s="328"/>
      <c r="B1149" s="328" t="s">
        <v>573</v>
      </c>
      <c r="C1149" s="335"/>
      <c r="D1149" s="335"/>
      <c r="E1149" s="335"/>
      <c r="F1149" s="335"/>
      <c r="G1149" s="335"/>
      <c r="H1149" s="335"/>
      <c r="I1149" s="335"/>
      <c r="J1149" s="335"/>
      <c r="K1149" s="335"/>
      <c r="L1149" s="335"/>
      <c r="M1149" s="335"/>
      <c r="N1149" s="335"/>
      <c r="O1149" s="377">
        <f t="shared" si="175"/>
        <v>293.69477836585361</v>
      </c>
      <c r="P1149" s="377">
        <f t="shared" si="176"/>
        <v>19031.807755499998</v>
      </c>
      <c r="Q1149" s="377">
        <f t="shared" si="177"/>
        <v>1398.6185006000003</v>
      </c>
      <c r="R1149" s="377">
        <f t="shared" si="178"/>
        <v>1048.6646915128206</v>
      </c>
      <c r="S1149" s="377">
        <f t="shared" si="179"/>
        <v>288.17048950000003</v>
      </c>
      <c r="T1149" s="377">
        <f t="shared" si="180"/>
        <v>206.97037490476191</v>
      </c>
      <c r="U1149" s="377">
        <f t="shared" si="181"/>
        <v>1306.4546364999999</v>
      </c>
      <c r="V1149" s="377">
        <f t="shared" si="182"/>
        <v>3346.8291783333339</v>
      </c>
      <c r="W1149" s="377">
        <f t="shared" si="183"/>
        <v>56.988873660000003</v>
      </c>
      <c r="X1149" s="377">
        <f t="shared" si="184"/>
        <v>5541.738789</v>
      </c>
      <c r="Y1149" s="377">
        <f t="shared" si="185"/>
        <v>1768.8848185600002</v>
      </c>
      <c r="Z1149" s="377">
        <f t="shared" si="186"/>
        <v>41.284741386004519</v>
      </c>
      <c r="AA1149" s="377">
        <f t="shared" si="187"/>
        <v>-21.600728574758438</v>
      </c>
      <c r="AB1149" s="377">
        <f t="shared" si="188"/>
        <v>-96.0312707340386</v>
      </c>
      <c r="AC1149" s="377">
        <f t="shared" si="189"/>
        <v>-64.238448122803504</v>
      </c>
      <c r="AD1149" s="377">
        <f t="shared" si="190"/>
        <v>-50.939170476254318</v>
      </c>
      <c r="AE1149" s="377">
        <f t="shared" si="191"/>
        <v>-26.002499132965827</v>
      </c>
      <c r="AF1149" s="377">
        <f t="shared" si="192"/>
        <v>164.61993106931229</v>
      </c>
      <c r="AG1149" s="377">
        <f t="shared" si="192"/>
        <v>117.15902617737933</v>
      </c>
      <c r="AH1149" s="377">
        <f t="shared" si="192"/>
        <v>95.344380649005174</v>
      </c>
      <c r="AI1149" s="377">
        <f t="shared" si="192"/>
        <v>357.48753948987348</v>
      </c>
      <c r="AJ1149" s="377">
        <f t="shared" si="193"/>
        <v>253.45811849496457</v>
      </c>
      <c r="AK1149" s="377">
        <f t="shared" si="193"/>
        <v>91.473246763126625</v>
      </c>
      <c r="AL1149" s="377">
        <f t="shared" si="193"/>
        <v>-33.466710571122213</v>
      </c>
      <c r="AM1149" s="377">
        <f t="shared" si="193"/>
        <v>-62.667166859609694</v>
      </c>
      <c r="AN1149" s="377">
        <f t="shared" si="194"/>
        <v>913.46405472914819</v>
      </c>
      <c r="AO1149" s="377">
        <f t="shared" si="194"/>
        <v>100.87217387102365</v>
      </c>
      <c r="AP1149" s="377">
        <f t="shared" si="194"/>
        <v>-19.992357694864761</v>
      </c>
    </row>
    <row r="1150" spans="1:42" s="326" customFormat="1" ht="19.8" x14ac:dyDescent="0.5">
      <c r="A1150" s="330"/>
      <c r="B1150" s="330" t="s">
        <v>574</v>
      </c>
      <c r="C1150" s="334"/>
      <c r="D1150" s="334"/>
      <c r="E1150" s="334"/>
      <c r="F1150" s="334"/>
      <c r="G1150" s="334"/>
      <c r="H1150" s="334"/>
      <c r="I1150" s="334"/>
      <c r="J1150" s="334"/>
      <c r="K1150" s="334"/>
      <c r="L1150" s="334"/>
      <c r="M1150" s="334"/>
      <c r="N1150" s="334"/>
      <c r="O1150" s="377">
        <f t="shared" si="175"/>
        <v>-72.128583000000006</v>
      </c>
      <c r="P1150" s="377">
        <f t="shared" si="176"/>
        <v>-16.685475000000007</v>
      </c>
      <c r="Q1150" s="377">
        <f t="shared" si="177"/>
        <v>-8.4218100000000078</v>
      </c>
      <c r="R1150" s="377">
        <f t="shared" si="178"/>
        <v>-65.908311999999995</v>
      </c>
      <c r="S1150" s="377">
        <f t="shared" si="179"/>
        <v>-49.649951999999999</v>
      </c>
      <c r="T1150" s="377">
        <f t="shared" si="180"/>
        <v>35.074635999999998</v>
      </c>
      <c r="U1150" s="377">
        <f t="shared" si="181"/>
        <v>-60.422181999999999</v>
      </c>
      <c r="V1150" s="377">
        <f t="shared" si="182"/>
        <v>-71.901765499999996</v>
      </c>
      <c r="W1150" s="377">
        <f t="shared" si="183"/>
        <v>-27.386136</v>
      </c>
      <c r="X1150" s="377">
        <f t="shared" si="184"/>
        <v>-57.961168999999998</v>
      </c>
      <c r="Y1150" s="377">
        <f t="shared" si="185"/>
        <v>-4.7919790000000049</v>
      </c>
      <c r="Z1150" s="377">
        <f t="shared" si="186"/>
        <v>-76.56177550000001</v>
      </c>
      <c r="AA1150" s="377">
        <f t="shared" si="187"/>
        <v>132.92515411039201</v>
      </c>
      <c r="AB1150" s="377">
        <f t="shared" si="188"/>
        <v>-4.1692081902885478</v>
      </c>
      <c r="AC1150" s="377">
        <f t="shared" si="189"/>
        <v>-38.764287654080078</v>
      </c>
      <c r="AD1150" s="377">
        <f t="shared" si="190"/>
        <v>109.19552590062422</v>
      </c>
      <c r="AE1150" s="377">
        <f t="shared" si="191"/>
        <v>12.226145246177321</v>
      </c>
      <c r="AF1150" s="377">
        <f t="shared" si="192"/>
        <v>-70.700401517276717</v>
      </c>
      <c r="AG1150" s="377">
        <f t="shared" si="192"/>
        <v>-32.276534295043753</v>
      </c>
      <c r="AH1150" s="377">
        <f t="shared" si="192"/>
        <v>-1.3768801025559025</v>
      </c>
      <c r="AI1150" s="377">
        <f t="shared" si="192"/>
        <v>-33.841861107955914</v>
      </c>
      <c r="AJ1150" s="377">
        <f t="shared" si="193"/>
        <v>-9.0511555851778969</v>
      </c>
      <c r="AK1150" s="377">
        <f t="shared" si="193"/>
        <v>-34.984843346339481</v>
      </c>
      <c r="AL1150" s="377">
        <f t="shared" si="193"/>
        <v>47.335910618997609</v>
      </c>
      <c r="AM1150" s="377">
        <f t="shared" si="193"/>
        <v>-40.92262759528753</v>
      </c>
      <c r="AN1150" s="377">
        <f t="shared" si="194"/>
        <v>-48.898973157502624</v>
      </c>
      <c r="AO1150" s="377">
        <f t="shared" si="194"/>
        <v>1.3368015157736761</v>
      </c>
      <c r="AP1150" s="377">
        <f t="shared" si="194"/>
        <v>-63.247613662504449</v>
      </c>
    </row>
    <row r="1151" spans="1:42" s="326" customFormat="1" ht="19.8" x14ac:dyDescent="0.5">
      <c r="A1151" s="328"/>
      <c r="B1151" s="328" t="s">
        <v>535</v>
      </c>
      <c r="C1151" s="332"/>
      <c r="D1151" s="335"/>
      <c r="E1151" s="329"/>
      <c r="F1151" s="332"/>
      <c r="G1151" s="335"/>
      <c r="H1151" s="335"/>
      <c r="I1151" s="332"/>
      <c r="J1151" s="332"/>
      <c r="K1151" s="332"/>
      <c r="L1151" s="332"/>
      <c r="M1151" s="335"/>
      <c r="N1151" s="335"/>
      <c r="O1151" s="377">
        <f t="shared" si="175"/>
        <v>-100</v>
      </c>
      <c r="P1151" s="377">
        <f t="shared" si="176"/>
        <v>-100</v>
      </c>
      <c r="Q1151" s="377">
        <f t="shared" si="177"/>
        <v>-100</v>
      </c>
      <c r="R1151" s="377">
        <f t="shared" si="178"/>
        <v>-85.166632666666658</v>
      </c>
      <c r="S1151" s="377" t="str">
        <f t="shared" si="179"/>
        <v>n.a.</v>
      </c>
      <c r="T1151" s="377" t="str">
        <f t="shared" si="180"/>
        <v>n.a.</v>
      </c>
      <c r="U1151" s="377" t="str">
        <f t="shared" si="181"/>
        <v>n.a.</v>
      </c>
      <c r="V1151" s="377" t="str">
        <f t="shared" si="182"/>
        <v>n.a.</v>
      </c>
      <c r="W1151" s="377" t="str">
        <f t="shared" si="183"/>
        <v>n.a.</v>
      </c>
      <c r="X1151" s="377">
        <f t="shared" si="184"/>
        <v>-29.886614666666659</v>
      </c>
      <c r="Y1151" s="377">
        <f t="shared" si="185"/>
        <v>-100</v>
      </c>
      <c r="Z1151" s="377" t="str">
        <f t="shared" si="186"/>
        <v>n.a.</v>
      </c>
      <c r="AA1151" s="377" t="str">
        <f t="shared" si="187"/>
        <v>n.a.</v>
      </c>
      <c r="AB1151" s="377" t="str">
        <f t="shared" si="188"/>
        <v>n.a.</v>
      </c>
      <c r="AC1151" s="377" t="str">
        <f t="shared" si="189"/>
        <v>n.a.</v>
      </c>
      <c r="AD1151" s="377">
        <f t="shared" si="190"/>
        <v>-100</v>
      </c>
      <c r="AE1151" s="377" t="str">
        <f t="shared" si="191"/>
        <v>n.a.</v>
      </c>
      <c r="AF1151" s="377">
        <f t="shared" si="192"/>
        <v>-100</v>
      </c>
      <c r="AG1151" s="377">
        <f t="shared" si="192"/>
        <v>-100.00000000000001</v>
      </c>
      <c r="AH1151" s="377">
        <f t="shared" si="192"/>
        <v>-100</v>
      </c>
      <c r="AI1151" s="377" t="str">
        <f t="shared" si="192"/>
        <v>n.a.</v>
      </c>
      <c r="AJ1151" s="377">
        <f t="shared" si="193"/>
        <v>-100</v>
      </c>
      <c r="AK1151" s="377" t="str">
        <f t="shared" si="193"/>
        <v>n.a.</v>
      </c>
      <c r="AL1151" s="377">
        <f t="shared" si="193"/>
        <v>157.14465860289826</v>
      </c>
      <c r="AM1151" s="377">
        <f t="shared" si="193"/>
        <v>-54.929715314159132</v>
      </c>
      <c r="AN1151" s="377" t="str">
        <f t="shared" si="194"/>
        <v>n.a.</v>
      </c>
      <c r="AO1151" s="377" t="str">
        <f t="shared" si="194"/>
        <v>n.a.</v>
      </c>
      <c r="AP1151" s="377" t="str">
        <f t="shared" si="194"/>
        <v>n.a.</v>
      </c>
    </row>
    <row r="1152" spans="1:42" s="326" customFormat="1" ht="13.8" x14ac:dyDescent="0.3">
      <c r="A1152" s="330"/>
      <c r="B1152" s="330" t="s">
        <v>536</v>
      </c>
      <c r="C1152" s="333"/>
      <c r="D1152" s="333"/>
      <c r="E1152" s="333"/>
      <c r="F1152" s="333"/>
      <c r="G1152" s="333"/>
      <c r="H1152" s="333"/>
      <c r="I1152" s="333"/>
      <c r="J1152" s="333"/>
      <c r="K1152" s="333"/>
      <c r="L1152" s="333"/>
      <c r="M1152" s="333"/>
      <c r="N1152" s="333"/>
      <c r="O1152" s="377">
        <f t="shared" si="175"/>
        <v>12.665004942009746</v>
      </c>
      <c r="P1152" s="377">
        <f t="shared" si="176"/>
        <v>322.51857988283615</v>
      </c>
      <c r="Q1152" s="377">
        <f t="shared" si="177"/>
        <v>-42.609020167048705</v>
      </c>
      <c r="R1152" s="377">
        <f t="shared" si="178"/>
        <v>39.244842262757032</v>
      </c>
      <c r="S1152" s="377">
        <f t="shared" si="179"/>
        <v>130.34934359663487</v>
      </c>
      <c r="T1152" s="377">
        <f t="shared" si="180"/>
        <v>89.943968691236407</v>
      </c>
      <c r="U1152" s="377">
        <f t="shared" si="181"/>
        <v>2690.5051900193203</v>
      </c>
      <c r="V1152" s="377">
        <f t="shared" si="182"/>
        <v>10.568955108467462</v>
      </c>
      <c r="W1152" s="377">
        <f t="shared" si="183"/>
        <v>-41.697490944525242</v>
      </c>
      <c r="X1152" s="377">
        <f t="shared" si="184"/>
        <v>-8.212992528505394</v>
      </c>
      <c r="Y1152" s="377">
        <f t="shared" si="185"/>
        <v>-6.6142541960569554</v>
      </c>
      <c r="Z1152" s="377">
        <f t="shared" si="186"/>
        <v>37.997794071267471</v>
      </c>
      <c r="AA1152" s="377">
        <f t="shared" si="187"/>
        <v>-13.359879413298676</v>
      </c>
      <c r="AB1152" s="377">
        <f t="shared" si="188"/>
        <v>-59.467505442361393</v>
      </c>
      <c r="AC1152" s="377">
        <f t="shared" si="189"/>
        <v>114.21388387382697</v>
      </c>
      <c r="AD1152" s="377">
        <f t="shared" si="190"/>
        <v>-25.954250815231383</v>
      </c>
      <c r="AE1152" s="377">
        <f t="shared" si="191"/>
        <v>-25.192861587355296</v>
      </c>
      <c r="AF1152" s="377">
        <f t="shared" si="192"/>
        <v>-45.781060147092653</v>
      </c>
      <c r="AG1152" s="377">
        <f t="shared" si="192"/>
        <v>-96.613431409686044</v>
      </c>
      <c r="AH1152" s="377">
        <f t="shared" si="192"/>
        <v>-20.802907239817394</v>
      </c>
      <c r="AI1152" s="377">
        <f t="shared" si="192"/>
        <v>8.8951126532750546</v>
      </c>
      <c r="AJ1152" s="377">
        <f t="shared" si="193"/>
        <v>29.027458086342484</v>
      </c>
      <c r="AK1152" s="377">
        <f t="shared" si="193"/>
        <v>15.879653611115833</v>
      </c>
      <c r="AL1152" s="377">
        <f t="shared" si="193"/>
        <v>-17.473678539656476</v>
      </c>
      <c r="AM1152" s="377">
        <f t="shared" si="193"/>
        <v>16.114937821784633</v>
      </c>
      <c r="AN1152" s="377">
        <f t="shared" si="194"/>
        <v>-18.901332602206828</v>
      </c>
      <c r="AO1152" s="377">
        <f t="shared" si="194"/>
        <v>-70.171560262489677</v>
      </c>
      <c r="AP1152" s="377">
        <f t="shared" si="194"/>
        <v>-8.262929410130841</v>
      </c>
    </row>
    <row r="1153" spans="1:42" s="326" customFormat="1" ht="30" x14ac:dyDescent="0.5">
      <c r="A1153" s="328"/>
      <c r="B1153" s="328" t="s">
        <v>575</v>
      </c>
      <c r="C1153" s="335"/>
      <c r="D1153" s="335"/>
      <c r="E1153" s="335"/>
      <c r="F1153" s="335"/>
      <c r="G1153" s="335"/>
      <c r="H1153" s="335"/>
      <c r="I1153" s="335"/>
      <c r="J1153" s="335"/>
      <c r="K1153" s="335"/>
      <c r="L1153" s="335"/>
      <c r="M1153" s="335"/>
      <c r="N1153" s="335"/>
      <c r="O1153" s="377">
        <f t="shared" si="175"/>
        <v>-24.669235583941617</v>
      </c>
      <c r="P1153" s="377">
        <f t="shared" si="176"/>
        <v>20.29763074474474</v>
      </c>
      <c r="Q1153" s="377">
        <f t="shared" si="177"/>
        <v>26.099741351247602</v>
      </c>
      <c r="R1153" s="377">
        <f t="shared" si="178"/>
        <v>69.822889102040818</v>
      </c>
      <c r="S1153" s="377">
        <f t="shared" si="179"/>
        <v>40.962609568232672</v>
      </c>
      <c r="T1153" s="377">
        <f t="shared" si="180"/>
        <v>2.4853460045592697</v>
      </c>
      <c r="U1153" s="377">
        <f t="shared" si="181"/>
        <v>24.539570189024392</v>
      </c>
      <c r="V1153" s="377">
        <f t="shared" si="182"/>
        <v>9.600349210682495</v>
      </c>
      <c r="W1153" s="377">
        <f t="shared" si="183"/>
        <v>-28.491020287804876</v>
      </c>
      <c r="X1153" s="377">
        <f t="shared" si="184"/>
        <v>125.13116307929516</v>
      </c>
      <c r="Y1153" s="377">
        <f t="shared" si="185"/>
        <v>11.32566431476997</v>
      </c>
      <c r="Z1153" s="377">
        <f t="shared" si="186"/>
        <v>80.942582902912619</v>
      </c>
      <c r="AA1153" s="377">
        <f t="shared" si="187"/>
        <v>13.145266084250494</v>
      </c>
      <c r="AB1153" s="377">
        <f t="shared" si="188"/>
        <v>-19.736007445348243</v>
      </c>
      <c r="AC1153" s="377">
        <f t="shared" si="189"/>
        <v>-63.297640420907641</v>
      </c>
      <c r="AD1153" s="377">
        <f t="shared" si="190"/>
        <v>-44.29758035343621</v>
      </c>
      <c r="AE1153" s="377">
        <f t="shared" si="191"/>
        <v>-68.10711478301981</v>
      </c>
      <c r="AF1153" s="377">
        <f t="shared" si="192"/>
        <v>-59.02884293608242</v>
      </c>
      <c r="AG1153" s="377">
        <f t="shared" si="192"/>
        <v>2.9406653942392418</v>
      </c>
      <c r="AH1153" s="377">
        <f t="shared" si="192"/>
        <v>-8.7719903662924743</v>
      </c>
      <c r="AI1153" s="377">
        <f t="shared" si="192"/>
        <v>-29.930613167329103</v>
      </c>
      <c r="AJ1153" s="377">
        <f t="shared" si="193"/>
        <v>-47.105663613833663</v>
      </c>
      <c r="AK1153" s="377">
        <f t="shared" si="193"/>
        <v>-34.762354814384906</v>
      </c>
      <c r="AL1153" s="377">
        <f t="shared" si="193"/>
        <v>-42.713930940392544</v>
      </c>
      <c r="AM1153" s="377">
        <f t="shared" si="193"/>
        <v>18.672987646365208</v>
      </c>
      <c r="AN1153" s="377">
        <f t="shared" si="194"/>
        <v>9.6253554718993684</v>
      </c>
      <c r="AO1153" s="377">
        <f t="shared" si="194"/>
        <v>48.630440465451187</v>
      </c>
      <c r="AP1153" s="377">
        <f t="shared" si="194"/>
        <v>18.754296274965057</v>
      </c>
    </row>
    <row r="1154" spans="1:42" s="326" customFormat="1" ht="30" x14ac:dyDescent="0.5">
      <c r="A1154" s="330"/>
      <c r="B1154" s="330" t="s">
        <v>576</v>
      </c>
      <c r="C1154" s="334"/>
      <c r="D1154" s="334"/>
      <c r="E1154" s="334"/>
      <c r="F1154" s="334"/>
      <c r="G1154" s="334"/>
      <c r="H1154" s="334"/>
      <c r="I1154" s="334"/>
      <c r="J1154" s="334"/>
      <c r="K1154" s="334"/>
      <c r="L1154" s="334"/>
      <c r="M1154" s="334"/>
      <c r="N1154" s="334"/>
      <c r="O1154" s="377">
        <f t="shared" si="175"/>
        <v>73.893918525423729</v>
      </c>
      <c r="P1154" s="377">
        <f t="shared" si="176"/>
        <v>44.910552544090052</v>
      </c>
      <c r="Q1154" s="377">
        <f t="shared" si="177"/>
        <v>112.1901435802708</v>
      </c>
      <c r="R1154" s="377">
        <f t="shared" si="178"/>
        <v>68.073680699170112</v>
      </c>
      <c r="S1154" s="377">
        <f t="shared" si="179"/>
        <v>49.573215318493162</v>
      </c>
      <c r="T1154" s="377">
        <f t="shared" si="180"/>
        <v>834.99301886503076</v>
      </c>
      <c r="U1154" s="377">
        <f t="shared" si="181"/>
        <v>203.84741414945651</v>
      </c>
      <c r="V1154" s="377">
        <f t="shared" si="182"/>
        <v>61.724551705539355</v>
      </c>
      <c r="W1154" s="377">
        <f t="shared" si="183"/>
        <v>86.491503745341603</v>
      </c>
      <c r="X1154" s="377">
        <f t="shared" si="184"/>
        <v>19.643366910447757</v>
      </c>
      <c r="Y1154" s="377">
        <f t="shared" si="185"/>
        <v>-21.803561095526</v>
      </c>
      <c r="Z1154" s="377">
        <f t="shared" si="186"/>
        <v>56.160064970000008</v>
      </c>
      <c r="AA1154" s="377">
        <f t="shared" si="187"/>
        <v>-14.290171030827878</v>
      </c>
      <c r="AB1154" s="377">
        <f t="shared" si="188"/>
        <v>-5.0212027148852441</v>
      </c>
      <c r="AC1154" s="377">
        <f t="shared" si="189"/>
        <v>50.300431662589318</v>
      </c>
      <c r="AD1154" s="377">
        <f t="shared" si="190"/>
        <v>82.703818028604303</v>
      </c>
      <c r="AE1154" s="377">
        <f t="shared" si="191"/>
        <v>439.65240155639759</v>
      </c>
      <c r="AF1154" s="377">
        <f t="shared" si="192"/>
        <v>-0.40779201034562007</v>
      </c>
      <c r="AG1154" s="377">
        <f t="shared" si="192"/>
        <v>-55.967725786251115</v>
      </c>
      <c r="AH1154" s="377">
        <f t="shared" si="192"/>
        <v>43.426046197559266</v>
      </c>
      <c r="AI1154" s="377">
        <f t="shared" si="192"/>
        <v>174.86610486970685</v>
      </c>
      <c r="AJ1154" s="377">
        <f t="shared" si="193"/>
        <v>48.855818470074652</v>
      </c>
      <c r="AK1154" s="377">
        <f t="shared" si="193"/>
        <v>17.680060625535003</v>
      </c>
      <c r="AL1154" s="377">
        <f t="shared" si="193"/>
        <v>-32.728819528743571</v>
      </c>
      <c r="AM1154" s="377">
        <f t="shared" si="193"/>
        <v>-18.115642454487691</v>
      </c>
      <c r="AN1154" s="377">
        <f t="shared" si="194"/>
        <v>-25.008366370043721</v>
      </c>
      <c r="AO1154" s="377">
        <f t="shared" si="194"/>
        <v>-59.467377430190545</v>
      </c>
      <c r="AP1154" s="377">
        <f t="shared" si="194"/>
        <v>-59.849101673057085</v>
      </c>
    </row>
    <row r="1155" spans="1:42" s="326" customFormat="1" ht="30" x14ac:dyDescent="0.5">
      <c r="A1155" s="328"/>
      <c r="B1155" s="328" t="s">
        <v>577</v>
      </c>
      <c r="C1155" s="335"/>
      <c r="D1155" s="335"/>
      <c r="E1155" s="335"/>
      <c r="F1155" s="335"/>
      <c r="G1155" s="335"/>
      <c r="H1155" s="335"/>
      <c r="I1155" s="335"/>
      <c r="J1155" s="335"/>
      <c r="K1155" s="335"/>
      <c r="L1155" s="335"/>
      <c r="M1155" s="335"/>
      <c r="N1155" s="335"/>
      <c r="O1155" s="377">
        <f t="shared" si="175"/>
        <v>10.914743093367669</v>
      </c>
      <c r="P1155" s="377">
        <f t="shared" si="176"/>
        <v>494.32552848997926</v>
      </c>
      <c r="Q1155" s="377">
        <f t="shared" si="177"/>
        <v>-62.095813876620099</v>
      </c>
      <c r="R1155" s="377">
        <f t="shared" si="178"/>
        <v>26.874330967027031</v>
      </c>
      <c r="S1155" s="377">
        <f t="shared" si="179"/>
        <v>174.0593154345442</v>
      </c>
      <c r="T1155" s="377">
        <f t="shared" si="180"/>
        <v>59.84730291144605</v>
      </c>
      <c r="U1155" s="377">
        <f t="shared" si="181"/>
        <v>3634.3701026629687</v>
      </c>
      <c r="V1155" s="377">
        <f t="shared" si="182"/>
        <v>2.7098000831419435</v>
      </c>
      <c r="W1155" s="377">
        <f t="shared" si="183"/>
        <v>-53.138684098015197</v>
      </c>
      <c r="X1155" s="377">
        <f t="shared" si="184"/>
        <v>-31.02023247578947</v>
      </c>
      <c r="Y1155" s="377">
        <f t="shared" si="185"/>
        <v>-3.241597719333337</v>
      </c>
      <c r="Z1155" s="377">
        <f t="shared" si="186"/>
        <v>22.123450890625005</v>
      </c>
      <c r="AA1155" s="377">
        <f t="shared" si="187"/>
        <v>-17.846955753184577</v>
      </c>
      <c r="AB1155" s="377">
        <f t="shared" si="188"/>
        <v>-66.20816721141847</v>
      </c>
      <c r="AC1155" s="377">
        <f t="shared" si="189"/>
        <v>197.13808543343555</v>
      </c>
      <c r="AD1155" s="377">
        <f t="shared" si="190"/>
        <v>-59.555110576021157</v>
      </c>
      <c r="AE1155" s="377">
        <f t="shared" si="191"/>
        <v>-69.204720418280814</v>
      </c>
      <c r="AF1155" s="377">
        <f t="shared" si="192"/>
        <v>-63.525539248309556</v>
      </c>
      <c r="AG1155" s="377">
        <f t="shared" si="192"/>
        <v>-97.831612084295941</v>
      </c>
      <c r="AH1155" s="377">
        <f t="shared" si="192"/>
        <v>-38.724451091170572</v>
      </c>
      <c r="AI1155" s="377">
        <f t="shared" si="192"/>
        <v>-37.268008449313783</v>
      </c>
      <c r="AJ1155" s="377">
        <f t="shared" si="193"/>
        <v>50.224690923737462</v>
      </c>
      <c r="AK1155" s="377">
        <f t="shared" si="193"/>
        <v>31.120110377587217</v>
      </c>
      <c r="AL1155" s="377">
        <f t="shared" si="193"/>
        <v>-2.33940164276388</v>
      </c>
      <c r="AM1155" s="377">
        <f t="shared" si="193"/>
        <v>26.117408076764306</v>
      </c>
      <c r="AN1155" s="377">
        <f t="shared" si="194"/>
        <v>-20.515935578889945</v>
      </c>
      <c r="AO1155" s="377">
        <f t="shared" si="194"/>
        <v>-77.09044554422222</v>
      </c>
      <c r="AP1155" s="377">
        <f t="shared" si="194"/>
        <v>64.252187034233501</v>
      </c>
    </row>
    <row r="1156" spans="1:42" s="326" customFormat="1" ht="13.8" x14ac:dyDescent="0.3">
      <c r="A1156" s="330"/>
      <c r="B1156" s="330" t="s">
        <v>537</v>
      </c>
      <c r="C1156" s="333"/>
      <c r="D1156" s="333"/>
      <c r="E1156" s="333"/>
      <c r="F1156" s="333"/>
      <c r="G1156" s="333"/>
      <c r="H1156" s="333"/>
      <c r="I1156" s="333"/>
      <c r="J1156" s="333"/>
      <c r="K1156" s="333"/>
      <c r="L1156" s="333"/>
      <c r="M1156" s="333"/>
      <c r="N1156" s="333"/>
      <c r="O1156" s="377">
        <f t="shared" si="175"/>
        <v>9.6089955612735114</v>
      </c>
      <c r="P1156" s="377">
        <f t="shared" si="176"/>
        <v>12.105374571799874</v>
      </c>
      <c r="Q1156" s="377">
        <f t="shared" si="177"/>
        <v>0.3668805815367796</v>
      </c>
      <c r="R1156" s="377">
        <f t="shared" si="178"/>
        <v>6.3824982703799806</v>
      </c>
      <c r="S1156" s="377">
        <f t="shared" si="179"/>
        <v>5.2123397435575036</v>
      </c>
      <c r="T1156" s="377">
        <f t="shared" si="180"/>
        <v>-7.8674742853435555</v>
      </c>
      <c r="U1156" s="377">
        <f t="shared" si="181"/>
        <v>7.0669382542575514</v>
      </c>
      <c r="V1156" s="377">
        <f t="shared" si="182"/>
        <v>-9.3234294323831683</v>
      </c>
      <c r="W1156" s="377">
        <f t="shared" si="183"/>
        <v>2.2989613319631563</v>
      </c>
      <c r="X1156" s="377">
        <f t="shared" si="184"/>
        <v>8.9740844249711635</v>
      </c>
      <c r="Y1156" s="377">
        <f t="shared" si="185"/>
        <v>-5.7320708642460829</v>
      </c>
      <c r="Z1156" s="377">
        <f t="shared" si="186"/>
        <v>-3.6807060865064281</v>
      </c>
      <c r="AA1156" s="377">
        <f t="shared" si="187"/>
        <v>-9.8330459868175808</v>
      </c>
      <c r="AB1156" s="377">
        <f t="shared" si="188"/>
        <v>-7.6354857204984352</v>
      </c>
      <c r="AC1156" s="377">
        <f t="shared" si="189"/>
        <v>-19.639156711566734</v>
      </c>
      <c r="AD1156" s="377">
        <f t="shared" si="190"/>
        <v>-3.7312225556817715</v>
      </c>
      <c r="AE1156" s="377">
        <f t="shared" si="191"/>
        <v>-15.319760238830792</v>
      </c>
      <c r="AF1156" s="377">
        <f t="shared" si="192"/>
        <v>-11.240205183135812</v>
      </c>
      <c r="AG1156" s="377">
        <f t="shared" si="192"/>
        <v>-2.6657299806231682</v>
      </c>
      <c r="AH1156" s="377">
        <f t="shared" si="192"/>
        <v>-14.615096016699416</v>
      </c>
      <c r="AI1156" s="377">
        <f t="shared" si="192"/>
        <v>-10.355918347174331</v>
      </c>
      <c r="AJ1156" s="377">
        <f t="shared" si="193"/>
        <v>-14.001448377556917</v>
      </c>
      <c r="AK1156" s="377">
        <f t="shared" si="193"/>
        <v>-9.9922798757128302</v>
      </c>
      <c r="AL1156" s="377">
        <f t="shared" si="193"/>
        <v>-16.371352051025479</v>
      </c>
      <c r="AM1156" s="377">
        <f t="shared" si="193"/>
        <v>-1.0852120891519208</v>
      </c>
      <c r="AN1156" s="377">
        <f t="shared" si="194"/>
        <v>-7.5227340099956548</v>
      </c>
      <c r="AO1156" s="377">
        <f t="shared" si="194"/>
        <v>6.5189682197969461</v>
      </c>
      <c r="AP1156" s="377">
        <f t="shared" si="194"/>
        <v>6.4902997877638366</v>
      </c>
    </row>
    <row r="1157" spans="1:42" s="326" customFormat="1" ht="13.8" x14ac:dyDescent="0.3">
      <c r="A1157" s="328"/>
      <c r="B1157" s="328" t="s">
        <v>538</v>
      </c>
      <c r="C1157" s="332"/>
      <c r="D1157" s="332"/>
      <c r="E1157" s="332"/>
      <c r="F1157" s="332"/>
      <c r="G1157" s="332"/>
      <c r="H1157" s="332"/>
      <c r="I1157" s="332"/>
      <c r="J1157" s="332"/>
      <c r="K1157" s="332"/>
      <c r="L1157" s="332"/>
      <c r="M1157" s="332"/>
      <c r="N1157" s="332"/>
      <c r="O1157" s="377">
        <f t="shared" si="175"/>
        <v>-14.097827888300543</v>
      </c>
      <c r="P1157" s="377">
        <f t="shared" si="176"/>
        <v>20.680299918727926</v>
      </c>
      <c r="Q1157" s="377">
        <f t="shared" si="177"/>
        <v>12.876639314625489</v>
      </c>
      <c r="R1157" s="377">
        <f t="shared" si="178"/>
        <v>4.7836477083333451</v>
      </c>
      <c r="S1157" s="377">
        <f t="shared" si="179"/>
        <v>19.007902976156796</v>
      </c>
      <c r="T1157" s="377">
        <f t="shared" si="180"/>
        <v>9.4013306017435667</v>
      </c>
      <c r="U1157" s="377">
        <f t="shared" si="181"/>
        <v>31.219096584140566</v>
      </c>
      <c r="V1157" s="377">
        <f t="shared" si="182"/>
        <v>8.2720232190707179</v>
      </c>
      <c r="W1157" s="377">
        <f t="shared" si="183"/>
        <v>-10.884003533306666</v>
      </c>
      <c r="X1157" s="377">
        <f t="shared" si="184"/>
        <v>31.765765659874607</v>
      </c>
      <c r="Y1157" s="377">
        <f t="shared" si="185"/>
        <v>26.028250636557409</v>
      </c>
      <c r="Z1157" s="377">
        <f t="shared" si="186"/>
        <v>18.143325634564242</v>
      </c>
      <c r="AA1157" s="377">
        <f t="shared" si="187"/>
        <v>30.197959308988825</v>
      </c>
      <c r="AB1157" s="377">
        <f t="shared" si="188"/>
        <v>-0.79827480145531748</v>
      </c>
      <c r="AC1157" s="377">
        <f t="shared" si="189"/>
        <v>-9.0918530294371411</v>
      </c>
      <c r="AD1157" s="377">
        <f t="shared" si="190"/>
        <v>5.4629760718288738</v>
      </c>
      <c r="AE1157" s="377">
        <f t="shared" si="191"/>
        <v>-11.617935329775564</v>
      </c>
      <c r="AF1157" s="377">
        <f t="shared" si="192"/>
        <v>-8.0435964628380727</v>
      </c>
      <c r="AG1157" s="377">
        <f t="shared" si="192"/>
        <v>-13.348286253778983</v>
      </c>
      <c r="AH1157" s="377">
        <f t="shared" si="192"/>
        <v>-14.526268297965204</v>
      </c>
      <c r="AI1157" s="377">
        <f t="shared" si="192"/>
        <v>3.9629840477233818</v>
      </c>
      <c r="AJ1157" s="377">
        <f t="shared" si="193"/>
        <v>-2.1162245439016814</v>
      </c>
      <c r="AK1157" s="377">
        <f t="shared" si="193"/>
        <v>-5.7599825534897278</v>
      </c>
      <c r="AL1157" s="377">
        <f t="shared" si="193"/>
        <v>6.2493123089954246</v>
      </c>
      <c r="AM1157" s="377">
        <f t="shared" si="193"/>
        <v>14.126137780526694</v>
      </c>
      <c r="AN1157" s="377">
        <f t="shared" si="194"/>
        <v>12.452187429275797</v>
      </c>
      <c r="AO1157" s="377">
        <f t="shared" si="194"/>
        <v>14.573687381677152</v>
      </c>
      <c r="AP1157" s="377">
        <f t="shared" si="194"/>
        <v>11.102351501401202</v>
      </c>
    </row>
    <row r="1158" spans="1:42" s="326" customFormat="1" ht="27.6" x14ac:dyDescent="0.3">
      <c r="A1158" s="330"/>
      <c r="B1158" s="330" t="s">
        <v>539</v>
      </c>
      <c r="C1158" s="333"/>
      <c r="D1158" s="333"/>
      <c r="E1158" s="333"/>
      <c r="F1158" s="333"/>
      <c r="G1158" s="333"/>
      <c r="H1158" s="333"/>
      <c r="I1158" s="333"/>
      <c r="J1158" s="333"/>
      <c r="K1158" s="333"/>
      <c r="L1158" s="333"/>
      <c r="M1158" s="333"/>
      <c r="N1158" s="333"/>
      <c r="O1158" s="377">
        <f t="shared" si="175"/>
        <v>10.265438687846192</v>
      </c>
      <c r="P1158" s="377">
        <f t="shared" si="176"/>
        <v>11.790184924226944</v>
      </c>
      <c r="Q1158" s="377">
        <f t="shared" si="177"/>
        <v>1.0341694186455948</v>
      </c>
      <c r="R1158" s="377">
        <f t="shared" si="178"/>
        <v>9.4158837061145491</v>
      </c>
      <c r="S1158" s="377">
        <f t="shared" si="179"/>
        <v>5.205014647157002</v>
      </c>
      <c r="T1158" s="377">
        <f t="shared" si="180"/>
        <v>-8.1140823399688866</v>
      </c>
      <c r="U1158" s="377">
        <f t="shared" si="181"/>
        <v>4.9452350043290885</v>
      </c>
      <c r="V1158" s="377">
        <f t="shared" si="182"/>
        <v>-9.7245659996194505</v>
      </c>
      <c r="W1158" s="377">
        <f t="shared" si="183"/>
        <v>4.0946518257584712</v>
      </c>
      <c r="X1158" s="377">
        <f t="shared" si="184"/>
        <v>10.680226586938959</v>
      </c>
      <c r="Y1158" s="377">
        <f t="shared" si="185"/>
        <v>-8.4537644799670506</v>
      </c>
      <c r="Z1158" s="377">
        <f t="shared" si="186"/>
        <v>-3.967463252111838</v>
      </c>
      <c r="AA1158" s="377">
        <f t="shared" si="187"/>
        <v>-12.816580040756927</v>
      </c>
      <c r="AB1158" s="377">
        <f t="shared" si="188"/>
        <v>-8.4737869589089598</v>
      </c>
      <c r="AC1158" s="377">
        <f t="shared" si="189"/>
        <v>-21.725284413612069</v>
      </c>
      <c r="AD1158" s="377">
        <f t="shared" si="190"/>
        <v>-7.4268938645228628</v>
      </c>
      <c r="AE1158" s="377">
        <f t="shared" si="191"/>
        <v>-16.993437521079205</v>
      </c>
      <c r="AF1158" s="377">
        <f t="shared" si="192"/>
        <v>-13.336406537153577</v>
      </c>
      <c r="AG1158" s="377">
        <f t="shared" si="192"/>
        <v>-4.5628640066111679</v>
      </c>
      <c r="AH1158" s="377">
        <f t="shared" si="192"/>
        <v>-19.067162937676667</v>
      </c>
      <c r="AI1158" s="377">
        <f t="shared" si="192"/>
        <v>-14.309285570491987</v>
      </c>
      <c r="AJ1158" s="377">
        <f t="shared" si="193"/>
        <v>-17.585455844142245</v>
      </c>
      <c r="AK1158" s="377">
        <f t="shared" si="193"/>
        <v>-10.989774810775383</v>
      </c>
      <c r="AL1158" s="377">
        <f t="shared" si="193"/>
        <v>-19.820351426301531</v>
      </c>
      <c r="AM1158" s="377">
        <f t="shared" si="193"/>
        <v>-1.5462365798538353</v>
      </c>
      <c r="AN1158" s="377">
        <f t="shared" si="194"/>
        <v>-12.133684403692317</v>
      </c>
      <c r="AO1158" s="377">
        <f t="shared" si="194"/>
        <v>2.2919348361842058</v>
      </c>
      <c r="AP1158" s="377">
        <f t="shared" si="194"/>
        <v>4.0000165287000016</v>
      </c>
    </row>
    <row r="1159" spans="1:42" s="326" customFormat="1" ht="13.8" x14ac:dyDescent="0.3">
      <c r="A1159" s="328"/>
      <c r="B1159" s="328" t="s">
        <v>540</v>
      </c>
      <c r="C1159" s="332"/>
      <c r="D1159" s="332"/>
      <c r="E1159" s="332"/>
      <c r="F1159" s="332"/>
      <c r="G1159" s="332"/>
      <c r="H1159" s="332"/>
      <c r="I1159" s="332"/>
      <c r="J1159" s="332"/>
      <c r="K1159" s="332"/>
      <c r="L1159" s="332"/>
      <c r="M1159" s="332"/>
      <c r="N1159" s="332"/>
      <c r="O1159" s="377">
        <f t="shared" si="175"/>
        <v>14.490413710167289</v>
      </c>
      <c r="P1159" s="377">
        <f t="shared" si="176"/>
        <v>10.803086385749376</v>
      </c>
      <c r="Q1159" s="377">
        <f t="shared" si="177"/>
        <v>-6.0404347405522643</v>
      </c>
      <c r="R1159" s="377">
        <f t="shared" si="178"/>
        <v>-3.7906400941077387</v>
      </c>
      <c r="S1159" s="377">
        <f t="shared" si="179"/>
        <v>0.33637219978424027</v>
      </c>
      <c r="T1159" s="377">
        <f t="shared" si="180"/>
        <v>-12.426213456693972</v>
      </c>
      <c r="U1159" s="377">
        <f t="shared" si="181"/>
        <v>6.4373083381993075</v>
      </c>
      <c r="V1159" s="377">
        <f t="shared" si="182"/>
        <v>-13.717716907157646</v>
      </c>
      <c r="W1159" s="377">
        <f t="shared" si="183"/>
        <v>0.46163886079439775</v>
      </c>
      <c r="X1159" s="377">
        <f t="shared" si="184"/>
        <v>-2.7618533927026969</v>
      </c>
      <c r="Y1159" s="377">
        <f t="shared" si="185"/>
        <v>-3.8733049258784109</v>
      </c>
      <c r="Z1159" s="377">
        <f t="shared" si="186"/>
        <v>-8.1993976550620893</v>
      </c>
      <c r="AA1159" s="377">
        <f t="shared" si="187"/>
        <v>-8.6583721420053124</v>
      </c>
      <c r="AB1159" s="377">
        <f t="shared" si="188"/>
        <v>-6.5919837928019982</v>
      </c>
      <c r="AC1159" s="377">
        <f t="shared" si="189"/>
        <v>-15.895840751714232</v>
      </c>
      <c r="AD1159" s="377">
        <f t="shared" si="190"/>
        <v>7.2923352780274886</v>
      </c>
      <c r="AE1159" s="377">
        <f t="shared" si="191"/>
        <v>-10.53004025154341</v>
      </c>
      <c r="AF1159" s="377">
        <f t="shared" si="192"/>
        <v>-4.5266134935997959</v>
      </c>
      <c r="AG1159" s="377">
        <f t="shared" si="192"/>
        <v>9.2551608033227666</v>
      </c>
      <c r="AH1159" s="377">
        <f t="shared" si="192"/>
        <v>3.0085635109582718</v>
      </c>
      <c r="AI1159" s="377">
        <f t="shared" si="192"/>
        <v>0.30671102536356609</v>
      </c>
      <c r="AJ1159" s="377">
        <f t="shared" si="193"/>
        <v>-4.1836666468608357</v>
      </c>
      <c r="AK1159" s="377">
        <f t="shared" si="193"/>
        <v>-7.8602303663978415</v>
      </c>
      <c r="AL1159" s="377">
        <f t="shared" si="193"/>
        <v>-10.017441854833926</v>
      </c>
      <c r="AM1159" s="377">
        <f t="shared" si="193"/>
        <v>-4.5310683737077948</v>
      </c>
      <c r="AN1159" s="377">
        <f t="shared" si="194"/>
        <v>3.0668533613917552</v>
      </c>
      <c r="AO1159" s="377">
        <f t="shared" si="194"/>
        <v>17.947306517051441</v>
      </c>
      <c r="AP1159" s="377">
        <f t="shared" si="194"/>
        <v>13.247752791364981</v>
      </c>
    </row>
    <row r="1160" spans="1:42" s="326" customFormat="1" ht="13.8" x14ac:dyDescent="0.3">
      <c r="A1160" s="330"/>
      <c r="B1160" s="330" t="s">
        <v>541</v>
      </c>
      <c r="C1160" s="333"/>
      <c r="D1160" s="333"/>
      <c r="E1160" s="333"/>
      <c r="F1160" s="333"/>
      <c r="G1160" s="333"/>
      <c r="H1160" s="333"/>
      <c r="I1160" s="333"/>
      <c r="J1160" s="333"/>
      <c r="K1160" s="333"/>
      <c r="L1160" s="333"/>
      <c r="M1160" s="333"/>
      <c r="N1160" s="333"/>
      <c r="O1160" s="377">
        <f t="shared" si="175"/>
        <v>103.15601934715313</v>
      </c>
      <c r="P1160" s="377">
        <f t="shared" si="176"/>
        <v>52.628290309791311</v>
      </c>
      <c r="Q1160" s="377">
        <f t="shared" si="177"/>
        <v>51.918716680359438</v>
      </c>
      <c r="R1160" s="377">
        <f t="shared" si="178"/>
        <v>28.036388221769709</v>
      </c>
      <c r="S1160" s="377">
        <f t="shared" si="179"/>
        <v>45.94449297192984</v>
      </c>
      <c r="T1160" s="377">
        <f t="shared" si="180"/>
        <v>40.866349821225299</v>
      </c>
      <c r="U1160" s="377">
        <f t="shared" si="181"/>
        <v>27.18671943025155</v>
      </c>
      <c r="V1160" s="377">
        <f t="shared" si="182"/>
        <v>56.212553202362628</v>
      </c>
      <c r="W1160" s="377">
        <f t="shared" si="183"/>
        <v>12.931978559966673</v>
      </c>
      <c r="X1160" s="377">
        <f t="shared" si="184"/>
        <v>-1.8365786738916252</v>
      </c>
      <c r="Y1160" s="377">
        <f t="shared" si="185"/>
        <v>-10.99966194895657</v>
      </c>
      <c r="Z1160" s="377">
        <f t="shared" si="186"/>
        <v>-38.581926498765988</v>
      </c>
      <c r="AA1160" s="377">
        <f t="shared" si="187"/>
        <v>-56.667867256683223</v>
      </c>
      <c r="AB1160" s="377">
        <f t="shared" si="188"/>
        <v>-45.375103641899962</v>
      </c>
      <c r="AC1160" s="377">
        <f t="shared" si="189"/>
        <v>-59.350409480603432</v>
      </c>
      <c r="AD1160" s="377">
        <f t="shared" si="190"/>
        <v>-47.010696359634487</v>
      </c>
      <c r="AE1160" s="377">
        <f t="shared" si="191"/>
        <v>-33.00591485025214</v>
      </c>
      <c r="AF1160" s="377">
        <f t="shared" si="192"/>
        <v>-47.360676442843513</v>
      </c>
      <c r="AG1160" s="377">
        <f t="shared" si="192"/>
        <v>-50.557257310283404</v>
      </c>
      <c r="AH1160" s="377">
        <f t="shared" si="192"/>
        <v>-71.366674321658181</v>
      </c>
      <c r="AI1160" s="377">
        <f t="shared" si="192"/>
        <v>-53.530424172827438</v>
      </c>
      <c r="AJ1160" s="377">
        <f t="shared" si="193"/>
        <v>-59.786999816467684</v>
      </c>
      <c r="AK1160" s="377">
        <f t="shared" si="193"/>
        <v>-54.761697660807627</v>
      </c>
      <c r="AL1160" s="377">
        <f t="shared" si="193"/>
        <v>-58.946301591592345</v>
      </c>
      <c r="AM1160" s="377">
        <f t="shared" si="193"/>
        <v>6.2395443345863972</v>
      </c>
      <c r="AN1160" s="377">
        <f t="shared" si="194"/>
        <v>-45.017877955250157</v>
      </c>
      <c r="AO1160" s="377">
        <f t="shared" si="194"/>
        <v>15.362600053393761</v>
      </c>
      <c r="AP1160" s="377">
        <f t="shared" si="194"/>
        <v>30.748938789367237</v>
      </c>
    </row>
    <row r="1161" spans="1:42" s="326" customFormat="1" ht="30" x14ac:dyDescent="0.5">
      <c r="A1161" s="328"/>
      <c r="B1161" s="328" t="s">
        <v>578</v>
      </c>
      <c r="C1161" s="335"/>
      <c r="D1161" s="335"/>
      <c r="E1161" s="335"/>
      <c r="F1161" s="335"/>
      <c r="G1161" s="335"/>
      <c r="H1161" s="335"/>
      <c r="I1161" s="335"/>
      <c r="J1161" s="335"/>
      <c r="K1161" s="335"/>
      <c r="L1161" s="335"/>
      <c r="M1161" s="335"/>
      <c r="N1161" s="335"/>
      <c r="O1161" s="377">
        <f t="shared" si="175"/>
        <v>117.7039223971119</v>
      </c>
      <c r="P1161" s="377">
        <f t="shared" si="176"/>
        <v>54.222671741293539</v>
      </c>
      <c r="Q1161" s="377">
        <f t="shared" si="177"/>
        <v>52.922184054894181</v>
      </c>
      <c r="R1161" s="377">
        <f t="shared" si="178"/>
        <v>28.805872736387538</v>
      </c>
      <c r="S1161" s="377">
        <f t="shared" si="179"/>
        <v>55.737312710056912</v>
      </c>
      <c r="T1161" s="377">
        <f t="shared" si="180"/>
        <v>40.176459779753777</v>
      </c>
      <c r="U1161" s="377">
        <f t="shared" si="181"/>
        <v>29.273977469993266</v>
      </c>
      <c r="V1161" s="377">
        <f t="shared" si="182"/>
        <v>58.787555062202223</v>
      </c>
      <c r="W1161" s="377">
        <f t="shared" si="183"/>
        <v>9.8242269149354335</v>
      </c>
      <c r="X1161" s="377">
        <f t="shared" si="184"/>
        <v>2.4234591506992982</v>
      </c>
      <c r="Y1161" s="377">
        <f t="shared" si="185"/>
        <v>-8.8507460432225802</v>
      </c>
      <c r="Z1161" s="377">
        <f t="shared" si="186"/>
        <v>-39.568149392152428</v>
      </c>
      <c r="AA1161" s="377">
        <f t="shared" si="187"/>
        <v>-57.499647932949429</v>
      </c>
      <c r="AB1161" s="377">
        <f t="shared" si="188"/>
        <v>-46.488097604856812</v>
      </c>
      <c r="AC1161" s="377">
        <f t="shared" si="189"/>
        <v>-60.072436516385544</v>
      </c>
      <c r="AD1161" s="377">
        <f t="shared" si="190"/>
        <v>-47.663587409686954</v>
      </c>
      <c r="AE1161" s="377">
        <f t="shared" si="191"/>
        <v>-34.020083625042197</v>
      </c>
      <c r="AF1161" s="377">
        <f t="shared" si="192"/>
        <v>-46.318517304136911</v>
      </c>
      <c r="AG1161" s="377">
        <f t="shared" si="192"/>
        <v>-50.520407953859944</v>
      </c>
      <c r="AH1161" s="377">
        <f t="shared" si="192"/>
        <v>-71.827539094008884</v>
      </c>
      <c r="AI1161" s="377">
        <f t="shared" si="192"/>
        <v>-52.82530083491983</v>
      </c>
      <c r="AJ1161" s="377">
        <f t="shared" si="193"/>
        <v>-60.365877516721767</v>
      </c>
      <c r="AK1161" s="377">
        <f t="shared" si="193"/>
        <v>-55.429092119327407</v>
      </c>
      <c r="AL1161" s="377">
        <f t="shared" si="193"/>
        <v>-59.822736863652885</v>
      </c>
      <c r="AM1161" s="377">
        <f t="shared" si="193"/>
        <v>6.7909180824356827</v>
      </c>
      <c r="AN1161" s="377">
        <f t="shared" si="194"/>
        <v>-44.332133378151028</v>
      </c>
      <c r="AO1161" s="377">
        <f t="shared" si="194"/>
        <v>17.294942377645146</v>
      </c>
      <c r="AP1161" s="377">
        <f t="shared" si="194"/>
        <v>29.505283399613685</v>
      </c>
    </row>
    <row r="1162" spans="1:42" s="326" customFormat="1" ht="30" x14ac:dyDescent="0.5">
      <c r="A1162" s="330"/>
      <c r="B1162" s="330" t="s">
        <v>579</v>
      </c>
      <c r="C1162" s="334"/>
      <c r="D1162" s="334"/>
      <c r="E1162" s="334"/>
      <c r="F1162" s="334"/>
      <c r="G1162" s="334"/>
      <c r="H1162" s="334"/>
      <c r="I1162" s="334"/>
      <c r="J1162" s="334"/>
      <c r="K1162" s="334"/>
      <c r="L1162" s="334"/>
      <c r="M1162" s="334"/>
      <c r="N1162" s="334"/>
      <c r="O1162" s="377">
        <f t="shared" si="175"/>
        <v>-61.059452226027389</v>
      </c>
      <c r="P1162" s="377">
        <f t="shared" si="176"/>
        <v>4.5576901499999876</v>
      </c>
      <c r="Q1162" s="377">
        <f t="shared" si="177"/>
        <v>18.935180369565209</v>
      </c>
      <c r="R1162" s="377">
        <f t="shared" si="178"/>
        <v>-25.888276578947366</v>
      </c>
      <c r="S1162" s="377">
        <f t="shared" si="179"/>
        <v>-74.074483818604662</v>
      </c>
      <c r="T1162" s="377">
        <f t="shared" si="180"/>
        <v>72.886008253968257</v>
      </c>
      <c r="U1162" s="377">
        <f t="shared" si="181"/>
        <v>-37.979673684210518</v>
      </c>
      <c r="V1162" s="377">
        <f t="shared" si="182"/>
        <v>-27.652593577586206</v>
      </c>
      <c r="W1162" s="377">
        <f t="shared" si="183"/>
        <v>289.67726255000002</v>
      </c>
      <c r="X1162" s="377">
        <f t="shared" si="184"/>
        <v>-67.518887135869562</v>
      </c>
      <c r="Y1162" s="377">
        <f t="shared" si="185"/>
        <v>-61.402855020689657</v>
      </c>
      <c r="Z1162" s="377">
        <f t="shared" si="186"/>
        <v>52.006755520833345</v>
      </c>
      <c r="AA1162" s="377">
        <f t="shared" si="187"/>
        <v>-3.7318591905638607</v>
      </c>
      <c r="AB1162" s="377">
        <f t="shared" si="188"/>
        <v>4.1211544137196157</v>
      </c>
      <c r="AC1162" s="377">
        <f t="shared" si="189"/>
        <v>-28.835816905695133</v>
      </c>
      <c r="AD1162" s="377">
        <f t="shared" si="190"/>
        <v>32.509425518866969</v>
      </c>
      <c r="AE1162" s="377">
        <f t="shared" si="191"/>
        <v>41.659186527350975</v>
      </c>
      <c r="AF1162" s="377">
        <f t="shared" si="192"/>
        <v>-86.57873588955097</v>
      </c>
      <c r="AG1162" s="377">
        <f t="shared" si="192"/>
        <v>-52.955286764220425</v>
      </c>
      <c r="AH1162" s="377">
        <f t="shared" si="192"/>
        <v>-38.423080699180673</v>
      </c>
      <c r="AI1162" s="377">
        <f t="shared" si="192"/>
        <v>-71.227116565310624</v>
      </c>
      <c r="AJ1162" s="377">
        <f t="shared" si="193"/>
        <v>-31.414110192710254</v>
      </c>
      <c r="AK1162" s="377">
        <f t="shared" si="193"/>
        <v>-17.794275833253678</v>
      </c>
      <c r="AL1162" s="377">
        <f t="shared" si="193"/>
        <v>-26.94101552516458</v>
      </c>
      <c r="AM1162" s="377">
        <f t="shared" si="193"/>
        <v>-9.2521310735738886</v>
      </c>
      <c r="AN1162" s="377">
        <f t="shared" si="194"/>
        <v>-60.690922095143307</v>
      </c>
      <c r="AO1162" s="377">
        <f t="shared" si="194"/>
        <v>-30.456813134426891</v>
      </c>
      <c r="AP1162" s="377">
        <f t="shared" si="194"/>
        <v>90.575433447671998</v>
      </c>
    </row>
    <row r="1163" spans="1:42" s="326" customFormat="1" ht="13.8" x14ac:dyDescent="0.3">
      <c r="A1163" s="328"/>
      <c r="B1163" s="328" t="s">
        <v>542</v>
      </c>
      <c r="C1163" s="332"/>
      <c r="D1163" s="332"/>
      <c r="E1163" s="332"/>
      <c r="F1163" s="332"/>
      <c r="G1163" s="332"/>
      <c r="H1163" s="332"/>
      <c r="I1163" s="332"/>
      <c r="J1163" s="332"/>
      <c r="K1163" s="332"/>
      <c r="L1163" s="332"/>
      <c r="M1163" s="332"/>
      <c r="N1163" s="332"/>
      <c r="O1163" s="377">
        <f t="shared" si="175"/>
        <v>-48.009109309417049</v>
      </c>
      <c r="P1163" s="377">
        <f t="shared" si="176"/>
        <v>-33.231654540669851</v>
      </c>
      <c r="Q1163" s="377">
        <f t="shared" si="177"/>
        <v>-22.265371366589317</v>
      </c>
      <c r="R1163" s="377">
        <f t="shared" si="178"/>
        <v>-9.195507449883447</v>
      </c>
      <c r="S1163" s="377">
        <f t="shared" si="179"/>
        <v>-14.50029186436781</v>
      </c>
      <c r="T1163" s="377">
        <f t="shared" si="180"/>
        <v>-12.66107958367348</v>
      </c>
      <c r="U1163" s="377">
        <f t="shared" si="181"/>
        <v>-25.928040970183488</v>
      </c>
      <c r="V1163" s="377">
        <f t="shared" si="182"/>
        <v>-20.958257109589034</v>
      </c>
      <c r="W1163" s="377">
        <f t="shared" si="183"/>
        <v>-45.668466579096048</v>
      </c>
      <c r="X1163" s="377">
        <f t="shared" si="184"/>
        <v>-31.022475822368413</v>
      </c>
      <c r="Y1163" s="377">
        <f t="shared" si="185"/>
        <v>13.160928369565227</v>
      </c>
      <c r="Z1163" s="377">
        <f t="shared" si="186"/>
        <v>-7.4759220855457214</v>
      </c>
      <c r="AA1163" s="377">
        <f t="shared" si="187"/>
        <v>-13.936147276800373</v>
      </c>
      <c r="AB1163" s="377">
        <f t="shared" si="188"/>
        <v>19.08301558572537</v>
      </c>
      <c r="AC1163" s="377">
        <f t="shared" si="189"/>
        <v>-28.159237514191233</v>
      </c>
      <c r="AD1163" s="377">
        <f t="shared" si="190"/>
        <v>-22.266511107279428</v>
      </c>
      <c r="AE1163" s="377">
        <f t="shared" si="191"/>
        <v>4.4705349783852011</v>
      </c>
      <c r="AF1163" s="377">
        <f t="shared" si="192"/>
        <v>-14.819584588517991</v>
      </c>
      <c r="AG1163" s="377">
        <f t="shared" si="192"/>
        <v>-4.5721697656640439</v>
      </c>
      <c r="AH1163" s="377">
        <f t="shared" si="192"/>
        <v>-6.3042790397336788</v>
      </c>
      <c r="AI1163" s="377">
        <f t="shared" si="192"/>
        <v>47.976284875816681</v>
      </c>
      <c r="AJ1163" s="377">
        <f t="shared" si="193"/>
        <v>23.395721151512461</v>
      </c>
      <c r="AK1163" s="377">
        <f t="shared" si="193"/>
        <v>42.227165803879913</v>
      </c>
      <c r="AL1163" s="377">
        <f t="shared" si="193"/>
        <v>44.79186605087304</v>
      </c>
      <c r="AM1163" s="377">
        <f t="shared" si="193"/>
        <v>39.133191703189596</v>
      </c>
      <c r="AN1163" s="377">
        <f t="shared" si="194"/>
        <v>17.961833503379477</v>
      </c>
      <c r="AO1163" s="377">
        <f t="shared" si="194"/>
        <v>4.3274453827448136</v>
      </c>
      <c r="AP1163" s="377">
        <f t="shared" si="194"/>
        <v>4.6574530473353208</v>
      </c>
    </row>
    <row r="1164" spans="1:42" s="326" customFormat="1" ht="27.6" x14ac:dyDescent="0.3">
      <c r="A1164" s="330"/>
      <c r="B1164" s="330" t="s">
        <v>543</v>
      </c>
      <c r="C1164" s="333"/>
      <c r="D1164" s="333"/>
      <c r="E1164" s="333"/>
      <c r="F1164" s="333"/>
      <c r="G1164" s="333"/>
      <c r="H1164" s="333"/>
      <c r="I1164" s="333"/>
      <c r="J1164" s="333"/>
      <c r="K1164" s="333"/>
      <c r="L1164" s="333"/>
      <c r="M1164" s="333"/>
      <c r="N1164" s="333"/>
      <c r="O1164" s="377">
        <f t="shared" si="175"/>
        <v>-1.9410101713170216</v>
      </c>
      <c r="P1164" s="377">
        <f t="shared" si="176"/>
        <v>-17.258580542956008</v>
      </c>
      <c r="Q1164" s="377">
        <f t="shared" si="177"/>
        <v>-9.2577288801854891</v>
      </c>
      <c r="R1164" s="377">
        <f t="shared" si="178"/>
        <v>-26.330724824649302</v>
      </c>
      <c r="S1164" s="377">
        <f t="shared" si="179"/>
        <v>-3.0463043946245718</v>
      </c>
      <c r="T1164" s="377">
        <f t="shared" si="180"/>
        <v>-21.87859381515824</v>
      </c>
      <c r="U1164" s="377">
        <f t="shared" si="181"/>
        <v>-26.353666652438363</v>
      </c>
      <c r="V1164" s="377">
        <f t="shared" si="182"/>
        <v>-23.918343339197019</v>
      </c>
      <c r="W1164" s="377">
        <f t="shared" si="183"/>
        <v>-21.821287144434894</v>
      </c>
      <c r="X1164" s="377">
        <f t="shared" si="184"/>
        <v>-14.053059671472468</v>
      </c>
      <c r="Y1164" s="377">
        <f t="shared" si="185"/>
        <v>-19.994664956702653</v>
      </c>
      <c r="Z1164" s="377">
        <f t="shared" si="186"/>
        <v>-22.205132252918759</v>
      </c>
      <c r="AA1164" s="377">
        <f t="shared" si="187"/>
        <v>-29.803691676197303</v>
      </c>
      <c r="AB1164" s="377">
        <f t="shared" si="188"/>
        <v>-11.951689483959742</v>
      </c>
      <c r="AC1164" s="377">
        <f t="shared" si="189"/>
        <v>-35.083637751805298</v>
      </c>
      <c r="AD1164" s="377">
        <f t="shared" si="190"/>
        <v>-11.08898989315761</v>
      </c>
      <c r="AE1164" s="377">
        <f t="shared" si="191"/>
        <v>-26.223981293083558</v>
      </c>
      <c r="AF1164" s="377">
        <f t="shared" si="192"/>
        <v>-24.522920779956763</v>
      </c>
      <c r="AG1164" s="377">
        <f t="shared" si="192"/>
        <v>-6.9334036147759104</v>
      </c>
      <c r="AH1164" s="377">
        <f t="shared" si="192"/>
        <v>-23.839756992418643</v>
      </c>
      <c r="AI1164" s="377">
        <f t="shared" si="192"/>
        <v>2.0334698886156071</v>
      </c>
      <c r="AJ1164" s="377">
        <f t="shared" si="193"/>
        <v>2.7342056976831501</v>
      </c>
      <c r="AK1164" s="377">
        <f t="shared" si="193"/>
        <v>2.8416620182649877</v>
      </c>
      <c r="AL1164" s="377">
        <f t="shared" si="193"/>
        <v>-0.43265892610772583</v>
      </c>
      <c r="AM1164" s="377">
        <f t="shared" si="193"/>
        <v>16.429247985808104</v>
      </c>
      <c r="AN1164" s="377">
        <f t="shared" si="194"/>
        <v>-0.23070853170148012</v>
      </c>
      <c r="AO1164" s="377">
        <f t="shared" si="194"/>
        <v>13.290471655393905</v>
      </c>
      <c r="AP1164" s="377">
        <f t="shared" si="194"/>
        <v>5.9072376603815444</v>
      </c>
    </row>
    <row r="1165" spans="1:42" s="326" customFormat="1" ht="13.8" x14ac:dyDescent="0.3">
      <c r="A1165" s="328"/>
      <c r="B1165" s="328" t="s">
        <v>544</v>
      </c>
      <c r="C1165" s="329"/>
      <c r="D1165" s="329"/>
      <c r="E1165" s="329"/>
      <c r="F1165" s="332"/>
      <c r="G1165" s="332"/>
      <c r="H1165" s="329"/>
      <c r="I1165" s="329"/>
      <c r="J1165" s="332"/>
      <c r="K1165" s="332"/>
      <c r="L1165" s="329"/>
      <c r="M1165" s="329"/>
      <c r="N1165" s="329"/>
      <c r="O1165" s="377">
        <f t="shared" si="175"/>
        <v>9.3728756844983696</v>
      </c>
      <c r="P1165" s="377">
        <f t="shared" si="176"/>
        <v>24.657049252607973</v>
      </c>
      <c r="Q1165" s="377">
        <f t="shared" si="177"/>
        <v>-1.9468391709169353</v>
      </c>
      <c r="R1165" s="377">
        <f t="shared" si="178"/>
        <v>-2.4169695856391358</v>
      </c>
      <c r="S1165" s="377">
        <f t="shared" si="179"/>
        <v>5.9856377557600844</v>
      </c>
      <c r="T1165" s="377">
        <f t="shared" si="180"/>
        <v>-1.4264257979709487</v>
      </c>
      <c r="U1165" s="377">
        <f t="shared" si="181"/>
        <v>21.696216518785029</v>
      </c>
      <c r="V1165" s="377">
        <f t="shared" si="182"/>
        <v>18.683433220942241</v>
      </c>
      <c r="W1165" s="377">
        <f t="shared" si="183"/>
        <v>-11.474682311179365</v>
      </c>
      <c r="X1165" s="377">
        <f t="shared" si="184"/>
        <v>32.999008781593858</v>
      </c>
      <c r="Y1165" s="377">
        <f t="shared" si="185"/>
        <v>-11.782398255080597</v>
      </c>
      <c r="Z1165" s="377">
        <f t="shared" si="186"/>
        <v>5.1847471476962284</v>
      </c>
      <c r="AA1165" s="377">
        <f t="shared" si="187"/>
        <v>25.926169804069474</v>
      </c>
      <c r="AB1165" s="377">
        <f t="shared" si="188"/>
        <v>-21.835731168177677</v>
      </c>
      <c r="AC1165" s="377">
        <f t="shared" si="189"/>
        <v>5.2021185975053728</v>
      </c>
      <c r="AD1165" s="377">
        <f t="shared" si="190"/>
        <v>14.102917160522335</v>
      </c>
      <c r="AE1165" s="377">
        <f t="shared" si="191"/>
        <v>10.262240421248942</v>
      </c>
      <c r="AF1165" s="377">
        <f t="shared" si="192"/>
        <v>-5.7372307361024761</v>
      </c>
      <c r="AG1165" s="377">
        <f t="shared" si="192"/>
        <v>5.4484911406120373</v>
      </c>
      <c r="AH1165" s="377">
        <f t="shared" si="192"/>
        <v>-13.363507051798008</v>
      </c>
      <c r="AI1165" s="377">
        <f t="shared" si="192"/>
        <v>20.381448384323136</v>
      </c>
      <c r="AJ1165" s="377">
        <f t="shared" si="193"/>
        <v>-13.235455750897236</v>
      </c>
      <c r="AK1165" s="377">
        <f t="shared" si="193"/>
        <v>16.108210363832431</v>
      </c>
      <c r="AL1165" s="377">
        <f t="shared" si="193"/>
        <v>46.79361419709516</v>
      </c>
      <c r="AM1165" s="377">
        <f t="shared" si="193"/>
        <v>52.065841320212357</v>
      </c>
      <c r="AN1165" s="377">
        <f t="shared" si="194"/>
        <v>143.50085204755902</v>
      </c>
      <c r="AO1165" s="377">
        <f t="shared" si="194"/>
        <v>-2.236092469862152</v>
      </c>
      <c r="AP1165" s="377">
        <f t="shared" si="194"/>
        <v>16.124683296528861</v>
      </c>
    </row>
    <row r="1166" spans="1:42" s="326" customFormat="1" ht="13.8" x14ac:dyDescent="0.3">
      <c r="A1166" s="330"/>
      <c r="B1166" s="330" t="s">
        <v>545</v>
      </c>
      <c r="C1166" s="333"/>
      <c r="D1166" s="333"/>
      <c r="E1166" s="333"/>
      <c r="F1166" s="333"/>
      <c r="G1166" s="333"/>
      <c r="H1166" s="333"/>
      <c r="I1166" s="333"/>
      <c r="J1166" s="333"/>
      <c r="K1166" s="333"/>
      <c r="L1166" s="333"/>
      <c r="M1166" s="333"/>
      <c r="N1166" s="333"/>
      <c r="O1166" s="377">
        <f t="shared" si="175"/>
        <v>105.91785185639685</v>
      </c>
      <c r="P1166" s="377">
        <f t="shared" si="176"/>
        <v>47.765200699687696</v>
      </c>
      <c r="Q1166" s="377">
        <f t="shared" si="177"/>
        <v>-0.65540718576906842</v>
      </c>
      <c r="R1166" s="377">
        <f t="shared" si="178"/>
        <v>33.806715029345384</v>
      </c>
      <c r="S1166" s="377">
        <f t="shared" si="179"/>
        <v>-25.748839399696813</v>
      </c>
      <c r="T1166" s="377">
        <f t="shared" si="180"/>
        <v>-18.86027931661442</v>
      </c>
      <c r="U1166" s="377">
        <f t="shared" si="181"/>
        <v>-31.087334602419354</v>
      </c>
      <c r="V1166" s="377">
        <f t="shared" si="182"/>
        <v>160.85105219626166</v>
      </c>
      <c r="W1166" s="377">
        <f t="shared" si="183"/>
        <v>-51.655371775273224</v>
      </c>
      <c r="X1166" s="377">
        <f t="shared" si="184"/>
        <v>11.693367629340893</v>
      </c>
      <c r="Y1166" s="377">
        <f t="shared" si="185"/>
        <v>-78.012318183954804</v>
      </c>
      <c r="Z1166" s="377">
        <f t="shared" si="186"/>
        <v>-43.571025837186902</v>
      </c>
      <c r="AA1166" s="377">
        <f t="shared" si="187"/>
        <v>-75.485427441150392</v>
      </c>
      <c r="AB1166" s="377">
        <f t="shared" si="188"/>
        <v>-82.656609743058837</v>
      </c>
      <c r="AC1166" s="377">
        <f t="shared" si="189"/>
        <v>-17.700650357163767</v>
      </c>
      <c r="AD1166" s="377">
        <f t="shared" si="190"/>
        <v>-50.043896339150677</v>
      </c>
      <c r="AE1166" s="377">
        <f t="shared" si="191"/>
        <v>279.45477068449668</v>
      </c>
      <c r="AF1166" s="377">
        <f t="shared" si="192"/>
        <v>-38.539774475002837</v>
      </c>
      <c r="AG1166" s="377">
        <f t="shared" si="192"/>
        <v>-40.340041411676637</v>
      </c>
      <c r="AH1166" s="377">
        <f t="shared" si="192"/>
        <v>-91.204477203235925</v>
      </c>
      <c r="AI1166" s="377">
        <f t="shared" si="192"/>
        <v>-26.486227120378665</v>
      </c>
      <c r="AJ1166" s="377">
        <f t="shared" si="193"/>
        <v>-49.615157779301946</v>
      </c>
      <c r="AK1166" s="377">
        <f t="shared" si="193"/>
        <v>-21.734376802550749</v>
      </c>
      <c r="AL1166" s="377">
        <f t="shared" si="193"/>
        <v>9.9410455374173807</v>
      </c>
      <c r="AM1166" s="377">
        <f t="shared" si="193"/>
        <v>92.877153274836161</v>
      </c>
      <c r="AN1166" s="377">
        <f t="shared" si="194"/>
        <v>695.42741290133949</v>
      </c>
      <c r="AO1166" s="377">
        <f t="shared" si="194"/>
        <v>-75.676204719268938</v>
      </c>
      <c r="AP1166" s="377">
        <f t="shared" si="194"/>
        <v>444.99604548287095</v>
      </c>
    </row>
    <row r="1167" spans="1:42" s="326" customFormat="1" ht="27.6" x14ac:dyDescent="0.3">
      <c r="A1167" s="328"/>
      <c r="B1167" s="328" t="s">
        <v>546</v>
      </c>
      <c r="C1167" s="332"/>
      <c r="D1167" s="332"/>
      <c r="E1167" s="332"/>
      <c r="F1167" s="332"/>
      <c r="G1167" s="332"/>
      <c r="H1167" s="332"/>
      <c r="I1167" s="332"/>
      <c r="J1167" s="332"/>
      <c r="K1167" s="332"/>
      <c r="L1167" s="332"/>
      <c r="M1167" s="332"/>
      <c r="N1167" s="332"/>
      <c r="O1167" s="377">
        <f t="shared" si="175"/>
        <v>118.81215711380985</v>
      </c>
      <c r="P1167" s="377">
        <f t="shared" si="176"/>
        <v>48.64232347075086</v>
      </c>
      <c r="Q1167" s="377">
        <f t="shared" si="177"/>
        <v>-55.961273390318361</v>
      </c>
      <c r="R1167" s="377">
        <f t="shared" si="178"/>
        <v>33.390146838672763</v>
      </c>
      <c r="S1167" s="377">
        <f t="shared" si="179"/>
        <v>-19.726293376513311</v>
      </c>
      <c r="T1167" s="377">
        <f t="shared" si="180"/>
        <v>-35.232174921342136</v>
      </c>
      <c r="U1167" s="377">
        <f t="shared" si="181"/>
        <v>-28.321143409815427</v>
      </c>
      <c r="V1167" s="377">
        <f t="shared" si="182"/>
        <v>-3.1093546327991763</v>
      </c>
      <c r="W1167" s="377">
        <f t="shared" si="183"/>
        <v>-59.858339404803338</v>
      </c>
      <c r="X1167" s="377">
        <f t="shared" si="184"/>
        <v>7.5537511849751953</v>
      </c>
      <c r="Y1167" s="377">
        <f t="shared" si="185"/>
        <v>-80.033024203113953</v>
      </c>
      <c r="Z1167" s="377">
        <f t="shared" si="186"/>
        <v>-39.711748985759492</v>
      </c>
      <c r="AA1167" s="377">
        <f t="shared" si="187"/>
        <v>-75.873241428013429</v>
      </c>
      <c r="AB1167" s="377">
        <f t="shared" si="188"/>
        <v>-91.968784682483488</v>
      </c>
      <c r="AC1167" s="377">
        <f t="shared" si="189"/>
        <v>81.568348367096206</v>
      </c>
      <c r="AD1167" s="377">
        <f t="shared" si="190"/>
        <v>-50.037063185732634</v>
      </c>
      <c r="AE1167" s="377">
        <f t="shared" si="191"/>
        <v>-46.280212495833943</v>
      </c>
      <c r="AF1167" s="377">
        <f t="shared" si="192"/>
        <v>-19.442207989975586</v>
      </c>
      <c r="AG1167" s="377">
        <f t="shared" si="192"/>
        <v>-49.164688842916853</v>
      </c>
      <c r="AH1167" s="377">
        <f t="shared" si="192"/>
        <v>-75.222758896457009</v>
      </c>
      <c r="AI1167" s="377">
        <f t="shared" si="192"/>
        <v>-10.360731346399907</v>
      </c>
      <c r="AJ1167" s="377">
        <f t="shared" si="193"/>
        <v>-54.048850967065512</v>
      </c>
      <c r="AK1167" s="377">
        <f t="shared" si="193"/>
        <v>-10.048959896747048</v>
      </c>
      <c r="AL1167" s="377">
        <f t="shared" si="193"/>
        <v>5.9605251197994562</v>
      </c>
      <c r="AM1167" s="377">
        <f t="shared" si="193"/>
        <v>46.873433192677659</v>
      </c>
      <c r="AN1167" s="377">
        <f t="shared" si="194"/>
        <v>15.410176574171263</v>
      </c>
      <c r="AO1167" s="377">
        <f t="shared" si="194"/>
        <v>-80.188759872176391</v>
      </c>
      <c r="AP1167" s="377">
        <f t="shared" si="194"/>
        <v>454.09733772888876</v>
      </c>
    </row>
    <row r="1168" spans="1:42" s="326" customFormat="1" ht="13.8" x14ac:dyDescent="0.3">
      <c r="A1168" s="330"/>
      <c r="B1168" s="330" t="s">
        <v>547</v>
      </c>
      <c r="C1168" s="333"/>
      <c r="D1168" s="333"/>
      <c r="E1168" s="333"/>
      <c r="F1168" s="333"/>
      <c r="G1168" s="333"/>
      <c r="H1168" s="333"/>
      <c r="I1168" s="333"/>
      <c r="J1168" s="333"/>
      <c r="K1168" s="333"/>
      <c r="L1168" s="333"/>
      <c r="M1168" s="331"/>
      <c r="N1168" s="331"/>
      <c r="O1168" s="377">
        <f t="shared" si="175"/>
        <v>-98.265597329670328</v>
      </c>
      <c r="P1168" s="377">
        <f t="shared" si="176"/>
        <v>-99.184529531249993</v>
      </c>
      <c r="Q1168" s="377">
        <f t="shared" si="177"/>
        <v>2325.3387012660546</v>
      </c>
      <c r="R1168" s="377">
        <f t="shared" si="178"/>
        <v>64.146764916666669</v>
      </c>
      <c r="S1168" s="377">
        <f t="shared" si="179"/>
        <v>-56.174668238532114</v>
      </c>
      <c r="T1168" s="377">
        <f t="shared" si="180"/>
        <v>291.1824936979167</v>
      </c>
      <c r="U1168" s="377">
        <f t="shared" si="181"/>
        <v>-99.778778157894735</v>
      </c>
      <c r="V1168" s="377">
        <f t="shared" si="182"/>
        <v>2971.5821760409353</v>
      </c>
      <c r="W1168" s="377">
        <f t="shared" si="183"/>
        <v>376.83782821818176</v>
      </c>
      <c r="X1168" s="377">
        <f t="shared" si="184"/>
        <v>5740.9988030000004</v>
      </c>
      <c r="Y1168" s="377">
        <f t="shared" si="185"/>
        <v>-31.959776166666664</v>
      </c>
      <c r="Z1168" s="377">
        <f t="shared" si="186"/>
        <v>-84.222075338888899</v>
      </c>
      <c r="AA1168" s="377">
        <f t="shared" si="187"/>
        <v>699.27525100433138</v>
      </c>
      <c r="AB1168" s="377">
        <f t="shared" si="188"/>
        <v>281315.19866503443</v>
      </c>
      <c r="AC1168" s="377">
        <f t="shared" si="189"/>
        <v>-93.538070338974933</v>
      </c>
      <c r="AD1168" s="377">
        <f t="shared" si="190"/>
        <v>-50.448325796758937</v>
      </c>
      <c r="AE1168" s="377">
        <f t="shared" si="191"/>
        <v>-96.828836572120878</v>
      </c>
      <c r="AF1168" s="377">
        <f t="shared" si="192"/>
        <v>-98.419607294971627</v>
      </c>
      <c r="AG1168" s="377">
        <f t="shared" si="192"/>
        <v>71713.157233213147</v>
      </c>
      <c r="AH1168" s="377">
        <f t="shared" si="192"/>
        <v>-99.851351271170145</v>
      </c>
      <c r="AI1168" s="377">
        <f t="shared" si="192"/>
        <v>-97.396743105984484</v>
      </c>
      <c r="AJ1168" s="377">
        <f t="shared" si="193"/>
        <v>65.579170090441124</v>
      </c>
      <c r="AK1168" s="377">
        <f t="shared" si="193"/>
        <v>-99.886582870441117</v>
      </c>
      <c r="AL1168" s="377">
        <f t="shared" si="193"/>
        <v>170.15062883363527</v>
      </c>
      <c r="AM1168" s="377">
        <f t="shared" si="193"/>
        <v>2867.0892916613379</v>
      </c>
      <c r="AN1168" s="377">
        <f t="shared" si="194"/>
        <v>1281.867025624214</v>
      </c>
      <c r="AO1168" s="377">
        <f t="shared" si="194"/>
        <v>21.189568149441257</v>
      </c>
      <c r="AP1168" s="377">
        <f t="shared" si="194"/>
        <v>-98.147089838285083</v>
      </c>
    </row>
    <row r="1169" spans="1:42" s="326" customFormat="1" ht="13.8" x14ac:dyDescent="0.3">
      <c r="A1169" s="330"/>
      <c r="B1169" s="330" t="s">
        <v>580</v>
      </c>
      <c r="C1169" s="333"/>
      <c r="D1169" s="333"/>
      <c r="E1169" s="333"/>
      <c r="F1169" s="333"/>
      <c r="G1169" s="333"/>
      <c r="H1169" s="333"/>
      <c r="I1169" s="333"/>
      <c r="J1169" s="333"/>
      <c r="K1169" s="333"/>
      <c r="L1169" s="333"/>
      <c r="M1169" s="331"/>
      <c r="N1169" s="331"/>
      <c r="O1169" s="377" t="str">
        <f t="shared" si="175"/>
        <v>n.a.</v>
      </c>
      <c r="P1169" s="377" t="str">
        <f t="shared" si="176"/>
        <v>n.a.</v>
      </c>
      <c r="Q1169" s="377" t="str">
        <f t="shared" si="177"/>
        <v>n.a.</v>
      </c>
      <c r="R1169" s="377" t="str">
        <f t="shared" si="178"/>
        <v>n.a.</v>
      </c>
      <c r="S1169" s="377" t="str">
        <f t="shared" si="179"/>
        <v>n.a.</v>
      </c>
      <c r="T1169" s="377" t="str">
        <f t="shared" si="180"/>
        <v>n.a.</v>
      </c>
      <c r="U1169" s="377" t="str">
        <f t="shared" si="181"/>
        <v>n.a.</v>
      </c>
      <c r="V1169" s="377" t="str">
        <f t="shared" si="182"/>
        <v>n.a.</v>
      </c>
      <c r="W1169" s="377" t="str">
        <f t="shared" si="183"/>
        <v>n.a.</v>
      </c>
      <c r="X1169" s="377" t="str">
        <f t="shared" si="184"/>
        <v>n.a.</v>
      </c>
      <c r="Y1169" s="377" t="str">
        <f t="shared" si="185"/>
        <v>n.a.</v>
      </c>
      <c r="Z1169" s="377" t="str">
        <f t="shared" si="186"/>
        <v>n.a.</v>
      </c>
      <c r="AA1169" s="377" t="str">
        <f t="shared" si="187"/>
        <v>n.a.</v>
      </c>
      <c r="AB1169" s="377" t="str">
        <f t="shared" si="188"/>
        <v>n.a.</v>
      </c>
      <c r="AC1169" s="377" t="str">
        <f t="shared" si="189"/>
        <v>n.a.</v>
      </c>
      <c r="AD1169" s="377" t="str">
        <f t="shared" si="190"/>
        <v>n.a.</v>
      </c>
      <c r="AE1169" s="377" t="str">
        <f t="shared" si="191"/>
        <v>n.a.</v>
      </c>
      <c r="AF1169" s="377" t="str">
        <f t="shared" si="192"/>
        <v>n.a.</v>
      </c>
      <c r="AG1169" s="377" t="str">
        <f t="shared" si="192"/>
        <v>n.a.</v>
      </c>
      <c r="AH1169" s="377" t="str">
        <f t="shared" si="192"/>
        <v>n.a.</v>
      </c>
      <c r="AI1169" s="377" t="str">
        <f t="shared" ref="AI1169" si="195">IFERROR(((AI389-W389)*100/W389),"n.a.")</f>
        <v>n.a.</v>
      </c>
      <c r="AJ1169" s="377" t="str">
        <f t="shared" si="193"/>
        <v>n.a.</v>
      </c>
      <c r="AK1169" s="377" t="str">
        <f t="shared" si="193"/>
        <v>n.a.</v>
      </c>
      <c r="AL1169" s="377" t="str">
        <f t="shared" si="193"/>
        <v>n.a.</v>
      </c>
      <c r="AM1169" s="377" t="str">
        <f t="shared" ref="AM1169:AP1169" si="196">IFERROR(((AM389-AA389)*100/AA389),"n.a.")</f>
        <v>n.a.</v>
      </c>
      <c r="AN1169" s="377" t="str">
        <f t="shared" si="196"/>
        <v>n.a.</v>
      </c>
      <c r="AO1169" s="377" t="str">
        <f t="shared" si="196"/>
        <v>n.a.</v>
      </c>
      <c r="AP1169" s="377" t="str">
        <f t="shared" si="196"/>
        <v>n.a.</v>
      </c>
    </row>
    <row r="1170" spans="1:42" s="326" customFormat="1" ht="13.8" x14ac:dyDescent="0.3">
      <c r="A1170" s="328"/>
      <c r="B1170" s="328" t="s">
        <v>581</v>
      </c>
      <c r="C1170" s="329"/>
      <c r="D1170" s="329"/>
      <c r="E1170" s="329"/>
      <c r="F1170" s="329"/>
      <c r="G1170" s="329"/>
      <c r="H1170" s="329"/>
      <c r="I1170" s="329"/>
      <c r="J1170" s="329"/>
      <c r="K1170" s="329"/>
      <c r="L1170" s="329"/>
      <c r="M1170" s="329"/>
      <c r="N1170" s="329"/>
      <c r="O1170" s="377">
        <f t="shared" ref="O1170:O1172" si="197">IFERROR(((O390-C390)*100/C390),"n.a.")</f>
        <v>4.2083481697335765</v>
      </c>
      <c r="P1170" s="377">
        <f t="shared" ref="P1170:P1172" si="198">IFERROR(((P390-D390)*100/D390),"n.a.")</f>
        <v>9.0310353707129618</v>
      </c>
      <c r="Q1170" s="377">
        <f t="shared" ref="Q1170:Q1172" si="199">IFERROR(((Q390-E390)*100/E390),"n.a.")</f>
        <v>-2.1548187824819069</v>
      </c>
      <c r="R1170" s="377">
        <f t="shared" ref="R1170:R1172" si="200">IFERROR(((R390-F390)*100/F390),"n.a.")</f>
        <v>-3.5475242062138888</v>
      </c>
      <c r="S1170" s="377">
        <f t="shared" ref="S1170:S1172" si="201">IFERROR(((S390-G390)*100/G390),"n.a.")</f>
        <v>8.0664319473527328</v>
      </c>
      <c r="T1170" s="377">
        <f t="shared" ref="T1170:T1172" si="202">IFERROR(((T390-H390)*100/H390),"n.a.")</f>
        <v>-0.31496101765372053</v>
      </c>
      <c r="U1170" s="377">
        <f t="shared" ref="U1170:U1172" si="203">IFERROR(((U390-I390)*100/I390),"n.a.")</f>
        <v>26.64979279898586</v>
      </c>
      <c r="V1170" s="377">
        <f t="shared" ref="V1170:V1172" si="204">IFERROR(((V390-J390)*100/J390),"n.a.")</f>
        <v>4.7702240973917531</v>
      </c>
      <c r="W1170" s="377">
        <f t="shared" ref="W1170:W1172" si="205">IFERROR(((W390-K390)*100/K390),"n.a.")</f>
        <v>-7.5482043633481304</v>
      </c>
      <c r="X1170" s="377">
        <f t="shared" ref="X1170:X1172" si="206">IFERROR(((X390-L390)*100/L390),"n.a.")</f>
        <v>34.146811977496498</v>
      </c>
      <c r="Y1170" s="377">
        <f t="shared" ref="Y1170:Y1172" si="207">IFERROR(((Y390-M390)*100/M390),"n.a.")</f>
        <v>-1.9555064036482057</v>
      </c>
      <c r="Z1170" s="377">
        <f t="shared" ref="Z1170:Z1172" si="208">IFERROR(((Z390-N390)*100/N390),"n.a.")</f>
        <v>9.0602682533598742</v>
      </c>
      <c r="AA1170" s="377">
        <f t="shared" ref="AA1170:AA1172" si="209">IFERROR(((AA390-O390)*100/O390),"n.a.")</f>
        <v>36.645805493464167</v>
      </c>
      <c r="AB1170" s="377">
        <f t="shared" ref="AB1170:AB1172" si="210">IFERROR(((AB390-P390)*100/P390),"n.a.")</f>
        <v>33.903082591405131</v>
      </c>
      <c r="AC1170" s="377">
        <f t="shared" ref="AC1170:AC1172" si="211">IFERROR(((AC390-Q390)*100/Q390),"n.a.")</f>
        <v>8.9470339730832364</v>
      </c>
      <c r="AD1170" s="377">
        <f t="shared" ref="AD1170:AD1172" si="212">IFERROR(((AD390-R390)*100/R390),"n.a.")</f>
        <v>16.880317869151739</v>
      </c>
      <c r="AE1170" s="377">
        <f t="shared" ref="AE1170:AE1172" si="213">IFERROR(((AE390-S390)*100/S390),"n.a.")</f>
        <v>-1.8653136027730488</v>
      </c>
      <c r="AF1170" s="377">
        <f t="shared" ref="AF1170:AI1172" si="214">IFERROR(((AF390-T390)*100/T390),"n.a.")</f>
        <v>-4.0350198587556267</v>
      </c>
      <c r="AG1170" s="377">
        <f t="shared" si="214"/>
        <v>7.7866366752128204</v>
      </c>
      <c r="AH1170" s="377">
        <f t="shared" si="214"/>
        <v>5.6030972219356352</v>
      </c>
      <c r="AI1170" s="377">
        <f t="shared" si="214"/>
        <v>22.776374206810992</v>
      </c>
      <c r="AJ1170" s="377">
        <f t="shared" ref="AJ1170:AP1172" si="215">IFERROR(((AJ390-X390)*100/X390),"n.a.")</f>
        <v>-11.610798115585174</v>
      </c>
      <c r="AK1170" s="377">
        <f t="shared" si="215"/>
        <v>17.367422794841772</v>
      </c>
      <c r="AL1170" s="377">
        <f t="shared" si="215"/>
        <v>48.309293840300896</v>
      </c>
      <c r="AM1170" s="377">
        <f t="shared" si="215"/>
        <v>51.291912571713176</v>
      </c>
      <c r="AN1170" s="377">
        <f t="shared" si="215"/>
        <v>77.987510950291281</v>
      </c>
      <c r="AO1170" s="377">
        <f t="shared" si="215"/>
        <v>6.8351826849655648</v>
      </c>
      <c r="AP1170" s="377">
        <f t="shared" si="215"/>
        <v>8.188025127524222</v>
      </c>
    </row>
    <row r="1171" spans="1:42" s="326" customFormat="1" ht="19.8" x14ac:dyDescent="0.5">
      <c r="A1171" s="330"/>
      <c r="B1171" s="330" t="s">
        <v>582</v>
      </c>
      <c r="C1171" s="334"/>
      <c r="D1171" s="334"/>
      <c r="E1171" s="334"/>
      <c r="F1171" s="334"/>
      <c r="G1171" s="334"/>
      <c r="H1171" s="334"/>
      <c r="I1171" s="334"/>
      <c r="J1171" s="334"/>
      <c r="K1171" s="334"/>
      <c r="L1171" s="334"/>
      <c r="M1171" s="334"/>
      <c r="N1171" s="334"/>
      <c r="O1171" s="377">
        <f t="shared" si="197"/>
        <v>-73.382101431818199</v>
      </c>
      <c r="P1171" s="377">
        <f t="shared" si="198"/>
        <v>-75.033084121212127</v>
      </c>
      <c r="Q1171" s="377">
        <f t="shared" si="199"/>
        <v>77.833523895833338</v>
      </c>
      <c r="R1171" s="377">
        <f t="shared" si="200"/>
        <v>-75.229469211538458</v>
      </c>
      <c r="S1171" s="377">
        <f t="shared" si="201"/>
        <v>-65.015513823529417</v>
      </c>
      <c r="T1171" s="377">
        <f t="shared" si="202"/>
        <v>82.548138750000007</v>
      </c>
      <c r="U1171" s="377">
        <f t="shared" si="203"/>
        <v>-58.982415062500003</v>
      </c>
      <c r="V1171" s="377">
        <f t="shared" si="204"/>
        <v>15.823140999999994</v>
      </c>
      <c r="W1171" s="377">
        <f t="shared" si="205"/>
        <v>-29.967842076923077</v>
      </c>
      <c r="X1171" s="377">
        <f t="shared" si="206"/>
        <v>31.511779799999999</v>
      </c>
      <c r="Y1171" s="377">
        <f t="shared" si="207"/>
        <v>-78.482883809523813</v>
      </c>
      <c r="Z1171" s="377">
        <f t="shared" si="208"/>
        <v>41.457723166666668</v>
      </c>
      <c r="AA1171" s="377">
        <f t="shared" si="209"/>
        <v>-28.137798395988217</v>
      </c>
      <c r="AB1171" s="377">
        <f t="shared" si="210"/>
        <v>-20.642974307779205</v>
      </c>
      <c r="AC1171" s="377">
        <f t="shared" si="211"/>
        <v>-86.223589739084417</v>
      </c>
      <c r="AD1171" s="377">
        <f t="shared" si="212"/>
        <v>62.788818798959916</v>
      </c>
      <c r="AE1171" s="377">
        <f t="shared" si="213"/>
        <v>101.20434735890875</v>
      </c>
      <c r="AF1171" s="377">
        <f t="shared" si="214"/>
        <v>253.33580578618748</v>
      </c>
      <c r="AG1171" s="377">
        <f t="shared" si="214"/>
        <v>463.1675912038209</v>
      </c>
      <c r="AH1171" s="377">
        <f t="shared" si="214"/>
        <v>267.68444460877271</v>
      </c>
      <c r="AI1171" s="377">
        <f t="shared" si="214"/>
        <v>131.3552995856509</v>
      </c>
      <c r="AJ1171" s="377">
        <f t="shared" si="215"/>
        <v>270.49860928123485</v>
      </c>
      <c r="AK1171" s="377">
        <f t="shared" si="215"/>
        <v>531.03831448115818</v>
      </c>
      <c r="AL1171" s="377">
        <f t="shared" si="215"/>
        <v>21.370537304903781</v>
      </c>
      <c r="AM1171" s="377">
        <f t="shared" si="215"/>
        <v>221.025755241442</v>
      </c>
      <c r="AN1171" s="377">
        <f t="shared" si="215"/>
        <v>117.44510129689695</v>
      </c>
      <c r="AO1171" s="377">
        <f t="shared" si="215"/>
        <v>-57.041684242443026</v>
      </c>
      <c r="AP1171" s="377">
        <f t="shared" si="215"/>
        <v>-54.443398083472601</v>
      </c>
    </row>
    <row r="1172" spans="1:42" s="326" customFormat="1" ht="19.8" x14ac:dyDescent="0.5">
      <c r="A1172" s="328"/>
      <c r="B1172" s="328" t="s">
        <v>583</v>
      </c>
      <c r="C1172" s="335"/>
      <c r="D1172" s="335"/>
      <c r="E1172" s="335"/>
      <c r="F1172" s="335"/>
      <c r="G1172" s="335"/>
      <c r="H1172" s="335"/>
      <c r="I1172" s="335"/>
      <c r="J1172" s="335"/>
      <c r="K1172" s="335"/>
      <c r="L1172" s="335"/>
      <c r="M1172" s="335"/>
      <c r="N1172" s="335"/>
      <c r="O1172" s="377">
        <f t="shared" si="197"/>
        <v>4.3277389647141176</v>
      </c>
      <c r="P1172" s="377">
        <f t="shared" si="198"/>
        <v>9.1483688708285769</v>
      </c>
      <c r="Q1172" s="377">
        <f t="shared" si="199"/>
        <v>-2.2867628509570745</v>
      </c>
      <c r="R1172" s="377">
        <f t="shared" si="200"/>
        <v>-3.4159791349167223</v>
      </c>
      <c r="S1172" s="377">
        <f t="shared" si="201"/>
        <v>8.1488515491906615</v>
      </c>
      <c r="T1172" s="377">
        <f t="shared" si="202"/>
        <v>-0.32600280588313474</v>
      </c>
      <c r="U1172" s="377">
        <f t="shared" si="203"/>
        <v>26.701671455774324</v>
      </c>
      <c r="V1172" s="377">
        <f t="shared" si="204"/>
        <v>4.7677833901892726</v>
      </c>
      <c r="W1172" s="377">
        <f t="shared" si="205"/>
        <v>-7.5384729680133562</v>
      </c>
      <c r="X1172" s="377">
        <f t="shared" si="206"/>
        <v>34.14731289609157</v>
      </c>
      <c r="Y1172" s="377">
        <f t="shared" si="207"/>
        <v>-1.9015813340044212</v>
      </c>
      <c r="Z1172" s="377">
        <f t="shared" si="208"/>
        <v>9.0528237001263889</v>
      </c>
      <c r="AA1172" s="377">
        <f t="shared" si="209"/>
        <v>36.671238731158013</v>
      </c>
      <c r="AB1172" s="377">
        <f t="shared" si="210"/>
        <v>33.920497546818531</v>
      </c>
      <c r="AC1172" s="377">
        <f t="shared" si="211"/>
        <v>9.2327445522201987</v>
      </c>
      <c r="AD1172" s="377">
        <f t="shared" si="212"/>
        <v>16.85871119397747</v>
      </c>
      <c r="AE1172" s="377">
        <f t="shared" si="213"/>
        <v>-1.9029150746809256</v>
      </c>
      <c r="AF1172" s="377">
        <f t="shared" si="214"/>
        <v>-4.0978304798822318</v>
      </c>
      <c r="AG1172" s="377">
        <f t="shared" si="214"/>
        <v>7.6973237761834836</v>
      </c>
      <c r="AH1172" s="377">
        <f t="shared" si="214"/>
        <v>5.5391174815467021</v>
      </c>
      <c r="AI1172" s="377">
        <f t="shared" si="214"/>
        <v>22.740677470465137</v>
      </c>
      <c r="AJ1172" s="377">
        <f t="shared" si="215"/>
        <v>-11.663373381398207</v>
      </c>
      <c r="AK1172" s="377">
        <f t="shared" si="215"/>
        <v>17.288030035043807</v>
      </c>
      <c r="AL1172" s="377">
        <f t="shared" si="215"/>
        <v>48.317323461158793</v>
      </c>
      <c r="AM1172" s="377">
        <f t="shared" si="215"/>
        <v>51.256875453598248</v>
      </c>
      <c r="AN1172" s="377">
        <f t="shared" si="215"/>
        <v>77.980045983273854</v>
      </c>
      <c r="AO1172" s="377">
        <f t="shared" si="215"/>
        <v>6.8593679156550733</v>
      </c>
      <c r="AP1172" s="377">
        <f t="shared" si="215"/>
        <v>8.229088119610287</v>
      </c>
    </row>
    <row r="1173" spans="1:42" s="326" customFormat="1" ht="13.8" x14ac:dyDescent="0.3">
      <c r="A1173" s="695" t="s">
        <v>174</v>
      </c>
      <c r="B1173" s="696"/>
      <c r="C1173" s="408" t="s">
        <v>552</v>
      </c>
      <c r="D1173" s="409"/>
      <c r="E1173" s="409"/>
      <c r="F1173" s="409"/>
      <c r="G1173" s="409"/>
      <c r="H1173" s="409"/>
      <c r="I1173" s="409"/>
      <c r="J1173" s="409"/>
      <c r="K1173" s="409"/>
      <c r="L1173" s="409"/>
      <c r="M1173" s="409"/>
      <c r="N1173" s="410"/>
      <c r="O1173" s="692" t="s">
        <v>553</v>
      </c>
      <c r="P1173" s="693"/>
      <c r="Q1173" s="693"/>
      <c r="R1173" s="693"/>
      <c r="S1173" s="693"/>
      <c r="T1173" s="693"/>
      <c r="U1173" s="693"/>
      <c r="V1173" s="693"/>
      <c r="W1173" s="693"/>
      <c r="X1173" s="693"/>
      <c r="Y1173" s="693"/>
      <c r="Z1173" s="694"/>
      <c r="AA1173" s="692" t="s">
        <v>553</v>
      </c>
      <c r="AB1173" s="693"/>
      <c r="AC1173" s="693"/>
      <c r="AD1173" s="693"/>
      <c r="AE1173" s="693"/>
      <c r="AF1173" s="693"/>
      <c r="AG1173" s="693"/>
      <c r="AH1173" s="693"/>
      <c r="AI1173" s="693"/>
      <c r="AJ1173" s="693"/>
      <c r="AK1173" s="693"/>
      <c r="AL1173" s="694"/>
    </row>
    <row r="1174" spans="1:42" s="326" customFormat="1" ht="13.8" x14ac:dyDescent="0.3">
      <c r="A1174" s="697"/>
      <c r="B1174" s="698"/>
      <c r="C1174" s="327" t="s">
        <v>555</v>
      </c>
      <c r="D1174" s="327" t="s">
        <v>556</v>
      </c>
      <c r="E1174" s="327" t="s">
        <v>557</v>
      </c>
      <c r="F1174" s="327" t="s">
        <v>558</v>
      </c>
      <c r="G1174" s="327" t="s">
        <v>559</v>
      </c>
      <c r="H1174" s="327" t="s">
        <v>560</v>
      </c>
      <c r="I1174" s="327" t="s">
        <v>561</v>
      </c>
      <c r="J1174" s="327" t="s">
        <v>562</v>
      </c>
      <c r="K1174" s="327" t="s">
        <v>563</v>
      </c>
      <c r="L1174" s="327" t="s">
        <v>564</v>
      </c>
      <c r="M1174" s="327" t="s">
        <v>565</v>
      </c>
      <c r="N1174" s="327" t="s">
        <v>566</v>
      </c>
      <c r="O1174" s="327" t="s">
        <v>555</v>
      </c>
      <c r="P1174" s="327" t="s">
        <v>556</v>
      </c>
      <c r="Q1174" s="327" t="s">
        <v>557</v>
      </c>
      <c r="R1174" s="327" t="s">
        <v>558</v>
      </c>
      <c r="S1174" s="327" t="s">
        <v>559</v>
      </c>
      <c r="T1174" s="327" t="s">
        <v>560</v>
      </c>
      <c r="U1174" s="327" t="s">
        <v>561</v>
      </c>
      <c r="V1174" s="327" t="s">
        <v>562</v>
      </c>
      <c r="W1174" s="327" t="s">
        <v>563</v>
      </c>
      <c r="X1174" s="327" t="s">
        <v>564</v>
      </c>
      <c r="Y1174" s="327" t="s">
        <v>565</v>
      </c>
      <c r="Z1174" s="327" t="s">
        <v>566</v>
      </c>
      <c r="AA1174" s="327" t="s">
        <v>555</v>
      </c>
      <c r="AB1174" s="327" t="s">
        <v>556</v>
      </c>
      <c r="AC1174" s="327" t="s">
        <v>557</v>
      </c>
      <c r="AD1174" s="327" t="s">
        <v>558</v>
      </c>
      <c r="AE1174" s="327" t="s">
        <v>559</v>
      </c>
      <c r="AF1174" s="327" t="s">
        <v>560</v>
      </c>
      <c r="AG1174" s="327" t="s">
        <v>561</v>
      </c>
      <c r="AH1174" s="327" t="s">
        <v>562</v>
      </c>
      <c r="AI1174" s="327" t="s">
        <v>563</v>
      </c>
      <c r="AJ1174" s="327" t="s">
        <v>564</v>
      </c>
      <c r="AK1174" s="327" t="s">
        <v>565</v>
      </c>
      <c r="AL1174" s="327" t="s">
        <v>566</v>
      </c>
    </row>
    <row r="1175" spans="1:42" s="326" customFormat="1" ht="13.8" x14ac:dyDescent="0.3">
      <c r="A1175" s="330"/>
      <c r="B1175" s="330" t="s">
        <v>176</v>
      </c>
      <c r="C1175" s="376">
        <f>C5*100/C$5</f>
        <v>100</v>
      </c>
      <c r="D1175" s="376">
        <f t="shared" ref="D1175:AF1175" si="216">D5*100/D$5</f>
        <v>100</v>
      </c>
      <c r="E1175" s="376">
        <f t="shared" si="216"/>
        <v>100</v>
      </c>
      <c r="F1175" s="376">
        <f t="shared" si="216"/>
        <v>100</v>
      </c>
      <c r="G1175" s="376">
        <f t="shared" si="216"/>
        <v>100</v>
      </c>
      <c r="H1175" s="376">
        <f t="shared" si="216"/>
        <v>100</v>
      </c>
      <c r="I1175" s="376">
        <f t="shared" si="216"/>
        <v>100</v>
      </c>
      <c r="J1175" s="376">
        <f t="shared" si="216"/>
        <v>100</v>
      </c>
      <c r="K1175" s="376">
        <f t="shared" si="216"/>
        <v>100</v>
      </c>
      <c r="L1175" s="376">
        <f t="shared" si="216"/>
        <v>100</v>
      </c>
      <c r="M1175" s="376">
        <f t="shared" si="216"/>
        <v>100</v>
      </c>
      <c r="N1175" s="376">
        <f t="shared" si="216"/>
        <v>100</v>
      </c>
      <c r="O1175" s="376">
        <f t="shared" si="216"/>
        <v>100.00000000000001</v>
      </c>
      <c r="P1175" s="376">
        <f t="shared" si="216"/>
        <v>100</v>
      </c>
      <c r="Q1175" s="376">
        <f t="shared" si="216"/>
        <v>100.00000000000001</v>
      </c>
      <c r="R1175" s="376">
        <f t="shared" si="216"/>
        <v>100</v>
      </c>
      <c r="S1175" s="376">
        <f t="shared" si="216"/>
        <v>100.00000000000001</v>
      </c>
      <c r="T1175" s="376">
        <f t="shared" si="216"/>
        <v>100</v>
      </c>
      <c r="U1175" s="376">
        <f t="shared" si="216"/>
        <v>100</v>
      </c>
      <c r="V1175" s="376">
        <f t="shared" si="216"/>
        <v>100</v>
      </c>
      <c r="W1175" s="376">
        <f t="shared" si="216"/>
        <v>99.999999999999986</v>
      </c>
      <c r="X1175" s="376">
        <f t="shared" si="216"/>
        <v>100</v>
      </c>
      <c r="Y1175" s="376">
        <f t="shared" si="216"/>
        <v>100</v>
      </c>
      <c r="Z1175" s="376">
        <f t="shared" si="216"/>
        <v>100.00000000000001</v>
      </c>
      <c r="AA1175" s="376">
        <f t="shared" si="216"/>
        <v>100</v>
      </c>
      <c r="AB1175" s="376">
        <f t="shared" si="216"/>
        <v>100</v>
      </c>
      <c r="AC1175" s="376">
        <f t="shared" si="216"/>
        <v>100</v>
      </c>
      <c r="AD1175" s="376">
        <f t="shared" si="216"/>
        <v>100</v>
      </c>
      <c r="AE1175" s="376">
        <f t="shared" si="216"/>
        <v>100</v>
      </c>
      <c r="AF1175" s="376">
        <f t="shared" si="216"/>
        <v>100</v>
      </c>
      <c r="AG1175" s="376">
        <f t="shared" ref="AG1175:AH1175" si="217">AG5*100/AG$5</f>
        <v>99.999999999999986</v>
      </c>
      <c r="AH1175" s="376">
        <f t="shared" si="217"/>
        <v>100.00000000000001</v>
      </c>
      <c r="AI1175" s="376">
        <f t="shared" ref="AI1175:AJ1175" si="218">AI5*100/AI$5</f>
        <v>100</v>
      </c>
      <c r="AJ1175" s="376">
        <f t="shared" si="218"/>
        <v>100</v>
      </c>
      <c r="AK1175" s="376">
        <f t="shared" ref="AK1175:AL1175" si="219">AK5*100/AK$5</f>
        <v>100</v>
      </c>
      <c r="AL1175" s="376">
        <f t="shared" si="219"/>
        <v>100</v>
      </c>
      <c r="AM1175" s="376">
        <f t="shared" ref="AM1175:AN1175" si="220">AM5*100/AM$5</f>
        <v>100</v>
      </c>
      <c r="AN1175" s="376">
        <f t="shared" si="220"/>
        <v>100</v>
      </c>
      <c r="AO1175" s="376">
        <f t="shared" ref="AO1175:AP1175" si="221">AO5*100/AO$5</f>
        <v>100</v>
      </c>
      <c r="AP1175" s="376">
        <f t="shared" si="221"/>
        <v>100</v>
      </c>
    </row>
    <row r="1176" spans="1:42" s="326" customFormat="1" ht="14.25" customHeight="1" x14ac:dyDescent="0.3">
      <c r="A1176" s="328"/>
      <c r="B1176" s="328" t="s">
        <v>177</v>
      </c>
      <c r="C1176" s="376">
        <f t="shared" ref="C1176:AF1176" si="222">C6*100/C$5</f>
        <v>12.278387550842409</v>
      </c>
      <c r="D1176" s="376">
        <f t="shared" si="222"/>
        <v>19.689405112125304</v>
      </c>
      <c r="E1176" s="376">
        <f t="shared" si="222"/>
        <v>22.291380191929218</v>
      </c>
      <c r="F1176" s="376">
        <f t="shared" si="222"/>
        <v>21.394259416407859</v>
      </c>
      <c r="G1176" s="376">
        <f t="shared" si="222"/>
        <v>19.461201724704683</v>
      </c>
      <c r="H1176" s="376">
        <f t="shared" si="222"/>
        <v>21.832113950600778</v>
      </c>
      <c r="I1176" s="376">
        <f t="shared" si="222"/>
        <v>20.423974241294985</v>
      </c>
      <c r="J1176" s="376">
        <f t="shared" si="222"/>
        <v>20.879287209920239</v>
      </c>
      <c r="K1176" s="376">
        <f t="shared" si="222"/>
        <v>22.145925676850101</v>
      </c>
      <c r="L1176" s="376">
        <f t="shared" si="222"/>
        <v>17.66795094139761</v>
      </c>
      <c r="M1176" s="376">
        <f t="shared" si="222"/>
        <v>18.422402921750258</v>
      </c>
      <c r="N1176" s="376">
        <f t="shared" si="222"/>
        <v>20.786199559993445</v>
      </c>
      <c r="O1176" s="376">
        <f t="shared" si="222"/>
        <v>20.390241687154258</v>
      </c>
      <c r="P1176" s="376">
        <f t="shared" si="222"/>
        <v>21.533979629665001</v>
      </c>
      <c r="Q1176" s="376">
        <f t="shared" si="222"/>
        <v>14.351658683514975</v>
      </c>
      <c r="R1176" s="376">
        <f t="shared" si="222"/>
        <v>20.388762555419465</v>
      </c>
      <c r="S1176" s="376">
        <f t="shared" si="222"/>
        <v>17.014629482801105</v>
      </c>
      <c r="T1176" s="376">
        <f t="shared" si="222"/>
        <v>19.118009775044111</v>
      </c>
      <c r="U1176" s="376">
        <f t="shared" si="222"/>
        <v>16.58344003617287</v>
      </c>
      <c r="V1176" s="376">
        <f t="shared" si="222"/>
        <v>15.034547061513042</v>
      </c>
      <c r="W1176" s="376">
        <f t="shared" si="222"/>
        <v>20.137027690480405</v>
      </c>
      <c r="X1176" s="376">
        <f t="shared" si="222"/>
        <v>15.892360779485262</v>
      </c>
      <c r="Y1176" s="376">
        <f t="shared" si="222"/>
        <v>18.081633289633007</v>
      </c>
      <c r="Z1176" s="376">
        <f t="shared" si="222"/>
        <v>20.03899015857013</v>
      </c>
      <c r="AA1176" s="376">
        <f t="shared" si="222"/>
        <v>15.964377367394771</v>
      </c>
      <c r="AB1176" s="376">
        <f t="shared" si="222"/>
        <v>15.563859223596868</v>
      </c>
      <c r="AC1176" s="376">
        <f t="shared" si="222"/>
        <v>18.005407847367497</v>
      </c>
      <c r="AD1176" s="376">
        <f t="shared" si="222"/>
        <v>15.461012654652695</v>
      </c>
      <c r="AE1176" s="376">
        <f t="shared" si="222"/>
        <v>17.034360129901799</v>
      </c>
      <c r="AF1176" s="376">
        <f t="shared" si="222"/>
        <v>17.715407597949117</v>
      </c>
      <c r="AG1176" s="376">
        <f t="shared" ref="AG1176:AH1176" si="223">AG6*100/AG$5</f>
        <v>18.01811089851244</v>
      </c>
      <c r="AH1176" s="376">
        <f t="shared" si="223"/>
        <v>15.655968808701047</v>
      </c>
      <c r="AI1176" s="376">
        <f t="shared" ref="AI1176:AJ1176" si="224">AI6*100/AI$5</f>
        <v>16.257270938039348</v>
      </c>
      <c r="AJ1176" s="376">
        <f t="shared" si="224"/>
        <v>16.763181219426681</v>
      </c>
      <c r="AK1176" s="376">
        <f t="shared" ref="AK1176:AL1176" si="225">AK6*100/AK$5</f>
        <v>14.149518846146087</v>
      </c>
      <c r="AL1176" s="376">
        <f t="shared" si="225"/>
        <v>15.817281073587502</v>
      </c>
      <c r="AM1176" s="376">
        <f t="shared" ref="AM1176:AN1176" si="226">AM6*100/AM$5</f>
        <v>14.64428182871508</v>
      </c>
      <c r="AN1176" s="376">
        <f t="shared" si="226"/>
        <v>14.124232168059098</v>
      </c>
      <c r="AO1176" s="376">
        <f t="shared" ref="AO1176:AP1176" si="227">AO6*100/AO$5</f>
        <v>16.69551336480929</v>
      </c>
      <c r="AP1176" s="376">
        <f t="shared" si="227"/>
        <v>13.543132772303139</v>
      </c>
    </row>
    <row r="1177" spans="1:42" s="326" customFormat="1" ht="13.8" x14ac:dyDescent="0.3">
      <c r="A1177" s="330"/>
      <c r="B1177" s="330" t="s">
        <v>178</v>
      </c>
      <c r="C1177" s="376">
        <f t="shared" ref="C1177:AF1177" si="228">C7*100/C$5</f>
        <v>6.3643468423734229</v>
      </c>
      <c r="D1177" s="376">
        <f t="shared" si="228"/>
        <v>11.485622631860341</v>
      </c>
      <c r="E1177" s="376">
        <f t="shared" si="228"/>
        <v>14.476703659902414</v>
      </c>
      <c r="F1177" s="376">
        <f t="shared" si="228"/>
        <v>13.436312026560216</v>
      </c>
      <c r="G1177" s="376">
        <f t="shared" si="228"/>
        <v>11.6153558026122</v>
      </c>
      <c r="H1177" s="376">
        <f t="shared" si="228"/>
        <v>15.781069803184998</v>
      </c>
      <c r="I1177" s="376">
        <f t="shared" si="228"/>
        <v>11.804204634339458</v>
      </c>
      <c r="J1177" s="376">
        <f t="shared" si="228"/>
        <v>12.290077755801049</v>
      </c>
      <c r="K1177" s="376">
        <f t="shared" si="228"/>
        <v>11.021112489165963</v>
      </c>
      <c r="L1177" s="376">
        <f t="shared" si="228"/>
        <v>9.6265067802571771</v>
      </c>
      <c r="M1177" s="376">
        <f t="shared" si="228"/>
        <v>11.721974223654808</v>
      </c>
      <c r="N1177" s="376">
        <f t="shared" si="228"/>
        <v>12.676205918803637</v>
      </c>
      <c r="O1177" s="376">
        <f t="shared" si="228"/>
        <v>13.109755369771349</v>
      </c>
      <c r="P1177" s="376">
        <f t="shared" si="228"/>
        <v>12.778531068428407</v>
      </c>
      <c r="Q1177" s="376">
        <f t="shared" si="228"/>
        <v>8.5694597258825365</v>
      </c>
      <c r="R1177" s="376">
        <f t="shared" si="228"/>
        <v>11.85801018805825</v>
      </c>
      <c r="S1177" s="376">
        <f t="shared" si="228"/>
        <v>10.782768163697904</v>
      </c>
      <c r="T1177" s="376">
        <f t="shared" si="228"/>
        <v>11.178799268655959</v>
      </c>
      <c r="U1177" s="376">
        <f t="shared" si="228"/>
        <v>11.156413730947685</v>
      </c>
      <c r="V1177" s="376">
        <f t="shared" si="228"/>
        <v>7.6746739080099342</v>
      </c>
      <c r="W1177" s="376">
        <f t="shared" si="228"/>
        <v>12.16348157378131</v>
      </c>
      <c r="X1177" s="376">
        <f t="shared" si="228"/>
        <v>9.3808699434429919</v>
      </c>
      <c r="Y1177" s="376">
        <f t="shared" si="228"/>
        <v>12.361112435514929</v>
      </c>
      <c r="Z1177" s="376">
        <f t="shared" si="228"/>
        <v>13.084857504411859</v>
      </c>
      <c r="AA1177" s="376">
        <f t="shared" si="228"/>
        <v>11.201766274518649</v>
      </c>
      <c r="AB1177" s="376">
        <f t="shared" si="228"/>
        <v>9.0968922833405035</v>
      </c>
      <c r="AC1177" s="376">
        <f t="shared" si="228"/>
        <v>11.671249989681495</v>
      </c>
      <c r="AD1177" s="376">
        <f t="shared" si="228"/>
        <v>10.811001458185446</v>
      </c>
      <c r="AE1177" s="376">
        <f t="shared" si="228"/>
        <v>10.887054818133155</v>
      </c>
      <c r="AF1177" s="376">
        <f t="shared" si="228"/>
        <v>10.197989148914965</v>
      </c>
      <c r="AG1177" s="376">
        <f t="shared" ref="AG1177:AH1177" si="229">AG7*100/AG$5</f>
        <v>12.102125976626397</v>
      </c>
      <c r="AH1177" s="376">
        <f t="shared" si="229"/>
        <v>9.8761523115351917</v>
      </c>
      <c r="AI1177" s="376">
        <f t="shared" ref="AI1177:AJ1177" si="230">AI7*100/AI$5</f>
        <v>10.728072358513263</v>
      </c>
      <c r="AJ1177" s="376">
        <f t="shared" si="230"/>
        <v>11.647540903709704</v>
      </c>
      <c r="AK1177" s="376">
        <f t="shared" ref="AK1177:AL1177" si="231">AK7*100/AK$5</f>
        <v>8.7251652760087595</v>
      </c>
      <c r="AL1177" s="376">
        <f t="shared" si="231"/>
        <v>10.282620749706714</v>
      </c>
      <c r="AM1177" s="376">
        <f t="shared" ref="AM1177:AN1177" si="232">AM7*100/AM$5</f>
        <v>9.5244060104914023</v>
      </c>
      <c r="AN1177" s="376">
        <f t="shared" si="232"/>
        <v>9.6907755500158341</v>
      </c>
      <c r="AO1177" s="376">
        <f t="shared" ref="AO1177:AP1177" si="233">AO7*100/AO$5</f>
        <v>11.197112341641596</v>
      </c>
      <c r="AP1177" s="376">
        <f t="shared" si="233"/>
        <v>9.0113312027784414</v>
      </c>
    </row>
    <row r="1178" spans="1:42" s="326" customFormat="1" ht="13.8" x14ac:dyDescent="0.3">
      <c r="A1178" s="328"/>
      <c r="B1178" s="328" t="s">
        <v>179</v>
      </c>
      <c r="C1178" s="376">
        <f t="shared" ref="C1178:AF1178" si="234">C8*100/C$5</f>
        <v>1.5958687035293915</v>
      </c>
      <c r="D1178" s="376">
        <f t="shared" si="234"/>
        <v>2.078711129363167</v>
      </c>
      <c r="E1178" s="376">
        <f t="shared" si="234"/>
        <v>2.2486472052186603</v>
      </c>
      <c r="F1178" s="376">
        <f t="shared" si="234"/>
        <v>2.0033336239323485</v>
      </c>
      <c r="G1178" s="376">
        <f t="shared" si="234"/>
        <v>1.7136488833457879</v>
      </c>
      <c r="H1178" s="376">
        <f t="shared" si="234"/>
        <v>1.6326069210794336</v>
      </c>
      <c r="I1178" s="376">
        <f t="shared" si="234"/>
        <v>1.5677303699955782</v>
      </c>
      <c r="J1178" s="376">
        <f t="shared" si="234"/>
        <v>1.5714921899533481</v>
      </c>
      <c r="K1178" s="376">
        <f t="shared" si="234"/>
        <v>1.8334189331658217</v>
      </c>
      <c r="L1178" s="376">
        <f t="shared" si="234"/>
        <v>1.6233967072418014</v>
      </c>
      <c r="M1178" s="376">
        <f t="shared" si="234"/>
        <v>2.1722093353732941</v>
      </c>
      <c r="N1178" s="376">
        <f t="shared" si="234"/>
        <v>3.0032602788544902</v>
      </c>
      <c r="O1178" s="376">
        <f t="shared" si="234"/>
        <v>1.7919361454979925</v>
      </c>
      <c r="P1178" s="376">
        <f t="shared" si="234"/>
        <v>1.6424203266551112</v>
      </c>
      <c r="Q1178" s="376">
        <f t="shared" si="234"/>
        <v>1.0975202851334869</v>
      </c>
      <c r="R1178" s="376">
        <f t="shared" si="234"/>
        <v>1.3761112378116429</v>
      </c>
      <c r="S1178" s="376">
        <f t="shared" si="234"/>
        <v>1.2557710393419503</v>
      </c>
      <c r="T1178" s="376">
        <f t="shared" si="234"/>
        <v>1.6717651694315934</v>
      </c>
      <c r="U1178" s="376">
        <f t="shared" si="234"/>
        <v>1.1682562280733988</v>
      </c>
      <c r="V1178" s="376">
        <f t="shared" si="234"/>
        <v>1.4871829885127485</v>
      </c>
      <c r="W1178" s="376">
        <f t="shared" si="234"/>
        <v>2.0946908234509491</v>
      </c>
      <c r="X1178" s="376">
        <f t="shared" si="234"/>
        <v>1.7995084846891192</v>
      </c>
      <c r="Y1178" s="376">
        <f t="shared" si="234"/>
        <v>1.4821509481503579</v>
      </c>
      <c r="Z1178" s="376">
        <f t="shared" si="234"/>
        <v>1.235768243808522</v>
      </c>
      <c r="AA1178" s="376">
        <f t="shared" si="234"/>
        <v>1.5372877670127563</v>
      </c>
      <c r="AB1178" s="376">
        <f t="shared" si="234"/>
        <v>0.94468196048392428</v>
      </c>
      <c r="AC1178" s="376">
        <f t="shared" si="234"/>
        <v>1.3773533234560187</v>
      </c>
      <c r="AD1178" s="376">
        <f t="shared" si="234"/>
        <v>0.81451334834723688</v>
      </c>
      <c r="AE1178" s="376">
        <f t="shared" si="234"/>
        <v>1.4558453174749606</v>
      </c>
      <c r="AF1178" s="376">
        <f t="shared" si="234"/>
        <v>2.1010791674051719</v>
      </c>
      <c r="AG1178" s="376">
        <f t="shared" ref="AG1178:AH1178" si="235">AG8*100/AG$5</f>
        <v>1.0914396057403182</v>
      </c>
      <c r="AH1178" s="376">
        <f t="shared" si="235"/>
        <v>1.0891377997959328</v>
      </c>
      <c r="AI1178" s="376">
        <f t="shared" ref="AI1178:AJ1178" si="236">AI8*100/AI$5</f>
        <v>1.3269795132946178</v>
      </c>
      <c r="AJ1178" s="376">
        <f t="shared" si="236"/>
        <v>0.90769777388219619</v>
      </c>
      <c r="AK1178" s="376">
        <f t="shared" ref="AK1178:AL1178" si="237">AK8*100/AK$5</f>
        <v>1.2887797143938557</v>
      </c>
      <c r="AL1178" s="376">
        <f t="shared" si="237"/>
        <v>0.92573372774328677</v>
      </c>
      <c r="AM1178" s="376">
        <f t="shared" ref="AM1178:AN1178" si="238">AM8*100/AM$5</f>
        <v>1.0784119798154754</v>
      </c>
      <c r="AN1178" s="376">
        <f t="shared" si="238"/>
        <v>1.1984255666780579</v>
      </c>
      <c r="AO1178" s="376">
        <f t="shared" ref="AO1178:AP1178" si="239">AO8*100/AO$5</f>
        <v>0.83108047372454497</v>
      </c>
      <c r="AP1178" s="376">
        <f t="shared" si="239"/>
        <v>0.71896893666609185</v>
      </c>
    </row>
    <row r="1179" spans="1:42" s="326" customFormat="1" ht="13.8" x14ac:dyDescent="0.3">
      <c r="A1179" s="330"/>
      <c r="B1179" s="330" t="s">
        <v>180</v>
      </c>
      <c r="C1179" s="376">
        <f t="shared" ref="C1179:AF1179" si="240">C9*100/C$5</f>
        <v>0.10699574262299329</v>
      </c>
      <c r="D1179" s="376">
        <f t="shared" si="240"/>
        <v>0.29780122994749098</v>
      </c>
      <c r="E1179" s="376">
        <f t="shared" si="240"/>
        <v>0.23772042004981911</v>
      </c>
      <c r="F1179" s="376">
        <f t="shared" si="240"/>
        <v>9.9416855755980013E-2</v>
      </c>
      <c r="G1179" s="376">
        <f t="shared" si="240"/>
        <v>1.1832293508914709E-3</v>
      </c>
      <c r="H1179" s="376">
        <f t="shared" si="240"/>
        <v>0.14648534802317245</v>
      </c>
      <c r="I1179" s="376">
        <f t="shared" si="240"/>
        <v>1.3276162245028538E-3</v>
      </c>
      <c r="J1179" s="376">
        <f t="shared" si="240"/>
        <v>2.3707148872506236E-3</v>
      </c>
      <c r="K1179" s="376">
        <f t="shared" si="240"/>
        <v>3.9235981278159171E-4</v>
      </c>
      <c r="L1179" s="376">
        <f t="shared" si="240"/>
        <v>0.14087438745603884</v>
      </c>
      <c r="M1179" s="376">
        <f t="shared" si="240"/>
        <v>0.27693488520115112</v>
      </c>
      <c r="N1179" s="376">
        <f t="shared" si="240"/>
        <v>0.44409468272825398</v>
      </c>
      <c r="O1179" s="376">
        <f t="shared" si="240"/>
        <v>0.41341897731597749</v>
      </c>
      <c r="P1179" s="376">
        <f t="shared" si="240"/>
        <v>0.13948680110183445</v>
      </c>
      <c r="Q1179" s="376">
        <f t="shared" si="240"/>
        <v>2.475060770830693E-3</v>
      </c>
      <c r="R1179" s="376">
        <f t="shared" si="240"/>
        <v>0.12518987349932617</v>
      </c>
      <c r="S1179" s="376">
        <f t="shared" si="240"/>
        <v>1.0930842641581192E-3</v>
      </c>
      <c r="T1179" s="376">
        <f t="shared" si="240"/>
        <v>0.24725919664914203</v>
      </c>
      <c r="U1179" s="376">
        <f t="shared" si="240"/>
        <v>0.10839906750298514</v>
      </c>
      <c r="V1179" s="376">
        <f t="shared" si="240"/>
        <v>0.25039032704987213</v>
      </c>
      <c r="W1179" s="376">
        <f t="shared" si="240"/>
        <v>0.2764079042209176</v>
      </c>
      <c r="X1179" s="376">
        <f t="shared" si="240"/>
        <v>0.44267336587218742</v>
      </c>
      <c r="Y1179" s="376">
        <f t="shared" si="240"/>
        <v>0.51963690500370285</v>
      </c>
      <c r="Z1179" s="376">
        <f t="shared" si="240"/>
        <v>0.18980381040910496</v>
      </c>
      <c r="AA1179" s="376">
        <f t="shared" si="240"/>
        <v>3.350788324423884E-2</v>
      </c>
      <c r="AB1179" s="376">
        <f t="shared" si="240"/>
        <v>5.7947565083807243E-4</v>
      </c>
      <c r="AC1179" s="376">
        <f t="shared" si="240"/>
        <v>2.2148867413650944E-3</v>
      </c>
      <c r="AD1179" s="376">
        <f t="shared" si="240"/>
        <v>1.5584730482008074E-3</v>
      </c>
      <c r="AE1179" s="376">
        <f t="shared" si="240"/>
        <v>5.6607246864136382E-4</v>
      </c>
      <c r="AF1179" s="376">
        <f t="shared" si="240"/>
        <v>3.6441866944337577E-2</v>
      </c>
      <c r="AG1179" s="376">
        <f t="shared" ref="AG1179:AH1179" si="241">AG9*100/AG$5</f>
        <v>1.8460263259457679E-3</v>
      </c>
      <c r="AH1179" s="376">
        <f t="shared" si="241"/>
        <v>3.1726697153452738E-4</v>
      </c>
      <c r="AI1179" s="376">
        <f t="shared" ref="AI1179:AJ1179" si="242">AI9*100/AI$5</f>
        <v>1.078062878639173E-3</v>
      </c>
      <c r="AJ1179" s="376">
        <f t="shared" si="242"/>
        <v>2.1047932023297188E-4</v>
      </c>
      <c r="AK1179" s="376">
        <f t="shared" ref="AK1179:AL1179" si="243">AK9*100/AK$5</f>
        <v>1.0110068038669182E-3</v>
      </c>
      <c r="AL1179" s="376">
        <f t="shared" si="243"/>
        <v>2.026712643840756E-2</v>
      </c>
      <c r="AM1179" s="376">
        <f t="shared" ref="AM1179:AN1179" si="244">AM9*100/AM$5</f>
        <v>9.273571682654173E-4</v>
      </c>
      <c r="AN1179" s="376">
        <f t="shared" si="244"/>
        <v>1.0310762287631121E-3</v>
      </c>
      <c r="AO1179" s="376">
        <f t="shared" ref="AO1179:AP1179" si="245">AO9*100/AO$5</f>
        <v>1.895701044985346E-2</v>
      </c>
      <c r="AP1179" s="376">
        <f t="shared" si="245"/>
        <v>2.0806809880664794E-2</v>
      </c>
    </row>
    <row r="1180" spans="1:42" s="326" customFormat="1" ht="13.8" x14ac:dyDescent="0.3">
      <c r="A1180" s="328"/>
      <c r="B1180" s="328" t="s">
        <v>181</v>
      </c>
      <c r="C1180" s="376">
        <f t="shared" ref="C1180:AF1180" si="246">C10*100/C$5</f>
        <v>0.30147065173274379</v>
      </c>
      <c r="D1180" s="376">
        <f t="shared" si="246"/>
        <v>4.4984429791143109E-2</v>
      </c>
      <c r="E1180" s="376">
        <f t="shared" si="246"/>
        <v>0.16603879982142997</v>
      </c>
      <c r="F1180" s="376">
        <f t="shared" si="246"/>
        <v>0.16940056354880584</v>
      </c>
      <c r="G1180" s="376">
        <f t="shared" si="246"/>
        <v>0.174119594167123</v>
      </c>
      <c r="H1180" s="376">
        <f t="shared" si="246"/>
        <v>0</v>
      </c>
      <c r="I1180" s="376">
        <f t="shared" si="246"/>
        <v>3.6878228458412603E-5</v>
      </c>
      <c r="J1180" s="376">
        <f t="shared" si="246"/>
        <v>0.16460055824864714</v>
      </c>
      <c r="K1180" s="376">
        <f t="shared" si="246"/>
        <v>0.16271161436052609</v>
      </c>
      <c r="L1180" s="376">
        <f t="shared" si="246"/>
        <v>0.39476434920773962</v>
      </c>
      <c r="M1180" s="376">
        <f t="shared" si="246"/>
        <v>1.0646825268510687</v>
      </c>
      <c r="N1180" s="376">
        <f t="shared" si="246"/>
        <v>1.4846999739159918</v>
      </c>
      <c r="O1180" s="376">
        <f t="shared" si="246"/>
        <v>0.38626018674239132</v>
      </c>
      <c r="P1180" s="376">
        <f t="shared" si="246"/>
        <v>0.23591124382154963</v>
      </c>
      <c r="Q1180" s="376">
        <f t="shared" si="246"/>
        <v>2.312595365258855E-2</v>
      </c>
      <c r="R1180" s="376">
        <f t="shared" si="246"/>
        <v>3.4132649065793826E-5</v>
      </c>
      <c r="S1180" s="376">
        <f t="shared" si="246"/>
        <v>5.9105573134446614E-7</v>
      </c>
      <c r="T1180" s="376">
        <f t="shared" si="246"/>
        <v>0.10862121915452649</v>
      </c>
      <c r="U1180" s="376">
        <f t="shared" si="246"/>
        <v>1.8303806401618586E-4</v>
      </c>
      <c r="V1180" s="376">
        <f t="shared" si="246"/>
        <v>8.5112034621209404E-5</v>
      </c>
      <c r="W1180" s="376">
        <f t="shared" si="246"/>
        <v>0.27690266616166431</v>
      </c>
      <c r="X1180" s="376">
        <f t="shared" si="246"/>
        <v>1.1610043867816535E-5</v>
      </c>
      <c r="Y1180" s="376">
        <f t="shared" si="246"/>
        <v>9.5336732330452705E-5</v>
      </c>
      <c r="Z1180" s="376">
        <f t="shared" si="246"/>
        <v>1.7170244467835747E-6</v>
      </c>
      <c r="AA1180" s="376">
        <f t="shared" si="246"/>
        <v>0.40577903978254576</v>
      </c>
      <c r="AB1180" s="376">
        <f t="shared" si="246"/>
        <v>0.1375262591071397</v>
      </c>
      <c r="AC1180" s="376">
        <f t="shared" si="246"/>
        <v>0.3243846102627827</v>
      </c>
      <c r="AD1180" s="376">
        <f t="shared" si="246"/>
        <v>5.3790930421674351E-3</v>
      </c>
      <c r="AE1180" s="376">
        <f t="shared" si="246"/>
        <v>2.9867545022055674E-3</v>
      </c>
      <c r="AF1180" s="376">
        <f t="shared" si="246"/>
        <v>0.14111694075142708</v>
      </c>
      <c r="AG1180" s="376">
        <f t="shared" ref="AG1180:AH1180" si="247">AG10*100/AG$5</f>
        <v>5.5759492734004296E-2</v>
      </c>
      <c r="AH1180" s="376">
        <f t="shared" si="247"/>
        <v>1.1604287987841784E-4</v>
      </c>
      <c r="AI1180" s="376">
        <f t="shared" ref="AI1180:AJ1180" si="248">AI10*100/AI$5</f>
        <v>1.1415458046365897E-3</v>
      </c>
      <c r="AJ1180" s="376">
        <f t="shared" si="248"/>
        <v>2.1890662325216325E-5</v>
      </c>
      <c r="AK1180" s="376">
        <f t="shared" ref="AK1180:AL1180" si="249">AK10*100/AK$5</f>
        <v>3.1950528839297122E-4</v>
      </c>
      <c r="AL1180" s="376">
        <f t="shared" si="249"/>
        <v>2.6024506620611984E-4</v>
      </c>
      <c r="AM1180" s="376">
        <f t="shared" ref="AM1180:AN1180" si="250">AM10*100/AM$5</f>
        <v>1.9993353707974105E-2</v>
      </c>
      <c r="AN1180" s="376">
        <f t="shared" si="250"/>
        <v>1.1489661623409108E-5</v>
      </c>
      <c r="AO1180" s="376">
        <f t="shared" ref="AO1180:AP1180" si="251">AO10*100/AO$5</f>
        <v>8.8552403611862758E-6</v>
      </c>
      <c r="AP1180" s="376">
        <f t="shared" si="251"/>
        <v>9.4120736016482689E-7</v>
      </c>
    </row>
    <row r="1181" spans="1:42" s="326" customFormat="1" ht="13.8" x14ac:dyDescent="0.3">
      <c r="A1181" s="330"/>
      <c r="B1181" s="330" t="s">
        <v>182</v>
      </c>
      <c r="C1181" s="376">
        <f t="shared" ref="C1181:AF1181" si="252">C11*100/C$5</f>
        <v>1.1528596965431482E-2</v>
      </c>
      <c r="D1181" s="376">
        <f t="shared" si="252"/>
        <v>7.8173899043747261E-2</v>
      </c>
      <c r="E1181" s="376">
        <f t="shared" si="252"/>
        <v>7.3509091295606135E-2</v>
      </c>
      <c r="F1181" s="376">
        <f t="shared" si="252"/>
        <v>8.0101352405160073E-2</v>
      </c>
      <c r="G1181" s="376">
        <f t="shared" si="252"/>
        <v>2.6659636312273451E-2</v>
      </c>
      <c r="H1181" s="376">
        <f t="shared" si="252"/>
        <v>0.10155786062551382</v>
      </c>
      <c r="I1181" s="376">
        <f t="shared" si="252"/>
        <v>0.17878565156638432</v>
      </c>
      <c r="J1181" s="376">
        <f t="shared" si="252"/>
        <v>9.8184068868902755E-2</v>
      </c>
      <c r="K1181" s="376">
        <f t="shared" si="252"/>
        <v>0.11131247888613757</v>
      </c>
      <c r="L1181" s="376">
        <f t="shared" si="252"/>
        <v>1.7157777959389347E-3</v>
      </c>
      <c r="M1181" s="376">
        <f t="shared" si="252"/>
        <v>1.3614866072264305E-3</v>
      </c>
      <c r="N1181" s="376">
        <f t="shared" si="252"/>
        <v>4.3547407351779963E-2</v>
      </c>
      <c r="O1181" s="376">
        <f t="shared" si="252"/>
        <v>1.9003483081130645E-2</v>
      </c>
      <c r="P1181" s="376">
        <f t="shared" si="252"/>
        <v>0.28720634031051623</v>
      </c>
      <c r="Q1181" s="376">
        <f t="shared" si="252"/>
        <v>0.18210906715448447</v>
      </c>
      <c r="R1181" s="376">
        <f t="shared" si="252"/>
        <v>0.16827553499353481</v>
      </c>
      <c r="S1181" s="376">
        <f t="shared" si="252"/>
        <v>3.6017812560903105E-2</v>
      </c>
      <c r="T1181" s="376">
        <f t="shared" si="252"/>
        <v>0.19902756287763179</v>
      </c>
      <c r="U1181" s="376">
        <f t="shared" si="252"/>
        <v>0.33345518871839708</v>
      </c>
      <c r="V1181" s="376">
        <f t="shared" si="252"/>
        <v>5.9648520613236229E-3</v>
      </c>
      <c r="W1181" s="376">
        <f t="shared" si="252"/>
        <v>2.3379822154329546E-3</v>
      </c>
      <c r="X1181" s="376">
        <f t="shared" si="252"/>
        <v>1.7040318651557105E-3</v>
      </c>
      <c r="Y1181" s="376">
        <f t="shared" si="252"/>
        <v>0.14753918718230122</v>
      </c>
      <c r="Z1181" s="376">
        <f t="shared" si="252"/>
        <v>0.20538732191870454</v>
      </c>
      <c r="AA1181" s="376">
        <f t="shared" si="252"/>
        <v>0.17252694773309388</v>
      </c>
      <c r="AB1181" s="376">
        <f t="shared" si="252"/>
        <v>5.873143022700883E-2</v>
      </c>
      <c r="AC1181" s="376">
        <f t="shared" si="252"/>
        <v>0.16398502964414838</v>
      </c>
      <c r="AD1181" s="376">
        <f t="shared" si="252"/>
        <v>1.4685837442015858E-2</v>
      </c>
      <c r="AE1181" s="376">
        <f t="shared" si="252"/>
        <v>0.20790723318516174</v>
      </c>
      <c r="AF1181" s="376">
        <f t="shared" si="252"/>
        <v>0.18445612399013298</v>
      </c>
      <c r="AG1181" s="376">
        <f t="shared" ref="AG1181:AH1181" si="253">AG11*100/AG$5</f>
        <v>1.0857404064531311E-3</v>
      </c>
      <c r="AH1181" s="376">
        <f t="shared" si="253"/>
        <v>1.8078878638355146E-2</v>
      </c>
      <c r="AI1181" s="376">
        <f t="shared" ref="AI1181:AJ1181" si="254">AI11*100/AI$5</f>
        <v>0.10529241709202851</v>
      </c>
      <c r="AJ1181" s="376">
        <f t="shared" si="254"/>
        <v>8.650871042116888E-2</v>
      </c>
      <c r="AK1181" s="376">
        <f t="shared" ref="AK1181:AL1181" si="255">AK11*100/AK$5</f>
        <v>0.15105747168403255</v>
      </c>
      <c r="AL1181" s="376">
        <f t="shared" si="255"/>
        <v>1.6583273689070358E-3</v>
      </c>
      <c r="AM1181" s="376">
        <f t="shared" ref="AM1181:AN1181" si="256">AM11*100/AM$5</f>
        <v>0.20471255518324841</v>
      </c>
      <c r="AN1181" s="376">
        <f t="shared" si="256"/>
        <v>1.8167121624126728E-3</v>
      </c>
      <c r="AO1181" s="376">
        <f t="shared" ref="AO1181:AP1181" si="257">AO11*100/AO$5</f>
        <v>2.7272363389025285E-3</v>
      </c>
      <c r="AP1181" s="376">
        <f t="shared" si="257"/>
        <v>3.4380733463313046E-3</v>
      </c>
    </row>
    <row r="1182" spans="1:42" s="326" customFormat="1" ht="13.8" x14ac:dyDescent="0.3">
      <c r="A1182" s="328"/>
      <c r="B1182" s="328" t="s">
        <v>183</v>
      </c>
      <c r="C1182" s="376">
        <f t="shared" ref="C1182:AF1182" si="258">C12*100/C$5</f>
        <v>1.0966415944869992</v>
      </c>
      <c r="D1182" s="376">
        <f t="shared" si="258"/>
        <v>1.4820324869372965</v>
      </c>
      <c r="E1182" s="376">
        <f t="shared" si="258"/>
        <v>1.7037997598926791</v>
      </c>
      <c r="F1182" s="376">
        <f t="shared" si="258"/>
        <v>1.4597001817976776</v>
      </c>
      <c r="G1182" s="376">
        <f t="shared" si="258"/>
        <v>1.4245341866389001</v>
      </c>
      <c r="H1182" s="376">
        <f t="shared" si="258"/>
        <v>1.3425710044518069</v>
      </c>
      <c r="I1182" s="376">
        <f t="shared" si="258"/>
        <v>1.2662139741195968</v>
      </c>
      <c r="J1182" s="376">
        <f t="shared" si="258"/>
        <v>1.194986193321222</v>
      </c>
      <c r="K1182" s="376">
        <f t="shared" si="258"/>
        <v>1.4806089895126144</v>
      </c>
      <c r="L1182" s="376">
        <f t="shared" si="258"/>
        <v>0.99524142573910512</v>
      </c>
      <c r="M1182" s="376">
        <f t="shared" si="258"/>
        <v>0.76613404176019795</v>
      </c>
      <c r="N1182" s="376">
        <f t="shared" si="258"/>
        <v>0.87245897545392626</v>
      </c>
      <c r="O1182" s="376">
        <f t="shared" si="258"/>
        <v>0.77351827469409862</v>
      </c>
      <c r="P1182" s="376">
        <f t="shared" si="258"/>
        <v>0.87513460425697698</v>
      </c>
      <c r="Q1182" s="376">
        <f t="shared" si="258"/>
        <v>0.76005936437188093</v>
      </c>
      <c r="R1182" s="376">
        <f t="shared" si="258"/>
        <v>0.88168012278156482</v>
      </c>
      <c r="S1182" s="376">
        <f t="shared" si="258"/>
        <v>1.1526067541189264</v>
      </c>
      <c r="T1182" s="376">
        <f t="shared" si="258"/>
        <v>0.98590723940509151</v>
      </c>
      <c r="U1182" s="376">
        <f t="shared" si="258"/>
        <v>0.67369724105297146</v>
      </c>
      <c r="V1182" s="376">
        <f t="shared" si="258"/>
        <v>1.1678967309326953</v>
      </c>
      <c r="W1182" s="376">
        <f t="shared" si="258"/>
        <v>1.4819199882938643</v>
      </c>
      <c r="X1182" s="376">
        <f t="shared" si="258"/>
        <v>1.1790804754461803</v>
      </c>
      <c r="Y1182" s="376">
        <f t="shared" si="258"/>
        <v>0.7601476392150357</v>
      </c>
      <c r="Z1182" s="376">
        <f t="shared" si="258"/>
        <v>0.65367376659128895</v>
      </c>
      <c r="AA1182" s="376">
        <f t="shared" si="258"/>
        <v>0.79129651509159893</v>
      </c>
      <c r="AB1182" s="376">
        <f t="shared" si="258"/>
        <v>0.4840786138628238</v>
      </c>
      <c r="AC1182" s="376">
        <f t="shared" si="258"/>
        <v>0.77493069049752972</v>
      </c>
      <c r="AD1182" s="376">
        <f t="shared" si="258"/>
        <v>0.69815777328635742</v>
      </c>
      <c r="AE1182" s="376">
        <f t="shared" si="258"/>
        <v>0.99597664070072822</v>
      </c>
      <c r="AF1182" s="376">
        <f t="shared" si="258"/>
        <v>1.6510814633400055</v>
      </c>
      <c r="AG1182" s="376">
        <f t="shared" ref="AG1182:AH1182" si="259">AG12*100/AG$5</f>
        <v>0.82843599543239199</v>
      </c>
      <c r="AH1182" s="376">
        <f t="shared" si="259"/>
        <v>1.0016076882441816</v>
      </c>
      <c r="AI1182" s="376">
        <f t="shared" ref="AI1182:AJ1182" si="260">AI12*100/AI$5</f>
        <v>1.0656168058421842</v>
      </c>
      <c r="AJ1182" s="376">
        <f t="shared" si="260"/>
        <v>0.76772379165350002</v>
      </c>
      <c r="AK1182" s="376">
        <f t="shared" ref="AK1182:AL1182" si="261">AK12*100/AK$5</f>
        <v>1.0669510039675754</v>
      </c>
      <c r="AL1182" s="376">
        <f t="shared" si="261"/>
        <v>0.83944923897746981</v>
      </c>
      <c r="AM1182" s="376">
        <f t="shared" ref="AM1182:AN1182" si="262">AM12*100/AM$5</f>
        <v>0.69719762010981634</v>
      </c>
      <c r="AN1182" s="376">
        <f t="shared" si="262"/>
        <v>1.1281850770545059</v>
      </c>
      <c r="AO1182" s="376">
        <f t="shared" ref="AO1182:AP1182" si="263">AO12*100/AO$5</f>
        <v>0.75916898766352614</v>
      </c>
      <c r="AP1182" s="376">
        <f t="shared" si="263"/>
        <v>0.60964044964546749</v>
      </c>
    </row>
    <row r="1183" spans="1:42" s="326" customFormat="1" ht="13.8" x14ac:dyDescent="0.3">
      <c r="A1183" s="330"/>
      <c r="B1183" s="330" t="s">
        <v>184</v>
      </c>
      <c r="C1183" s="376">
        <f t="shared" ref="C1183:AF1183" si="264">C13*100/C$5</f>
        <v>7.9188939455435717E-2</v>
      </c>
      <c r="D1183" s="376">
        <f t="shared" si="264"/>
        <v>0.17571908364348915</v>
      </c>
      <c r="E1183" s="376">
        <f t="shared" si="264"/>
        <v>6.7579134159126489E-2</v>
      </c>
      <c r="F1183" s="376">
        <f t="shared" si="264"/>
        <v>0.19471467042472512</v>
      </c>
      <c r="G1183" s="376">
        <f t="shared" si="264"/>
        <v>8.7115260959384544E-2</v>
      </c>
      <c r="H1183" s="376">
        <f t="shared" si="264"/>
        <v>4.1992707978940606E-2</v>
      </c>
      <c r="I1183" s="376">
        <f t="shared" si="264"/>
        <v>0.12136624985663587</v>
      </c>
      <c r="J1183" s="376">
        <f t="shared" si="264"/>
        <v>0.11135065462732545</v>
      </c>
      <c r="K1183" s="376">
        <f t="shared" si="264"/>
        <v>7.8432726575040176E-2</v>
      </c>
      <c r="L1183" s="376">
        <f t="shared" si="264"/>
        <v>9.0800767042978875E-2</v>
      </c>
      <c r="M1183" s="376">
        <f t="shared" si="264"/>
        <v>6.3096394953649881E-2</v>
      </c>
      <c r="N1183" s="376">
        <f t="shared" si="264"/>
        <v>0.15841480327458729</v>
      </c>
      <c r="O1183" s="376">
        <f t="shared" si="264"/>
        <v>0.19973522366439422</v>
      </c>
      <c r="P1183" s="376">
        <f t="shared" si="264"/>
        <v>0.10468133716423389</v>
      </c>
      <c r="Q1183" s="376">
        <f t="shared" si="264"/>
        <v>0.12975083918370214</v>
      </c>
      <c r="R1183" s="376">
        <f t="shared" si="264"/>
        <v>0.20093157388815144</v>
      </c>
      <c r="S1183" s="376">
        <f t="shared" si="264"/>
        <v>6.6052797342231212E-2</v>
      </c>
      <c r="T1183" s="376">
        <f t="shared" si="264"/>
        <v>0.13094995134520157</v>
      </c>
      <c r="U1183" s="376">
        <f t="shared" si="264"/>
        <v>5.2521692735028894E-2</v>
      </c>
      <c r="V1183" s="376">
        <f t="shared" si="264"/>
        <v>6.2845966434236164E-2</v>
      </c>
      <c r="W1183" s="376">
        <f t="shared" si="264"/>
        <v>5.7122282559069773E-2</v>
      </c>
      <c r="X1183" s="376">
        <f t="shared" si="264"/>
        <v>0.17603900146172805</v>
      </c>
      <c r="Y1183" s="376">
        <f t="shared" si="264"/>
        <v>5.47318800169877E-2</v>
      </c>
      <c r="Z1183" s="376">
        <f t="shared" si="264"/>
        <v>0.18690162786497702</v>
      </c>
      <c r="AA1183" s="376">
        <f t="shared" si="264"/>
        <v>0.13417738116127889</v>
      </c>
      <c r="AB1183" s="376">
        <f t="shared" si="264"/>
        <v>0.26376618163611387</v>
      </c>
      <c r="AC1183" s="376">
        <f t="shared" si="264"/>
        <v>0.1118381063101926</v>
      </c>
      <c r="AD1183" s="376">
        <f t="shared" si="264"/>
        <v>9.4732171528495432E-2</v>
      </c>
      <c r="AE1183" s="376">
        <f t="shared" si="264"/>
        <v>0.24840861661822372</v>
      </c>
      <c r="AF1183" s="376">
        <f t="shared" si="264"/>
        <v>8.7982772379268714E-2</v>
      </c>
      <c r="AG1183" s="376">
        <f t="shared" ref="AG1183:AH1183" si="265">AG13*100/AG$5</f>
        <v>0.20431235084152316</v>
      </c>
      <c r="AH1183" s="376">
        <f t="shared" si="265"/>
        <v>6.9017923061983358E-2</v>
      </c>
      <c r="AI1183" s="376">
        <f t="shared" ref="AI1183:AJ1183" si="266">AI13*100/AI$5</f>
        <v>0.1538506816771294</v>
      </c>
      <c r="AJ1183" s="376">
        <f t="shared" si="266"/>
        <v>5.3232901824969023E-2</v>
      </c>
      <c r="AK1183" s="376">
        <f t="shared" ref="AK1183:AL1183" si="267">AK13*100/AK$5</f>
        <v>6.9440726649987988E-2</v>
      </c>
      <c r="AL1183" s="376">
        <f t="shared" si="267"/>
        <v>6.4098789892296254E-2</v>
      </c>
      <c r="AM1183" s="376">
        <f t="shared" ref="AM1183:AN1183" si="268">AM13*100/AM$5</f>
        <v>0.15558109364617098</v>
      </c>
      <c r="AN1183" s="376">
        <f t="shared" si="268"/>
        <v>6.7381211570752511E-2</v>
      </c>
      <c r="AO1183" s="376">
        <f t="shared" ref="AO1183:AP1183" si="269">AO13*100/AO$5</f>
        <v>5.0218384031901757E-2</v>
      </c>
      <c r="AP1183" s="376">
        <f t="shared" si="269"/>
        <v>8.5082662586268148E-2</v>
      </c>
    </row>
    <row r="1184" spans="1:42" s="326" customFormat="1" ht="13.8" x14ac:dyDescent="0.3">
      <c r="A1184" s="328"/>
      <c r="B1184" s="328" t="s">
        <v>185</v>
      </c>
      <c r="C1184" s="376">
        <f t="shared" ref="C1184:AF1184" si="270">C14*100/C$5</f>
        <v>3.2867295917926755</v>
      </c>
      <c r="D1184" s="376">
        <f t="shared" si="270"/>
        <v>4.2887165274947421</v>
      </c>
      <c r="E1184" s="376">
        <f t="shared" si="270"/>
        <v>4.4146852591335328</v>
      </c>
      <c r="F1184" s="376">
        <f t="shared" si="270"/>
        <v>4.0958864776280084</v>
      </c>
      <c r="G1184" s="376">
        <f t="shared" si="270"/>
        <v>4.4259803147611931</v>
      </c>
      <c r="H1184" s="376">
        <f t="shared" si="270"/>
        <v>2.5822073381804298</v>
      </c>
      <c r="I1184" s="376">
        <f t="shared" si="270"/>
        <v>5.0227409595788801</v>
      </c>
      <c r="J1184" s="376">
        <f t="shared" si="270"/>
        <v>5.1137414294097763</v>
      </c>
      <c r="K1184" s="376">
        <f t="shared" si="270"/>
        <v>7.2419420084349513</v>
      </c>
      <c r="L1184" s="376">
        <f t="shared" si="270"/>
        <v>4.2467758051851705</v>
      </c>
      <c r="M1184" s="376">
        <f t="shared" si="270"/>
        <v>2.2876378717922097</v>
      </c>
      <c r="N1184" s="376">
        <f t="shared" si="270"/>
        <v>3.2797863155382929</v>
      </c>
      <c r="O1184" s="376">
        <f t="shared" si="270"/>
        <v>3.6457399244613944</v>
      </c>
      <c r="P1184" s="376">
        <f t="shared" si="270"/>
        <v>5.5066905229699392</v>
      </c>
      <c r="Q1184" s="376">
        <f t="shared" si="270"/>
        <v>3.1611845248262065</v>
      </c>
      <c r="R1184" s="376">
        <f t="shared" si="270"/>
        <v>5.4752407228909199</v>
      </c>
      <c r="S1184" s="376">
        <f t="shared" si="270"/>
        <v>3.7066956306057848</v>
      </c>
      <c r="T1184" s="376">
        <f t="shared" si="270"/>
        <v>4.9674359329264055</v>
      </c>
      <c r="U1184" s="376">
        <f t="shared" si="270"/>
        <v>3.1010991698473469</v>
      </c>
      <c r="V1184" s="376">
        <f t="shared" si="270"/>
        <v>4.184746062650186</v>
      </c>
      <c r="W1184" s="376">
        <f t="shared" si="270"/>
        <v>4.3125268001266823</v>
      </c>
      <c r="X1184" s="376">
        <f t="shared" si="270"/>
        <v>3.136538743584627</v>
      </c>
      <c r="Y1184" s="376">
        <f t="shared" si="270"/>
        <v>2.8075312334470879</v>
      </c>
      <c r="Z1184" s="376">
        <f t="shared" si="270"/>
        <v>4.1748286255195692</v>
      </c>
      <c r="AA1184" s="376">
        <f t="shared" si="270"/>
        <v>2.1926583469613532</v>
      </c>
      <c r="AB1184" s="376">
        <f t="shared" si="270"/>
        <v>4.159879067265134</v>
      </c>
      <c r="AC1184" s="376">
        <f t="shared" si="270"/>
        <v>3.5995492256503501</v>
      </c>
      <c r="AD1184" s="376">
        <f t="shared" si="270"/>
        <v>2.3822880183127437</v>
      </c>
      <c r="AE1184" s="376">
        <f t="shared" si="270"/>
        <v>3.1201377249639717</v>
      </c>
      <c r="AF1184" s="376">
        <f t="shared" si="270"/>
        <v>4.017870721230751</v>
      </c>
      <c r="AG1184" s="376">
        <f t="shared" ref="AG1184:AH1184" si="271">AG14*100/AG$5</f>
        <v>3.6723654378919419</v>
      </c>
      <c r="AH1184" s="376">
        <f t="shared" si="271"/>
        <v>3.2096484802576146</v>
      </c>
      <c r="AI1184" s="376">
        <f t="shared" ref="AI1184:AJ1184" si="272">AI14*100/AI$5</f>
        <v>2.6153148047368009</v>
      </c>
      <c r="AJ1184" s="376">
        <f t="shared" si="272"/>
        <v>2.5865263870070012</v>
      </c>
      <c r="AK1184" s="376">
        <f t="shared" ref="AK1184:AL1184" si="273">AK14*100/AK$5</f>
        <v>2.4540309040430617</v>
      </c>
      <c r="AL1184" s="376">
        <f t="shared" si="273"/>
        <v>3.2940289252338295</v>
      </c>
      <c r="AM1184" s="376">
        <f t="shared" ref="AM1184:AN1184" si="274">AM14*100/AM$5</f>
        <v>2.6834773804133913</v>
      </c>
      <c r="AN1184" s="376">
        <f t="shared" si="274"/>
        <v>1.9578828312575995</v>
      </c>
      <c r="AO1184" s="376">
        <f t="shared" ref="AO1184:AP1184" si="275">AO14*100/AO$5</f>
        <v>3.742265315571629</v>
      </c>
      <c r="AP1184" s="376">
        <f t="shared" si="275"/>
        <v>2.6283920894477029</v>
      </c>
    </row>
    <row r="1185" spans="1:42" s="326" customFormat="1" ht="13.8" x14ac:dyDescent="0.3">
      <c r="A1185" s="330"/>
      <c r="B1185" s="330" t="s">
        <v>186</v>
      </c>
      <c r="C1185" s="376">
        <f t="shared" ref="C1185:AF1185" si="276">C15*100/C$5</f>
        <v>2.8989024084836656</v>
      </c>
      <c r="D1185" s="376">
        <f t="shared" si="276"/>
        <v>4.1489849876841678</v>
      </c>
      <c r="E1185" s="376">
        <f t="shared" si="276"/>
        <v>4.0131637589364271</v>
      </c>
      <c r="F1185" s="376">
        <f t="shared" si="276"/>
        <v>3.5336173738753618</v>
      </c>
      <c r="G1185" s="376">
        <f t="shared" si="276"/>
        <v>3.8305940957594906</v>
      </c>
      <c r="H1185" s="376">
        <f t="shared" si="276"/>
        <v>2.2123164358879319</v>
      </c>
      <c r="I1185" s="376">
        <f t="shared" si="276"/>
        <v>4.4205563670814607</v>
      </c>
      <c r="J1185" s="376">
        <f t="shared" si="276"/>
        <v>4.6271977894724943</v>
      </c>
      <c r="K1185" s="376">
        <f t="shared" si="276"/>
        <v>6.7735820999175651</v>
      </c>
      <c r="L1185" s="376">
        <f t="shared" si="276"/>
        <v>3.9570802699550605</v>
      </c>
      <c r="M1185" s="376">
        <f t="shared" si="276"/>
        <v>2.0100222432874455</v>
      </c>
      <c r="N1185" s="376">
        <f t="shared" si="276"/>
        <v>3.1067520255098935</v>
      </c>
      <c r="O1185" s="376">
        <f t="shared" si="276"/>
        <v>3.2696418304169925</v>
      </c>
      <c r="P1185" s="376">
        <f t="shared" si="276"/>
        <v>5.013460819063166</v>
      </c>
      <c r="Q1185" s="376">
        <f t="shared" si="276"/>
        <v>2.8641335897626314</v>
      </c>
      <c r="R1185" s="376">
        <f t="shared" si="276"/>
        <v>5.1662805212781198</v>
      </c>
      <c r="S1185" s="376">
        <f t="shared" si="276"/>
        <v>3.178087563986153</v>
      </c>
      <c r="T1185" s="376">
        <f t="shared" si="276"/>
        <v>4.3746056037720074</v>
      </c>
      <c r="U1185" s="376">
        <f t="shared" si="276"/>
        <v>2.7778661811334739</v>
      </c>
      <c r="V1185" s="376">
        <f t="shared" si="276"/>
        <v>3.8528654444814596</v>
      </c>
      <c r="W1185" s="376">
        <f t="shared" si="276"/>
        <v>3.8314367209804145</v>
      </c>
      <c r="X1185" s="376">
        <f t="shared" si="276"/>
        <v>2.9850802644373613</v>
      </c>
      <c r="Y1185" s="376">
        <f t="shared" si="276"/>
        <v>2.4629611835654197</v>
      </c>
      <c r="Z1185" s="376">
        <f t="shared" si="276"/>
        <v>3.9239055239195508</v>
      </c>
      <c r="AA1185" s="376">
        <f t="shared" si="276"/>
        <v>2.0389329607806523</v>
      </c>
      <c r="AB1185" s="376">
        <f t="shared" si="276"/>
        <v>3.8692278579692032</v>
      </c>
      <c r="AC1185" s="376">
        <f t="shared" si="276"/>
        <v>3.167746032060287</v>
      </c>
      <c r="AD1185" s="376">
        <f t="shared" si="276"/>
        <v>2.1228269177750145</v>
      </c>
      <c r="AE1185" s="376">
        <f t="shared" si="276"/>
        <v>2.6030819238094245</v>
      </c>
      <c r="AF1185" s="376">
        <f t="shared" si="276"/>
        <v>3.6163184739789251</v>
      </c>
      <c r="AG1185" s="376">
        <f t="shared" ref="AG1185:AH1185" si="277">AG15*100/AG$5</f>
        <v>3.2078921221990719</v>
      </c>
      <c r="AH1185" s="376">
        <f t="shared" si="277"/>
        <v>2.7315864397990972</v>
      </c>
      <c r="AI1185" s="376">
        <f t="shared" ref="AI1185:AJ1185" si="278">AI15*100/AI$5</f>
        <v>2.2882156550869373</v>
      </c>
      <c r="AJ1185" s="376">
        <f t="shared" si="278"/>
        <v>2.4277961774178736</v>
      </c>
      <c r="AK1185" s="376">
        <f t="shared" ref="AK1185:AL1185" si="279">AK15*100/AK$5</f>
        <v>2.3192534137679344</v>
      </c>
      <c r="AL1185" s="376">
        <f t="shared" si="279"/>
        <v>3.0240933638453309</v>
      </c>
      <c r="AM1185" s="376">
        <f t="shared" ref="AM1185:AN1185" si="280">AM15*100/AM$5</f>
        <v>2.5963611445722621</v>
      </c>
      <c r="AN1185" s="376">
        <f t="shared" si="280"/>
        <v>1.8591832799535903</v>
      </c>
      <c r="AO1185" s="376">
        <f t="shared" ref="AO1185:AP1185" si="281">AO15*100/AO$5</f>
        <v>3.6064101417492442</v>
      </c>
      <c r="AP1185" s="376">
        <f t="shared" si="281"/>
        <v>2.48019224367129</v>
      </c>
    </row>
    <row r="1186" spans="1:42" s="326" customFormat="1" ht="13.8" x14ac:dyDescent="0.3">
      <c r="A1186" s="328"/>
      <c r="B1186" s="328" t="s">
        <v>187</v>
      </c>
      <c r="C1186" s="376">
        <f t="shared" ref="C1186:AF1186" si="282">C16*100/C$5</f>
        <v>0.38782718330900962</v>
      </c>
      <c r="D1186" s="376">
        <f t="shared" si="282"/>
        <v>0.13973153981057468</v>
      </c>
      <c r="E1186" s="376">
        <f t="shared" si="282"/>
        <v>0.40152150019710581</v>
      </c>
      <c r="F1186" s="376">
        <f t="shared" si="282"/>
        <v>0.56226910375264638</v>
      </c>
      <c r="G1186" s="376">
        <f t="shared" si="282"/>
        <v>0.59538621900170208</v>
      </c>
      <c r="H1186" s="376">
        <f t="shared" si="282"/>
        <v>0.36989090229249755</v>
      </c>
      <c r="I1186" s="376">
        <f t="shared" si="282"/>
        <v>0.60214771426896108</v>
      </c>
      <c r="J1186" s="376">
        <f t="shared" si="282"/>
        <v>0.48650716740055483</v>
      </c>
      <c r="K1186" s="376">
        <f t="shared" si="282"/>
        <v>0.46835990851738601</v>
      </c>
      <c r="L1186" s="376">
        <f t="shared" si="282"/>
        <v>0.28969553523011066</v>
      </c>
      <c r="M1186" s="376">
        <f t="shared" si="282"/>
        <v>0.27765817496124018</v>
      </c>
      <c r="N1186" s="376">
        <f t="shared" si="282"/>
        <v>0.17307872615834996</v>
      </c>
      <c r="O1186" s="376">
        <f t="shared" si="282"/>
        <v>0.37609809404440225</v>
      </c>
      <c r="P1186" s="376">
        <f t="shared" si="282"/>
        <v>0.49322970390677406</v>
      </c>
      <c r="Q1186" s="376">
        <f t="shared" si="282"/>
        <v>0.29705093506357505</v>
      </c>
      <c r="R1186" s="376">
        <f t="shared" si="282"/>
        <v>0.30896020161280119</v>
      </c>
      <c r="S1186" s="376">
        <f t="shared" si="282"/>
        <v>0.52860806661963167</v>
      </c>
      <c r="T1186" s="376">
        <f t="shared" si="282"/>
        <v>0.59283032915439793</v>
      </c>
      <c r="U1186" s="376">
        <f t="shared" si="282"/>
        <v>0.32323298871387351</v>
      </c>
      <c r="V1186" s="376">
        <f t="shared" si="282"/>
        <v>0.33188061816872638</v>
      </c>
      <c r="W1186" s="376">
        <f t="shared" si="282"/>
        <v>0.48109007914626833</v>
      </c>
      <c r="X1186" s="376">
        <f t="shared" si="282"/>
        <v>0.15145847914726585</v>
      </c>
      <c r="Y1186" s="376">
        <f t="shared" si="282"/>
        <v>0.34457004988166812</v>
      </c>
      <c r="Z1186" s="376">
        <f t="shared" si="282"/>
        <v>0.25092310160001918</v>
      </c>
      <c r="AA1186" s="376">
        <f t="shared" si="282"/>
        <v>0.15372538618070106</v>
      </c>
      <c r="AB1186" s="376">
        <f t="shared" si="282"/>
        <v>0.29065120929593069</v>
      </c>
      <c r="AC1186" s="376">
        <f t="shared" si="282"/>
        <v>0.43180319359006253</v>
      </c>
      <c r="AD1186" s="376">
        <f t="shared" si="282"/>
        <v>0.25946110053772864</v>
      </c>
      <c r="AE1186" s="376">
        <f t="shared" si="282"/>
        <v>0.51705580115454708</v>
      </c>
      <c r="AF1186" s="376">
        <f t="shared" si="282"/>
        <v>0.40155224725182548</v>
      </c>
      <c r="AG1186" s="376">
        <f t="shared" ref="AG1186:AH1186" si="283">AG16*100/AG$5</f>
        <v>0.46447331569286959</v>
      </c>
      <c r="AH1186" s="376">
        <f t="shared" si="283"/>
        <v>0.4780620404585173</v>
      </c>
      <c r="AI1186" s="376">
        <f t="shared" ref="AI1186:AJ1186" si="284">AI16*100/AI$5</f>
        <v>0.32709914964986314</v>
      </c>
      <c r="AJ1186" s="376">
        <f t="shared" si="284"/>
        <v>0.15873020958912767</v>
      </c>
      <c r="AK1186" s="376">
        <f t="shared" ref="AK1186:AL1186" si="285">AK16*100/AK$5</f>
        <v>0.13477749027512756</v>
      </c>
      <c r="AL1186" s="376">
        <f t="shared" si="285"/>
        <v>0.26993556138849811</v>
      </c>
      <c r="AM1186" s="376">
        <f t="shared" ref="AM1186:AN1186" si="286">AM16*100/AM$5</f>
        <v>8.7116235841129139E-2</v>
      </c>
      <c r="AN1186" s="376">
        <f t="shared" si="286"/>
        <v>9.8699551304009148E-2</v>
      </c>
      <c r="AO1186" s="376">
        <f t="shared" ref="AO1186:AP1186" si="287">AO16*100/AO$5</f>
        <v>0.13585517382238504</v>
      </c>
      <c r="AP1186" s="376">
        <f t="shared" si="287"/>
        <v>0.14819984577641304</v>
      </c>
    </row>
    <row r="1187" spans="1:42" s="326" customFormat="1" ht="13.8" x14ac:dyDescent="0.3">
      <c r="A1187" s="330"/>
      <c r="B1187" s="330" t="s">
        <v>188</v>
      </c>
      <c r="C1187" s="376">
        <f t="shared" ref="C1187:AF1187" si="288">C17*100/C$5</f>
        <v>0.25397455936579766</v>
      </c>
      <c r="D1187" s="376">
        <f t="shared" si="288"/>
        <v>0.94678234337454692</v>
      </c>
      <c r="E1187" s="376">
        <f t="shared" si="288"/>
        <v>0.46488626230326252</v>
      </c>
      <c r="F1187" s="376">
        <f t="shared" si="288"/>
        <v>1.062112740154092</v>
      </c>
      <c r="G1187" s="376">
        <f t="shared" si="288"/>
        <v>0.83077490799467391</v>
      </c>
      <c r="H1187" s="376">
        <f t="shared" si="288"/>
        <v>0.93068739418036872</v>
      </c>
      <c r="I1187" s="376">
        <f t="shared" si="288"/>
        <v>1.0358725591683517</v>
      </c>
      <c r="J1187" s="376">
        <f t="shared" si="288"/>
        <v>0.93880309535124684</v>
      </c>
      <c r="K1187" s="376">
        <f t="shared" si="288"/>
        <v>0.89034288716398791</v>
      </c>
      <c r="L1187" s="376">
        <f t="shared" si="288"/>
        <v>1.0483402333186891</v>
      </c>
      <c r="M1187" s="376">
        <f t="shared" si="288"/>
        <v>1.1772604506861042</v>
      </c>
      <c r="N1187" s="376">
        <f t="shared" si="288"/>
        <v>1.1431638791141747</v>
      </c>
      <c r="O1187" s="376">
        <f t="shared" si="288"/>
        <v>1.0643463478458921</v>
      </c>
      <c r="P1187" s="376">
        <f t="shared" si="288"/>
        <v>0.73609274660397472</v>
      </c>
      <c r="Q1187" s="376">
        <f t="shared" si="288"/>
        <v>0.8373108790287439</v>
      </c>
      <c r="R1187" s="376">
        <f t="shared" si="288"/>
        <v>0.59850313472706917</v>
      </c>
      <c r="S1187" s="376">
        <f t="shared" si="288"/>
        <v>0.53796290795233603</v>
      </c>
      <c r="T1187" s="376">
        <f t="shared" si="288"/>
        <v>0.46726839837732709</v>
      </c>
      <c r="U1187" s="376">
        <f t="shared" si="288"/>
        <v>0.31067741546630989</v>
      </c>
      <c r="V1187" s="376">
        <f t="shared" si="288"/>
        <v>0.67235356217937392</v>
      </c>
      <c r="W1187" s="376">
        <f t="shared" si="288"/>
        <v>0.56082551120250423</v>
      </c>
      <c r="X1187" s="376">
        <f t="shared" si="288"/>
        <v>0.52114124755378233</v>
      </c>
      <c r="Y1187" s="376">
        <f t="shared" si="288"/>
        <v>0.35880452339448499</v>
      </c>
      <c r="Z1187" s="376">
        <f t="shared" si="288"/>
        <v>0.6359091663534594</v>
      </c>
      <c r="AA1187" s="376">
        <f t="shared" si="288"/>
        <v>0.34440498003576991</v>
      </c>
      <c r="AB1187" s="376">
        <f t="shared" si="288"/>
        <v>0.64994861722579533</v>
      </c>
      <c r="AC1187" s="376">
        <f t="shared" si="288"/>
        <v>0.64458349291939609</v>
      </c>
      <c r="AD1187" s="376">
        <f t="shared" si="288"/>
        <v>0.66170554274010662</v>
      </c>
      <c r="AE1187" s="376">
        <f t="shared" si="288"/>
        <v>0.78690396291786824</v>
      </c>
      <c r="AF1187" s="376">
        <f t="shared" si="288"/>
        <v>0.48222724713355569</v>
      </c>
      <c r="AG1187" s="376">
        <f t="shared" ref="AG1187:AH1187" si="289">AG17*100/AG$5</f>
        <v>0.35447720933227883</v>
      </c>
      <c r="AH1187" s="376">
        <f t="shared" si="289"/>
        <v>0.42889981460649673</v>
      </c>
      <c r="AI1187" s="376">
        <f t="shared" ref="AI1187:AJ1187" si="290">AI17*100/AI$5</f>
        <v>0.41823692174798588</v>
      </c>
      <c r="AJ1187" s="376">
        <f t="shared" si="290"/>
        <v>0.53320493583935746</v>
      </c>
      <c r="AK1187" s="376">
        <f t="shared" ref="AK1187:AL1187" si="291">AK17*100/AK$5</f>
        <v>0.58085712030856096</v>
      </c>
      <c r="AL1187" s="376">
        <f t="shared" si="291"/>
        <v>0.54072034388614787</v>
      </c>
      <c r="AM1187" s="376">
        <f t="shared" ref="AM1187:AN1187" si="292">AM17*100/AM$5</f>
        <v>0.56734250551382126</v>
      </c>
      <c r="AN1187" s="376">
        <f t="shared" si="292"/>
        <v>0.55548302929420312</v>
      </c>
      <c r="AO1187" s="376">
        <f t="shared" ref="AO1187:AP1187" si="293">AO17*100/AO$5</f>
        <v>0.30556940507488306</v>
      </c>
      <c r="AP1187" s="376">
        <f t="shared" si="293"/>
        <v>0.33220950208946415</v>
      </c>
    </row>
    <row r="1188" spans="1:42" s="326" customFormat="1" ht="13.8" x14ac:dyDescent="0.3">
      <c r="A1188" s="328"/>
      <c r="B1188" s="328" t="s">
        <v>189</v>
      </c>
      <c r="C1188" s="376">
        <f t="shared" ref="C1188:AF1188" si="294">C18*100/C$5</f>
        <v>0.77751103204690886</v>
      </c>
      <c r="D1188" s="376">
        <f t="shared" si="294"/>
        <v>0.88957248003250944</v>
      </c>
      <c r="E1188" s="376">
        <f t="shared" si="294"/>
        <v>0.68649510069925013</v>
      </c>
      <c r="F1188" s="376">
        <f t="shared" si="294"/>
        <v>0.79661454813319466</v>
      </c>
      <c r="G1188" s="376">
        <f t="shared" si="294"/>
        <v>0.87547879190804234</v>
      </c>
      <c r="H1188" s="376">
        <f t="shared" si="294"/>
        <v>0.90554249397555009</v>
      </c>
      <c r="I1188" s="376">
        <f t="shared" si="294"/>
        <v>0.99342571821271874</v>
      </c>
      <c r="J1188" s="376">
        <f t="shared" si="294"/>
        <v>0.96517273940481929</v>
      </c>
      <c r="K1188" s="376">
        <f t="shared" si="294"/>
        <v>1.1591485949006564</v>
      </c>
      <c r="L1188" s="376">
        <f t="shared" si="294"/>
        <v>1.1228862633475096</v>
      </c>
      <c r="M1188" s="376">
        <f t="shared" si="294"/>
        <v>1.0633210402438422</v>
      </c>
      <c r="N1188" s="376">
        <f t="shared" si="294"/>
        <v>0.68382760381279761</v>
      </c>
      <c r="O1188" s="376">
        <f t="shared" si="294"/>
        <v>0.77846389957762907</v>
      </c>
      <c r="P1188" s="376">
        <f t="shared" si="294"/>
        <v>0.87024496500756654</v>
      </c>
      <c r="Q1188" s="376">
        <f t="shared" si="294"/>
        <v>0.68618326864400014</v>
      </c>
      <c r="R1188" s="376">
        <f t="shared" si="294"/>
        <v>1.0808972719315819</v>
      </c>
      <c r="S1188" s="376">
        <f t="shared" si="294"/>
        <v>0.73143174120313126</v>
      </c>
      <c r="T1188" s="376">
        <f t="shared" si="294"/>
        <v>0.83274100565282272</v>
      </c>
      <c r="U1188" s="376">
        <f t="shared" si="294"/>
        <v>0.84699349183813055</v>
      </c>
      <c r="V1188" s="376">
        <f t="shared" si="294"/>
        <v>1.0155905401607979</v>
      </c>
      <c r="W1188" s="376">
        <f t="shared" si="294"/>
        <v>1.0055029819189569</v>
      </c>
      <c r="X1188" s="376">
        <f t="shared" si="294"/>
        <v>1.0543023602147423</v>
      </c>
      <c r="Y1188" s="376">
        <f t="shared" si="294"/>
        <v>1.0720341491261474</v>
      </c>
      <c r="Z1188" s="376">
        <f t="shared" si="294"/>
        <v>0.90762661847671666</v>
      </c>
      <c r="AA1188" s="376">
        <f t="shared" si="294"/>
        <v>0.68825999886624367</v>
      </c>
      <c r="AB1188" s="376">
        <f t="shared" si="294"/>
        <v>0.71245729528151025</v>
      </c>
      <c r="AC1188" s="376">
        <f t="shared" si="294"/>
        <v>0.71267181566023863</v>
      </c>
      <c r="AD1188" s="376">
        <f t="shared" si="294"/>
        <v>0.79150428706716058</v>
      </c>
      <c r="AE1188" s="376">
        <f t="shared" si="294"/>
        <v>0.78441830641184174</v>
      </c>
      <c r="AF1188" s="376">
        <f t="shared" si="294"/>
        <v>0.91624131326467473</v>
      </c>
      <c r="AG1188" s="376">
        <f t="shared" ref="AG1188:AH1188" si="295">AG18*100/AG$5</f>
        <v>0.79770266892150454</v>
      </c>
      <c r="AH1188" s="376">
        <f t="shared" si="295"/>
        <v>1.0521304025058096</v>
      </c>
      <c r="AI1188" s="376">
        <f t="shared" ref="AI1188:AJ1188" si="296">AI18*100/AI$5</f>
        <v>1.1686673397466807</v>
      </c>
      <c r="AJ1188" s="376">
        <f t="shared" si="296"/>
        <v>1.088211218988425</v>
      </c>
      <c r="AK1188" s="376">
        <f t="shared" ref="AK1188:AL1188" si="297">AK18*100/AK$5</f>
        <v>1.1006858313918491</v>
      </c>
      <c r="AL1188" s="376">
        <f t="shared" si="297"/>
        <v>0.77417732701752628</v>
      </c>
      <c r="AM1188" s="376">
        <f t="shared" ref="AM1188:AN1188" si="298">AM18*100/AM$5</f>
        <v>0.79064395248098851</v>
      </c>
      <c r="AN1188" s="376">
        <f t="shared" si="298"/>
        <v>0.7216651908134013</v>
      </c>
      <c r="AO1188" s="376">
        <f t="shared" ref="AO1188:AP1188" si="299">AO18*100/AO$5</f>
        <v>0.61948582879663694</v>
      </c>
      <c r="AP1188" s="376">
        <f t="shared" si="299"/>
        <v>0.85223104132143956</v>
      </c>
    </row>
    <row r="1189" spans="1:42" s="326" customFormat="1" ht="13.8" x14ac:dyDescent="0.3">
      <c r="A1189" s="330"/>
      <c r="B1189" s="330" t="s">
        <v>190</v>
      </c>
      <c r="C1189" s="376">
        <f t="shared" ref="C1189:AF1189" si="300">C19*100/C$5</f>
        <v>25.520729885404883</v>
      </c>
      <c r="D1189" s="376">
        <f t="shared" si="300"/>
        <v>22.608313467003814</v>
      </c>
      <c r="E1189" s="376">
        <f t="shared" si="300"/>
        <v>22.359108507399952</v>
      </c>
      <c r="F1189" s="376">
        <f t="shared" si="300"/>
        <v>23.044715190303698</v>
      </c>
      <c r="G1189" s="376">
        <f t="shared" si="300"/>
        <v>20.333981274656004</v>
      </c>
      <c r="H1189" s="376">
        <f t="shared" si="300"/>
        <v>21.578817124474142</v>
      </c>
      <c r="I1189" s="376">
        <f t="shared" si="300"/>
        <v>20.187806066247312</v>
      </c>
      <c r="J1189" s="376">
        <f t="shared" si="300"/>
        <v>21.317030595716883</v>
      </c>
      <c r="K1189" s="376">
        <f t="shared" si="300"/>
        <v>20.508922065962746</v>
      </c>
      <c r="L1189" s="376">
        <f t="shared" si="300"/>
        <v>22.529426718001535</v>
      </c>
      <c r="M1189" s="376">
        <f t="shared" si="300"/>
        <v>23.996797102756499</v>
      </c>
      <c r="N1189" s="376">
        <f t="shared" si="300"/>
        <v>22.524807580448282</v>
      </c>
      <c r="O1189" s="376">
        <f t="shared" si="300"/>
        <v>21.98418476876672</v>
      </c>
      <c r="P1189" s="376">
        <f t="shared" si="300"/>
        <v>22.732508493070878</v>
      </c>
      <c r="Q1189" s="376">
        <f t="shared" si="300"/>
        <v>24.049371502529674</v>
      </c>
      <c r="R1189" s="376">
        <f t="shared" si="300"/>
        <v>22.686283292309973</v>
      </c>
      <c r="S1189" s="376">
        <f t="shared" si="300"/>
        <v>24.913553604219157</v>
      </c>
      <c r="T1189" s="376">
        <f t="shared" si="300"/>
        <v>23.897837009614896</v>
      </c>
      <c r="U1189" s="376">
        <f t="shared" si="300"/>
        <v>24.175304967773389</v>
      </c>
      <c r="V1189" s="376">
        <f t="shared" si="300"/>
        <v>24.418230760062805</v>
      </c>
      <c r="W1189" s="376">
        <f t="shared" si="300"/>
        <v>23.516073734616214</v>
      </c>
      <c r="X1189" s="376">
        <f t="shared" si="300"/>
        <v>25.040383655131215</v>
      </c>
      <c r="Y1189" s="376">
        <f t="shared" si="300"/>
        <v>27.285460785185574</v>
      </c>
      <c r="Z1189" s="376">
        <f t="shared" si="300"/>
        <v>23.733760178927678</v>
      </c>
      <c r="AA1189" s="376">
        <f t="shared" si="300"/>
        <v>23.844164732449372</v>
      </c>
      <c r="AB1189" s="376">
        <f t="shared" si="300"/>
        <v>27.834842596192789</v>
      </c>
      <c r="AC1189" s="376">
        <f t="shared" si="300"/>
        <v>25.535552666583861</v>
      </c>
      <c r="AD1189" s="376">
        <f t="shared" si="300"/>
        <v>24.63062728290193</v>
      </c>
      <c r="AE1189" s="376">
        <f t="shared" si="300"/>
        <v>23.566641373463966</v>
      </c>
      <c r="AF1189" s="376">
        <f t="shared" si="300"/>
        <v>23.513680056640435</v>
      </c>
      <c r="AG1189" s="376">
        <f t="shared" ref="AG1189:AH1189" si="301">AG19*100/AG$5</f>
        <v>24.602882763781817</v>
      </c>
      <c r="AH1189" s="376">
        <f t="shared" si="301"/>
        <v>24.038464023184478</v>
      </c>
      <c r="AI1189" s="376">
        <f t="shared" ref="AI1189:AJ1189" si="302">AI19*100/AI$5</f>
        <v>24.358803475596794</v>
      </c>
      <c r="AJ1189" s="376">
        <f t="shared" si="302"/>
        <v>27.15174420629312</v>
      </c>
      <c r="AK1189" s="376">
        <f t="shared" ref="AK1189:AL1189" si="303">AK19*100/AK$5</f>
        <v>26.653628960638247</v>
      </c>
      <c r="AL1189" s="376">
        <f t="shared" si="303"/>
        <v>27.580428822031184</v>
      </c>
      <c r="AM1189" s="376">
        <f t="shared" ref="AM1189:AN1189" si="304">AM19*100/AM$5</f>
        <v>26.046740191212781</v>
      </c>
      <c r="AN1189" s="376">
        <f t="shared" si="304"/>
        <v>23.627796142969103</v>
      </c>
      <c r="AO1189" s="376">
        <f t="shared" ref="AO1189:AP1189" si="305">AO19*100/AO$5</f>
        <v>26.847637372165192</v>
      </c>
      <c r="AP1189" s="376">
        <f t="shared" si="305"/>
        <v>27.053737966095753</v>
      </c>
    </row>
    <row r="1190" spans="1:42" s="326" customFormat="1" ht="13.8" x14ac:dyDescent="0.3">
      <c r="A1190" s="328"/>
      <c r="B1190" s="328" t="s">
        <v>191</v>
      </c>
      <c r="C1190" s="376">
        <f t="shared" ref="C1190:AF1190" si="306">C20*100/C$5</f>
        <v>3.6010673667302831E-2</v>
      </c>
      <c r="D1190" s="376">
        <f t="shared" si="306"/>
        <v>3.4351746385963826E-2</v>
      </c>
      <c r="E1190" s="376">
        <f t="shared" si="306"/>
        <v>3.8861731674287969E-2</v>
      </c>
      <c r="F1190" s="376">
        <f t="shared" si="306"/>
        <v>3.2352468345369201E-2</v>
      </c>
      <c r="G1190" s="376">
        <f t="shared" si="306"/>
        <v>3.1725336970777562E-2</v>
      </c>
      <c r="H1190" s="376">
        <f t="shared" si="306"/>
        <v>3.7789813996578991E-2</v>
      </c>
      <c r="I1190" s="376">
        <f t="shared" si="306"/>
        <v>4.0713564218087514E-2</v>
      </c>
      <c r="J1190" s="376">
        <f t="shared" si="306"/>
        <v>3.3919459156047389E-2</v>
      </c>
      <c r="K1190" s="376">
        <f t="shared" si="306"/>
        <v>3.6842586420191462E-2</v>
      </c>
      <c r="L1190" s="376">
        <f t="shared" si="306"/>
        <v>3.354797111533233E-2</v>
      </c>
      <c r="M1190" s="376">
        <f t="shared" si="306"/>
        <v>5.7863180807123292E-2</v>
      </c>
      <c r="N1190" s="376">
        <f t="shared" si="306"/>
        <v>4.5458160939664177E-2</v>
      </c>
      <c r="O1190" s="376">
        <f t="shared" si="306"/>
        <v>2.7589751811502809E-2</v>
      </c>
      <c r="P1190" s="376">
        <f t="shared" si="306"/>
        <v>3.4831742303801906E-2</v>
      </c>
      <c r="Q1190" s="376">
        <f t="shared" si="306"/>
        <v>5.066062112324151E-2</v>
      </c>
      <c r="R1190" s="376">
        <f t="shared" si="306"/>
        <v>5.1040709452797518E-2</v>
      </c>
      <c r="S1190" s="376">
        <f t="shared" si="306"/>
        <v>3.7094359834928009E-2</v>
      </c>
      <c r="T1190" s="376">
        <f t="shared" si="306"/>
        <v>4.9322728326074157E-2</v>
      </c>
      <c r="U1190" s="376">
        <f t="shared" si="306"/>
        <v>3.957315078578906E-2</v>
      </c>
      <c r="V1190" s="376">
        <f t="shared" si="306"/>
        <v>3.9465280006048237E-2</v>
      </c>
      <c r="W1190" s="376">
        <f t="shared" si="306"/>
        <v>2.5585073770843948E-2</v>
      </c>
      <c r="X1190" s="376">
        <f t="shared" si="306"/>
        <v>4.7171197005084875E-2</v>
      </c>
      <c r="Y1190" s="376">
        <f t="shared" si="306"/>
        <v>4.5044296468208886E-2</v>
      </c>
      <c r="Z1190" s="376">
        <f t="shared" si="306"/>
        <v>3.9749326038425008E-2</v>
      </c>
      <c r="AA1190" s="376">
        <f t="shared" si="306"/>
        <v>3.316698952898265E-2</v>
      </c>
      <c r="AB1190" s="376">
        <f t="shared" si="306"/>
        <v>2.3485847410486201E-2</v>
      </c>
      <c r="AC1190" s="376">
        <f t="shared" si="306"/>
        <v>4.1640311653153218E-2</v>
      </c>
      <c r="AD1190" s="376">
        <f t="shared" si="306"/>
        <v>4.7945903453687481E-2</v>
      </c>
      <c r="AE1190" s="376">
        <f t="shared" si="306"/>
        <v>3.1202785937735934E-2</v>
      </c>
      <c r="AF1190" s="376">
        <f t="shared" si="306"/>
        <v>2.6375424433870479E-2</v>
      </c>
      <c r="AG1190" s="376">
        <f t="shared" ref="AG1190:AH1190" si="307">AG20*100/AG$5</f>
        <v>3.0671682353145865E-2</v>
      </c>
      <c r="AH1190" s="376">
        <f t="shared" si="307"/>
        <v>3.7849920236003406E-2</v>
      </c>
      <c r="AI1190" s="376">
        <f t="shared" ref="AI1190:AJ1190" si="308">AI20*100/AI$5</f>
        <v>2.9664301124795608E-2</v>
      </c>
      <c r="AJ1190" s="376">
        <f t="shared" si="308"/>
        <v>2.2879194335524936E-2</v>
      </c>
      <c r="AK1190" s="376">
        <f t="shared" ref="AK1190:AL1190" si="309">AK20*100/AK$5</f>
        <v>5.0103863351507412E-2</v>
      </c>
      <c r="AL1190" s="376">
        <f t="shared" si="309"/>
        <v>3.7032583862303896E-2</v>
      </c>
      <c r="AM1190" s="376">
        <f t="shared" ref="AM1190:AN1190" si="310">AM20*100/AM$5</f>
        <v>2.9799606342894736E-2</v>
      </c>
      <c r="AN1190" s="376">
        <f t="shared" si="310"/>
        <v>2.3807898032281026E-2</v>
      </c>
      <c r="AO1190" s="376">
        <f t="shared" ref="AO1190:AP1190" si="311">AO20*100/AO$5</f>
        <v>3.9955539480428327E-2</v>
      </c>
      <c r="AP1190" s="376">
        <f t="shared" si="311"/>
        <v>4.0128075042843332E-2</v>
      </c>
    </row>
    <row r="1191" spans="1:42" s="326" customFormat="1" ht="13.8" x14ac:dyDescent="0.3">
      <c r="A1191" s="330"/>
      <c r="B1191" s="330" t="s">
        <v>192</v>
      </c>
      <c r="C1191" s="376">
        <f t="shared" ref="C1191:AF1191" si="312">C21*100/C$5</f>
        <v>1.6062314873185435E-2</v>
      </c>
      <c r="D1191" s="376">
        <f t="shared" si="312"/>
        <v>1.3516852587960704E-2</v>
      </c>
      <c r="E1191" s="376">
        <f t="shared" si="312"/>
        <v>1.5701333046905217E-2</v>
      </c>
      <c r="F1191" s="376">
        <f t="shared" si="312"/>
        <v>1.1157402556684804E-2</v>
      </c>
      <c r="G1191" s="376">
        <f t="shared" si="312"/>
        <v>1.3533185700821198E-2</v>
      </c>
      <c r="H1191" s="376">
        <f t="shared" si="312"/>
        <v>1.2753609325786966E-2</v>
      </c>
      <c r="I1191" s="376">
        <f t="shared" si="312"/>
        <v>2.3491431528008831E-2</v>
      </c>
      <c r="J1191" s="376">
        <f t="shared" si="312"/>
        <v>1.2473607560610974E-2</v>
      </c>
      <c r="K1191" s="376">
        <f t="shared" si="312"/>
        <v>9.8482313008179511E-3</v>
      </c>
      <c r="L1191" s="376">
        <f t="shared" si="312"/>
        <v>1.3094093705849763E-2</v>
      </c>
      <c r="M1191" s="376">
        <f t="shared" si="312"/>
        <v>2.5910791993778003E-2</v>
      </c>
      <c r="N1191" s="376">
        <f t="shared" si="312"/>
        <v>1.4797231273615026E-2</v>
      </c>
      <c r="O1191" s="376">
        <f t="shared" si="312"/>
        <v>1.0875187587706635E-2</v>
      </c>
      <c r="P1191" s="376">
        <f t="shared" si="312"/>
        <v>1.8861478287164578E-2</v>
      </c>
      <c r="Q1191" s="376">
        <f t="shared" si="312"/>
        <v>2.5176223936274264E-2</v>
      </c>
      <c r="R1191" s="376">
        <f t="shared" si="312"/>
        <v>2.2114742139293504E-2</v>
      </c>
      <c r="S1191" s="376">
        <f t="shared" si="312"/>
        <v>8.2855527213147231E-3</v>
      </c>
      <c r="T1191" s="376">
        <f t="shared" si="312"/>
        <v>2.6195448470637473E-2</v>
      </c>
      <c r="U1191" s="376">
        <f t="shared" si="312"/>
        <v>1.3261736457628617E-2</v>
      </c>
      <c r="V1191" s="376">
        <f t="shared" si="312"/>
        <v>1.5456539024072046E-2</v>
      </c>
      <c r="W1191" s="376">
        <f t="shared" si="312"/>
        <v>9.0752863034449707E-3</v>
      </c>
      <c r="X1191" s="376">
        <f t="shared" si="312"/>
        <v>1.9704093705500889E-2</v>
      </c>
      <c r="Y1191" s="376">
        <f t="shared" si="312"/>
        <v>1.3011791753934177E-2</v>
      </c>
      <c r="Z1191" s="376">
        <f t="shared" si="312"/>
        <v>1.3692070427026489E-2</v>
      </c>
      <c r="AA1191" s="376">
        <f t="shared" si="312"/>
        <v>1.2857868310793974E-2</v>
      </c>
      <c r="AB1191" s="376">
        <f t="shared" si="312"/>
        <v>9.0850763894493626E-3</v>
      </c>
      <c r="AC1191" s="376">
        <f t="shared" si="312"/>
        <v>1.7593899167938475E-2</v>
      </c>
      <c r="AD1191" s="376">
        <f t="shared" si="312"/>
        <v>1.649149849456872E-2</v>
      </c>
      <c r="AE1191" s="376">
        <f t="shared" si="312"/>
        <v>1.2214837925273366E-2</v>
      </c>
      <c r="AF1191" s="376">
        <f t="shared" si="312"/>
        <v>8.0509514904861766E-3</v>
      </c>
      <c r="AG1191" s="376">
        <f t="shared" ref="AG1191:AH1191" si="313">AG21*100/AG$5</f>
        <v>9.1543371241319584E-3</v>
      </c>
      <c r="AH1191" s="376">
        <f t="shared" si="313"/>
        <v>2.0270832607588385E-2</v>
      </c>
      <c r="AI1191" s="376">
        <f t="shared" ref="AI1191:AJ1191" si="314">AI21*100/AI$5</f>
        <v>1.1862179850457797E-2</v>
      </c>
      <c r="AJ1191" s="376">
        <f t="shared" si="314"/>
        <v>9.3136257096280133E-3</v>
      </c>
      <c r="AK1191" s="376">
        <f t="shared" ref="AK1191:AL1191" si="315">AK21*100/AK$5</f>
        <v>2.1932284885403861E-2</v>
      </c>
      <c r="AL1191" s="376">
        <f t="shared" si="315"/>
        <v>2.8469707169615204E-3</v>
      </c>
      <c r="AM1191" s="376">
        <f t="shared" ref="AM1191:AN1191" si="316">AM21*100/AM$5</f>
        <v>1.0842118484094656E-2</v>
      </c>
      <c r="AN1191" s="376">
        <f t="shared" si="316"/>
        <v>1.0322768790717822E-2</v>
      </c>
      <c r="AO1191" s="376">
        <f t="shared" ref="AO1191:AP1191" si="317">AO21*100/AO$5</f>
        <v>1.4102476992903956E-2</v>
      </c>
      <c r="AP1191" s="376">
        <f t="shared" si="317"/>
        <v>1.1683888467161681E-2</v>
      </c>
    </row>
    <row r="1192" spans="1:42" s="326" customFormat="1" ht="13.8" x14ac:dyDescent="0.3">
      <c r="A1192" s="328"/>
      <c r="B1192" s="328" t="s">
        <v>193</v>
      </c>
      <c r="C1192" s="376">
        <f t="shared" ref="C1192:AF1192" si="318">C22*100/C$5</f>
        <v>1.0794566447033221E-3</v>
      </c>
      <c r="D1192" s="376">
        <f t="shared" si="318"/>
        <v>3.2285475926657732E-3</v>
      </c>
      <c r="E1192" s="376">
        <f t="shared" si="318"/>
        <v>8.9508786965730443E-4</v>
      </c>
      <c r="F1192" s="376">
        <f t="shared" si="318"/>
        <v>2.7993483117130335E-4</v>
      </c>
      <c r="G1192" s="376">
        <f t="shared" si="318"/>
        <v>1.7378681091218477E-3</v>
      </c>
      <c r="H1192" s="376">
        <f t="shared" si="318"/>
        <v>4.7101398078190496E-4</v>
      </c>
      <c r="I1192" s="376">
        <f t="shared" si="318"/>
        <v>6.638081122514269E-4</v>
      </c>
      <c r="J1192" s="376">
        <f t="shared" si="318"/>
        <v>8.0239580799251872E-4</v>
      </c>
      <c r="K1192" s="376">
        <f t="shared" si="318"/>
        <v>1.4909672885700484E-3</v>
      </c>
      <c r="L1192" s="376">
        <f t="shared" si="318"/>
        <v>1.8060818904620365E-4</v>
      </c>
      <c r="M1192" s="376">
        <f t="shared" si="318"/>
        <v>1.4040330637022564E-3</v>
      </c>
      <c r="N1192" s="376">
        <f t="shared" si="318"/>
        <v>2.3551148873921812E-3</v>
      </c>
      <c r="O1192" s="376">
        <f t="shared" si="318"/>
        <v>0</v>
      </c>
      <c r="P1192" s="376">
        <f t="shared" si="318"/>
        <v>1.0992801883792798E-3</v>
      </c>
      <c r="Q1192" s="376">
        <f t="shared" si="318"/>
        <v>4.5775179406829062E-4</v>
      </c>
      <c r="R1192" s="376">
        <f t="shared" si="318"/>
        <v>2.0891693109041586E-4</v>
      </c>
      <c r="S1192" s="376">
        <f t="shared" si="318"/>
        <v>2.2191766738972033E-4</v>
      </c>
      <c r="T1192" s="376">
        <f t="shared" si="318"/>
        <v>1.3911201668760479E-4</v>
      </c>
      <c r="U1192" s="376">
        <f t="shared" si="318"/>
        <v>3.6031842595806612E-4</v>
      </c>
      <c r="V1192" s="376">
        <f t="shared" si="318"/>
        <v>2.1918738125128335E-3</v>
      </c>
      <c r="W1192" s="376">
        <f t="shared" si="318"/>
        <v>2.3205722601103183E-4</v>
      </c>
      <c r="X1192" s="376">
        <f t="shared" si="318"/>
        <v>1.3908858967078889E-4</v>
      </c>
      <c r="Y1192" s="376">
        <f t="shared" si="318"/>
        <v>4.7046863431295083E-4</v>
      </c>
      <c r="Z1192" s="376">
        <f t="shared" si="318"/>
        <v>3.1893786851402262E-4</v>
      </c>
      <c r="AA1192" s="376">
        <f t="shared" si="318"/>
        <v>2.4340284896801041E-4</v>
      </c>
      <c r="AB1192" s="376">
        <f t="shared" si="318"/>
        <v>6.5105556065671831E-4</v>
      </c>
      <c r="AC1192" s="376">
        <f t="shared" si="318"/>
        <v>1.3121251167014393E-4</v>
      </c>
      <c r="AD1192" s="376">
        <f t="shared" si="318"/>
        <v>2.850290974327857E-4</v>
      </c>
      <c r="AE1192" s="376">
        <f t="shared" si="318"/>
        <v>1.3159443873016921E-4</v>
      </c>
      <c r="AF1192" s="376">
        <f t="shared" si="318"/>
        <v>8.916857840951211E-4</v>
      </c>
      <c r="AG1192" s="376">
        <f t="shared" ref="AG1192:AH1192" si="319">AG22*100/AG$5</f>
        <v>4.711582502725838E-4</v>
      </c>
      <c r="AH1192" s="376">
        <f t="shared" si="319"/>
        <v>0</v>
      </c>
      <c r="AI1192" s="376">
        <f t="shared" ref="AI1192:AJ1192" si="320">AI22*100/AI$5</f>
        <v>9.2529089913290198E-4</v>
      </c>
      <c r="AJ1192" s="376">
        <f t="shared" si="320"/>
        <v>3.3975610878504551E-4</v>
      </c>
      <c r="AK1192" s="376">
        <f t="shared" ref="AK1192:AL1192" si="321">AK22*100/AK$5</f>
        <v>7.6371851847386739E-4</v>
      </c>
      <c r="AL1192" s="376">
        <f t="shared" si="321"/>
        <v>9.0402071627081713E-4</v>
      </c>
      <c r="AM1192" s="376">
        <f t="shared" ref="AM1192:AN1192" si="322">AM22*100/AM$5</f>
        <v>1.7978897782380905E-4</v>
      </c>
      <c r="AN1192" s="376">
        <f t="shared" si="322"/>
        <v>9.7124603806381853E-4</v>
      </c>
      <c r="AO1192" s="376">
        <f t="shared" ref="AO1192:AP1192" si="323">AO22*100/AO$5</f>
        <v>0</v>
      </c>
      <c r="AP1192" s="376">
        <f t="shared" si="323"/>
        <v>1.5040712986286303E-3</v>
      </c>
    </row>
    <row r="1193" spans="1:42" s="326" customFormat="1" ht="13.8" x14ac:dyDescent="0.3">
      <c r="A1193" s="330"/>
      <c r="B1193" s="330" t="s">
        <v>194</v>
      </c>
      <c r="C1193" s="376">
        <f t="shared" ref="C1193:AF1193" si="324">C23*100/C$5</f>
        <v>4.620074439330219E-3</v>
      </c>
      <c r="D1193" s="376">
        <f t="shared" si="324"/>
        <v>9.0399332594641652E-4</v>
      </c>
      <c r="E1193" s="376">
        <f t="shared" si="324"/>
        <v>0</v>
      </c>
      <c r="F1193" s="376">
        <f t="shared" si="324"/>
        <v>3.9990690167329045E-4</v>
      </c>
      <c r="G1193" s="376">
        <f t="shared" si="324"/>
        <v>3.6606158043204877E-3</v>
      </c>
      <c r="H1193" s="376">
        <f t="shared" si="324"/>
        <v>1.413041942345715E-3</v>
      </c>
      <c r="I1193" s="376">
        <f t="shared" si="324"/>
        <v>7.7444279762666466E-4</v>
      </c>
      <c r="J1193" s="376">
        <f t="shared" si="324"/>
        <v>9.4828595490024947E-4</v>
      </c>
      <c r="K1193" s="376">
        <f t="shared" si="324"/>
        <v>1.5694392511263669E-4</v>
      </c>
      <c r="L1193" s="376">
        <f t="shared" si="324"/>
        <v>0</v>
      </c>
      <c r="M1193" s="376">
        <f t="shared" si="324"/>
        <v>2.5527873885495571E-3</v>
      </c>
      <c r="N1193" s="376">
        <f t="shared" si="324"/>
        <v>0</v>
      </c>
      <c r="O1193" s="376">
        <f t="shared" si="324"/>
        <v>1.0773777829100315E-3</v>
      </c>
      <c r="P1193" s="376">
        <f t="shared" si="324"/>
        <v>0</v>
      </c>
      <c r="Q1193" s="376">
        <f t="shared" si="324"/>
        <v>0</v>
      </c>
      <c r="R1193" s="376">
        <f t="shared" si="324"/>
        <v>2.008303094100927E-3</v>
      </c>
      <c r="S1193" s="376">
        <f t="shared" si="324"/>
        <v>2.7268266387855066E-3</v>
      </c>
      <c r="T1193" s="376">
        <f t="shared" si="324"/>
        <v>0</v>
      </c>
      <c r="U1193" s="376">
        <f t="shared" si="324"/>
        <v>0</v>
      </c>
      <c r="V1193" s="376">
        <f t="shared" si="324"/>
        <v>1.1095031006569419E-3</v>
      </c>
      <c r="W1193" s="376">
        <f t="shared" si="324"/>
        <v>0</v>
      </c>
      <c r="X1193" s="376">
        <f t="shared" si="324"/>
        <v>0</v>
      </c>
      <c r="Y1193" s="376">
        <f t="shared" si="324"/>
        <v>8.9813905052829829E-4</v>
      </c>
      <c r="Z1193" s="376">
        <f t="shared" si="324"/>
        <v>0</v>
      </c>
      <c r="AA1193" s="376">
        <f t="shared" si="324"/>
        <v>0</v>
      </c>
      <c r="AB1193" s="376">
        <f t="shared" si="324"/>
        <v>0</v>
      </c>
      <c r="AC1193" s="376">
        <f t="shared" si="324"/>
        <v>3.9136993787686111E-4</v>
      </c>
      <c r="AD1193" s="376">
        <f t="shared" si="324"/>
        <v>0</v>
      </c>
      <c r="AE1193" s="376">
        <f t="shared" si="324"/>
        <v>0</v>
      </c>
      <c r="AF1193" s="376">
        <f t="shared" si="324"/>
        <v>1.3265147317547041E-3</v>
      </c>
      <c r="AG1193" s="376">
        <f t="shared" ref="AG1193:AH1193" si="325">AG23*100/AG$5</f>
        <v>0</v>
      </c>
      <c r="AH1193" s="376">
        <f t="shared" si="325"/>
        <v>2.8155660578906011E-6</v>
      </c>
      <c r="AI1193" s="376">
        <f t="shared" ref="AI1193:AJ1193" si="326">AI23*100/AI$5</f>
        <v>1.236273880112392E-4</v>
      </c>
      <c r="AJ1193" s="376">
        <f t="shared" si="326"/>
        <v>1.9720586292282523E-4</v>
      </c>
      <c r="AK1193" s="376">
        <f t="shared" ref="AK1193:AL1193" si="327">AK23*100/AK$5</f>
        <v>0</v>
      </c>
      <c r="AL1193" s="376">
        <f t="shared" si="327"/>
        <v>0</v>
      </c>
      <c r="AM1193" s="376">
        <f t="shared" ref="AM1193:AN1193" si="328">AM23*100/AM$5</f>
        <v>0</v>
      </c>
      <c r="AN1193" s="376">
        <f t="shared" si="328"/>
        <v>0</v>
      </c>
      <c r="AO1193" s="376">
        <f t="shared" ref="AO1193:AP1193" si="329">AO23*100/AO$5</f>
        <v>9.9736530258455925E-4</v>
      </c>
      <c r="AP1193" s="376">
        <f t="shared" si="329"/>
        <v>0</v>
      </c>
    </row>
    <row r="1194" spans="1:42" s="326" customFormat="1" ht="13.8" x14ac:dyDescent="0.3">
      <c r="A1194" s="328"/>
      <c r="B1194" s="328" t="s">
        <v>195</v>
      </c>
      <c r="C1194" s="376">
        <f t="shared" ref="C1194:AF1194" si="330">C24*100/C$5</f>
        <v>0</v>
      </c>
      <c r="D1194" s="376">
        <f t="shared" si="330"/>
        <v>0</v>
      </c>
      <c r="E1194" s="376">
        <f t="shared" si="330"/>
        <v>7.0861123014536603E-4</v>
      </c>
      <c r="F1194" s="376">
        <f t="shared" si="330"/>
        <v>3.0792831428843367E-3</v>
      </c>
      <c r="G1194" s="376">
        <f t="shared" si="330"/>
        <v>0</v>
      </c>
      <c r="H1194" s="376">
        <f t="shared" si="330"/>
        <v>5.3985448566541416E-3</v>
      </c>
      <c r="I1194" s="376">
        <f t="shared" si="330"/>
        <v>7.1543763209320453E-3</v>
      </c>
      <c r="J1194" s="376">
        <f t="shared" si="330"/>
        <v>0</v>
      </c>
      <c r="K1194" s="376">
        <f t="shared" si="330"/>
        <v>3.5312383150343254E-3</v>
      </c>
      <c r="L1194" s="376">
        <f t="shared" si="330"/>
        <v>0</v>
      </c>
      <c r="M1194" s="376">
        <f t="shared" si="330"/>
        <v>3.1058913227352946E-3</v>
      </c>
      <c r="N1194" s="376">
        <f t="shared" si="330"/>
        <v>2.4884232772445693E-3</v>
      </c>
      <c r="O1194" s="376">
        <f t="shared" si="330"/>
        <v>5.2567196889656196E-4</v>
      </c>
      <c r="P1194" s="376">
        <f t="shared" si="330"/>
        <v>0</v>
      </c>
      <c r="Q1194" s="376">
        <f t="shared" si="330"/>
        <v>3.9619974224788402E-3</v>
      </c>
      <c r="R1194" s="376">
        <f t="shared" si="330"/>
        <v>9.840501304859636E-4</v>
      </c>
      <c r="S1194" s="376">
        <f t="shared" si="330"/>
        <v>8.6731330521337907E-4</v>
      </c>
      <c r="T1194" s="376">
        <f t="shared" si="330"/>
        <v>6.6604697158417223E-3</v>
      </c>
      <c r="U1194" s="376">
        <f t="shared" si="330"/>
        <v>5.7575851272399293E-4</v>
      </c>
      <c r="V1194" s="376">
        <f t="shared" si="330"/>
        <v>0</v>
      </c>
      <c r="W1194" s="376">
        <f t="shared" si="330"/>
        <v>0</v>
      </c>
      <c r="X1194" s="376">
        <f t="shared" si="330"/>
        <v>9.3035831757414856E-4</v>
      </c>
      <c r="Y1194" s="376">
        <f t="shared" si="330"/>
        <v>5.3910507920264363E-3</v>
      </c>
      <c r="Z1194" s="376">
        <f t="shared" si="330"/>
        <v>1.348096975313955E-3</v>
      </c>
      <c r="AA1194" s="376">
        <f t="shared" si="330"/>
        <v>2.8622404480420686E-3</v>
      </c>
      <c r="AB1194" s="376">
        <f t="shared" si="330"/>
        <v>0</v>
      </c>
      <c r="AC1194" s="376">
        <f t="shared" si="330"/>
        <v>0</v>
      </c>
      <c r="AD1194" s="376">
        <f t="shared" si="330"/>
        <v>8.2335215605505838E-4</v>
      </c>
      <c r="AE1194" s="376">
        <f t="shared" si="330"/>
        <v>9.1809115961634131E-4</v>
      </c>
      <c r="AF1194" s="376">
        <f t="shared" si="330"/>
        <v>0</v>
      </c>
      <c r="AG1194" s="376">
        <f t="shared" ref="AG1194:AH1194" si="331">AG24*100/AG$5</f>
        <v>0</v>
      </c>
      <c r="AH1194" s="376">
        <f t="shared" si="331"/>
        <v>1.3187522464380701E-3</v>
      </c>
      <c r="AI1194" s="376">
        <f t="shared" ref="AI1194:AJ1194" si="332">AI24*100/AI$5</f>
        <v>0</v>
      </c>
      <c r="AJ1194" s="376">
        <f t="shared" si="332"/>
        <v>0</v>
      </c>
      <c r="AK1194" s="376">
        <f t="shared" ref="AK1194:AL1194" si="333">AK24*100/AK$5</f>
        <v>0</v>
      </c>
      <c r="AL1194" s="376">
        <f t="shared" si="333"/>
        <v>0</v>
      </c>
      <c r="AM1194" s="376">
        <f t="shared" ref="AM1194:AN1194" si="334">AM24*100/AM$5</f>
        <v>3.5919239418572083E-4</v>
      </c>
      <c r="AN1194" s="376">
        <f t="shared" si="334"/>
        <v>0</v>
      </c>
      <c r="AO1194" s="376">
        <f t="shared" ref="AO1194:AP1194" si="335">AO24*100/AO$5</f>
        <v>0</v>
      </c>
      <c r="AP1194" s="376">
        <f t="shared" si="335"/>
        <v>1.4453270123975573E-3</v>
      </c>
    </row>
    <row r="1195" spans="1:42" s="326" customFormat="1" ht="13.8" x14ac:dyDescent="0.3">
      <c r="A1195" s="330"/>
      <c r="B1195" s="330" t="s">
        <v>196</v>
      </c>
      <c r="C1195" s="376">
        <f t="shared" ref="C1195:AF1195" si="336">C25*100/C$5</f>
        <v>5.6995310840335413E-3</v>
      </c>
      <c r="D1195" s="376">
        <f t="shared" si="336"/>
        <v>8.7816494520509027E-3</v>
      </c>
      <c r="E1195" s="376">
        <f t="shared" si="336"/>
        <v>1.3463613372761954E-2</v>
      </c>
      <c r="F1195" s="376">
        <f t="shared" si="336"/>
        <v>6.238547666103331E-3</v>
      </c>
      <c r="G1195" s="376">
        <f t="shared" si="336"/>
        <v>7.5061111947177673E-3</v>
      </c>
      <c r="H1195" s="376">
        <f t="shared" si="336"/>
        <v>5.0724582545743609E-3</v>
      </c>
      <c r="I1195" s="376">
        <f t="shared" si="336"/>
        <v>1.2686110589693936E-2</v>
      </c>
      <c r="J1195" s="376">
        <f t="shared" si="336"/>
        <v>9.6652222326371572E-3</v>
      </c>
      <c r="K1195" s="376">
        <f t="shared" si="336"/>
        <v>4.1982499967630317E-3</v>
      </c>
      <c r="L1195" s="376">
        <f t="shared" si="336"/>
        <v>9.843146303018099E-3</v>
      </c>
      <c r="M1195" s="376">
        <f t="shared" si="336"/>
        <v>1.6720757394999598E-2</v>
      </c>
      <c r="N1195" s="376">
        <f t="shared" si="336"/>
        <v>7.1542169220781358E-3</v>
      </c>
      <c r="O1195" s="376">
        <f t="shared" si="336"/>
        <v>8.9833186565467914E-3</v>
      </c>
      <c r="P1195" s="376">
        <f t="shared" si="336"/>
        <v>1.7492535243418556E-2</v>
      </c>
      <c r="Q1195" s="376">
        <f t="shared" si="336"/>
        <v>1.8040195631410027E-2</v>
      </c>
      <c r="R1195" s="376">
        <f t="shared" si="336"/>
        <v>1.7444990750406078E-2</v>
      </c>
      <c r="S1195" s="376">
        <f t="shared" si="336"/>
        <v>4.0206628391081653E-3</v>
      </c>
      <c r="T1195" s="376">
        <f t="shared" si="336"/>
        <v>1.8819546855903899E-2</v>
      </c>
      <c r="U1195" s="376">
        <f t="shared" si="336"/>
        <v>1.0927614278316688E-2</v>
      </c>
      <c r="V1195" s="376">
        <f t="shared" si="336"/>
        <v>1.2115136638229343E-2</v>
      </c>
      <c r="W1195" s="376">
        <f t="shared" si="336"/>
        <v>8.2979981465767898E-3</v>
      </c>
      <c r="X1195" s="376">
        <f t="shared" si="336"/>
        <v>1.8121150652511544E-2</v>
      </c>
      <c r="Y1195" s="376">
        <f t="shared" si="336"/>
        <v>3.3478603616156222E-3</v>
      </c>
      <c r="Z1195" s="376">
        <f t="shared" si="336"/>
        <v>1.0964872781875749E-2</v>
      </c>
      <c r="AA1195" s="376">
        <f t="shared" si="336"/>
        <v>8.8259544969040461E-3</v>
      </c>
      <c r="AB1195" s="376">
        <f t="shared" si="336"/>
        <v>7.8341852074555254E-3</v>
      </c>
      <c r="AC1195" s="376">
        <f t="shared" si="336"/>
        <v>1.6567381095740921E-2</v>
      </c>
      <c r="AD1195" s="376">
        <f t="shared" si="336"/>
        <v>1.4445542584037055E-2</v>
      </c>
      <c r="AE1195" s="376">
        <f t="shared" si="336"/>
        <v>9.7190307913681967E-3</v>
      </c>
      <c r="AF1195" s="376">
        <f t="shared" si="336"/>
        <v>5.2241594847216386E-3</v>
      </c>
      <c r="AG1195" s="376">
        <f t="shared" ref="AG1195:AH1195" si="337">AG25*100/AG$5</f>
        <v>8.6418006169787613E-3</v>
      </c>
      <c r="AH1195" s="376">
        <f t="shared" si="337"/>
        <v>1.820135603755714E-2</v>
      </c>
      <c r="AI1195" s="376">
        <f t="shared" ref="AI1195:AJ1195" si="338">AI25*100/AI$5</f>
        <v>1.0789250239199225E-2</v>
      </c>
      <c r="AJ1195" s="376">
        <f t="shared" si="338"/>
        <v>8.4476637022104263E-3</v>
      </c>
      <c r="AK1195" s="376">
        <f t="shared" ref="AK1195:AL1195" si="339">AK25*100/AK$5</f>
        <v>2.0526836460354747E-2</v>
      </c>
      <c r="AL1195" s="376">
        <f t="shared" si="339"/>
        <v>1.4348225682392502E-3</v>
      </c>
      <c r="AM1195" s="376">
        <f t="shared" ref="AM1195:AN1195" si="340">AM25*100/AM$5</f>
        <v>1.0215058398026191E-2</v>
      </c>
      <c r="AN1195" s="376">
        <f t="shared" si="340"/>
        <v>8.956731583238486E-3</v>
      </c>
      <c r="AO1195" s="376">
        <f t="shared" ref="AO1195:AP1195" si="341">AO25*100/AO$5</f>
        <v>1.2874086695442155E-2</v>
      </c>
      <c r="AP1195" s="376">
        <f t="shared" si="341"/>
        <v>8.5485473620972811E-3</v>
      </c>
    </row>
    <row r="1196" spans="1:42" s="326" customFormat="1" ht="13.8" x14ac:dyDescent="0.3">
      <c r="A1196" s="328"/>
      <c r="B1196" s="328" t="s">
        <v>197</v>
      </c>
      <c r="C1196" s="376">
        <f t="shared" ref="C1196:AF1196" si="342">C26*100/C$5</f>
        <v>4.6632527051183514E-3</v>
      </c>
      <c r="D1196" s="376">
        <f t="shared" si="342"/>
        <v>5.596149160620674E-4</v>
      </c>
      <c r="E1196" s="376">
        <f t="shared" si="342"/>
        <v>6.3402057434059072E-4</v>
      </c>
      <c r="F1196" s="376">
        <f t="shared" si="342"/>
        <v>1.1197393246852134E-3</v>
      </c>
      <c r="G1196" s="376">
        <f t="shared" si="342"/>
        <v>5.9161467544573544E-4</v>
      </c>
      <c r="H1196" s="376">
        <f t="shared" si="342"/>
        <v>2.8985475740424922E-4</v>
      </c>
      <c r="I1196" s="376">
        <f t="shared" si="342"/>
        <v>2.1758154790463436E-3</v>
      </c>
      <c r="J1196" s="376">
        <f t="shared" si="342"/>
        <v>1.0212310283541149E-3</v>
      </c>
      <c r="K1196" s="376">
        <f t="shared" si="342"/>
        <v>4.7083177533791004E-4</v>
      </c>
      <c r="L1196" s="376">
        <f t="shared" si="342"/>
        <v>3.070339213785462E-3</v>
      </c>
      <c r="M1196" s="376">
        <f t="shared" si="342"/>
        <v>2.0847763673154719E-3</v>
      </c>
      <c r="N1196" s="376">
        <f t="shared" si="342"/>
        <v>2.7550400569493444E-3</v>
      </c>
      <c r="O1196" s="376">
        <f t="shared" si="342"/>
        <v>2.7321837056847167E-4</v>
      </c>
      <c r="P1196" s="376">
        <f t="shared" si="342"/>
        <v>1.2412847661355606E-4</v>
      </c>
      <c r="Q1196" s="376">
        <f t="shared" si="342"/>
        <v>2.5688002262625738E-3</v>
      </c>
      <c r="R1196" s="376">
        <f t="shared" si="342"/>
        <v>9.0278879527160439E-4</v>
      </c>
      <c r="S1196" s="376">
        <f t="shared" si="342"/>
        <v>4.4883227081795045E-4</v>
      </c>
      <c r="T1196" s="376">
        <f t="shared" si="342"/>
        <v>5.6012941400244347E-4</v>
      </c>
      <c r="U1196" s="376">
        <f t="shared" si="342"/>
        <v>1.3885803641637345E-3</v>
      </c>
      <c r="V1196" s="376">
        <f t="shared" si="342"/>
        <v>4.0025472672927847E-5</v>
      </c>
      <c r="W1196" s="376">
        <f t="shared" si="342"/>
        <v>2.8808015753209226E-5</v>
      </c>
      <c r="X1196" s="376">
        <f t="shared" si="342"/>
        <v>4.9700923040849727E-4</v>
      </c>
      <c r="Y1196" s="376">
        <f t="shared" si="342"/>
        <v>2.904272915450869E-3</v>
      </c>
      <c r="Z1196" s="376">
        <f t="shared" si="342"/>
        <v>1.0422152898045835E-3</v>
      </c>
      <c r="AA1196" s="376">
        <f t="shared" si="342"/>
        <v>4.2723789425020737E-4</v>
      </c>
      <c r="AB1196" s="376">
        <f t="shared" si="342"/>
        <v>5.836306083303669E-4</v>
      </c>
      <c r="AC1196" s="376">
        <f t="shared" si="342"/>
        <v>4.8836819011754983E-4</v>
      </c>
      <c r="AD1196" s="376">
        <f t="shared" si="342"/>
        <v>8.9323268349858292E-4</v>
      </c>
      <c r="AE1196" s="376">
        <f t="shared" si="342"/>
        <v>1.4029684896877492E-3</v>
      </c>
      <c r="AF1196" s="376">
        <f t="shared" si="342"/>
        <v>5.9189090892711009E-4</v>
      </c>
      <c r="AG1196" s="376">
        <f t="shared" ref="AG1196:AH1196" si="343">AG26*100/AG$5</f>
        <v>4.137825688061393E-5</v>
      </c>
      <c r="AH1196" s="376">
        <f t="shared" si="343"/>
        <v>5.9318056090380063E-4</v>
      </c>
      <c r="AI1196" s="376">
        <f t="shared" ref="AI1196:AJ1196" si="344">AI26*100/AI$5</f>
        <v>9.059093038954727E-6</v>
      </c>
      <c r="AJ1196" s="376">
        <f t="shared" si="344"/>
        <v>3.2900003570971419E-4</v>
      </c>
      <c r="AK1196" s="376">
        <f t="shared" ref="AK1196:AL1196" si="345">AK26*100/AK$5</f>
        <v>6.267791835529395E-4</v>
      </c>
      <c r="AL1196" s="376">
        <f t="shared" si="345"/>
        <v>5.0812743245145337E-4</v>
      </c>
      <c r="AM1196" s="376">
        <f t="shared" ref="AM1196:AN1196" si="346">AM26*100/AM$5</f>
        <v>7.3558166780358353E-5</v>
      </c>
      <c r="AN1196" s="376">
        <f t="shared" si="346"/>
        <v>3.9479116941551793E-4</v>
      </c>
      <c r="AO1196" s="376">
        <f t="shared" ref="AO1196:AP1196" si="347">AO26*100/AO$5</f>
        <v>2.3102499487724485E-4</v>
      </c>
      <c r="AP1196" s="376">
        <f t="shared" si="347"/>
        <v>1.796621982436955E-4</v>
      </c>
    </row>
    <row r="1197" spans="1:42" s="326" customFormat="1" ht="13.8" x14ac:dyDescent="0.3">
      <c r="A1197" s="330"/>
      <c r="B1197" s="330" t="s">
        <v>198</v>
      </c>
      <c r="C1197" s="376">
        <f t="shared" ref="C1197:AF1197" si="348">C27*100/C$5</f>
        <v>0</v>
      </c>
      <c r="D1197" s="376">
        <f t="shared" si="348"/>
        <v>4.304730123554364E-5</v>
      </c>
      <c r="E1197" s="376">
        <f t="shared" si="348"/>
        <v>0</v>
      </c>
      <c r="F1197" s="376">
        <f t="shared" si="348"/>
        <v>3.9990690167329044E-5</v>
      </c>
      <c r="G1197" s="376">
        <f t="shared" si="348"/>
        <v>3.6975917215358465E-5</v>
      </c>
      <c r="H1197" s="376">
        <f t="shared" si="348"/>
        <v>7.2463689351062304E-5</v>
      </c>
      <c r="I1197" s="376">
        <f t="shared" si="348"/>
        <v>3.6878228458412603E-5</v>
      </c>
      <c r="J1197" s="376">
        <f t="shared" si="348"/>
        <v>3.6472536726932673E-5</v>
      </c>
      <c r="K1197" s="376">
        <f t="shared" si="348"/>
        <v>3.9235981278159172E-5</v>
      </c>
      <c r="L1197" s="376">
        <f t="shared" si="348"/>
        <v>0</v>
      </c>
      <c r="M1197" s="376">
        <f t="shared" si="348"/>
        <v>0</v>
      </c>
      <c r="N1197" s="376">
        <f t="shared" si="348"/>
        <v>0</v>
      </c>
      <c r="O1197" s="376">
        <f t="shared" si="348"/>
        <v>1.5600808784779065E-5</v>
      </c>
      <c r="P1197" s="376">
        <f t="shared" si="348"/>
        <v>1.455343787531887E-4</v>
      </c>
      <c r="Q1197" s="376">
        <f t="shared" si="348"/>
        <v>1.4747886205453438E-4</v>
      </c>
      <c r="R1197" s="376">
        <f t="shared" si="348"/>
        <v>5.6569243793851891E-4</v>
      </c>
      <c r="S1197" s="376">
        <f t="shared" si="348"/>
        <v>0</v>
      </c>
      <c r="T1197" s="376">
        <f t="shared" si="348"/>
        <v>1.6190468201800561E-5</v>
      </c>
      <c r="U1197" s="376">
        <f t="shared" si="348"/>
        <v>9.4648764661386387E-6</v>
      </c>
      <c r="V1197" s="376">
        <f t="shared" si="348"/>
        <v>0</v>
      </c>
      <c r="W1197" s="376">
        <f t="shared" si="348"/>
        <v>5.1642291510394119E-4</v>
      </c>
      <c r="X1197" s="376">
        <f t="shared" si="348"/>
        <v>1.6486915335910933E-5</v>
      </c>
      <c r="Y1197" s="376">
        <f t="shared" si="348"/>
        <v>0</v>
      </c>
      <c r="Z1197" s="376">
        <f t="shared" si="348"/>
        <v>1.7947511518179094E-5</v>
      </c>
      <c r="AA1197" s="376">
        <f t="shared" si="348"/>
        <v>4.9903262262964148E-4</v>
      </c>
      <c r="AB1197" s="376">
        <f t="shared" si="348"/>
        <v>1.6205013006753679E-5</v>
      </c>
      <c r="AC1197" s="376">
        <f t="shared" si="348"/>
        <v>1.5567432533001361E-5</v>
      </c>
      <c r="AD1197" s="376">
        <f t="shared" si="348"/>
        <v>4.4341973545234528E-5</v>
      </c>
      <c r="AE1197" s="376">
        <f t="shared" si="348"/>
        <v>4.3153045870910347E-5</v>
      </c>
      <c r="AF1197" s="376">
        <f t="shared" si="348"/>
        <v>1.6700580987602719E-5</v>
      </c>
      <c r="AG1197" s="376">
        <f t="shared" ref="AG1197:AH1197" si="349">AG27*100/AG$5</f>
        <v>0</v>
      </c>
      <c r="AH1197" s="376">
        <f t="shared" si="349"/>
        <v>1.5472819663148152E-4</v>
      </c>
      <c r="AI1197" s="376">
        <f t="shared" ref="AI1197:AJ1197" si="350">AI27*100/AI$5</f>
        <v>1.4952231075475371E-5</v>
      </c>
      <c r="AJ1197" s="376">
        <f t="shared" si="350"/>
        <v>0</v>
      </c>
      <c r="AK1197" s="376">
        <f t="shared" ref="AK1197:AL1197" si="351">AK27*100/AK$5</f>
        <v>1.4950723022311763E-5</v>
      </c>
      <c r="AL1197" s="376">
        <f t="shared" si="351"/>
        <v>0</v>
      </c>
      <c r="AM1197" s="376">
        <f t="shared" ref="AM1197:AN1197" si="352">AM27*100/AM$5</f>
        <v>1.4520547278576993E-5</v>
      </c>
      <c r="AN1197" s="376">
        <f t="shared" si="352"/>
        <v>0</v>
      </c>
      <c r="AO1197" s="376">
        <f t="shared" ref="AO1197:AP1197" si="353">AO27*100/AO$5</f>
        <v>0</v>
      </c>
      <c r="AP1197" s="376">
        <f t="shared" si="353"/>
        <v>6.2805957945181041E-6</v>
      </c>
    </row>
    <row r="1198" spans="1:42" s="326" customFormat="1" ht="13.8" x14ac:dyDescent="0.3">
      <c r="A1198" s="328"/>
      <c r="B1198" s="328" t="s">
        <v>199</v>
      </c>
      <c r="C1198" s="376">
        <f t="shared" ref="C1198:AF1198" si="354">C28*100/C$5</f>
        <v>1.9948358794117393E-2</v>
      </c>
      <c r="D1198" s="376">
        <f t="shared" si="354"/>
        <v>2.0834893798003122E-2</v>
      </c>
      <c r="E1198" s="376">
        <f t="shared" si="354"/>
        <v>2.3197693955285141E-2</v>
      </c>
      <c r="F1198" s="376">
        <f t="shared" si="354"/>
        <v>2.1195065788684395E-2</v>
      </c>
      <c r="G1198" s="376">
        <f t="shared" si="354"/>
        <v>1.8192151269956363E-2</v>
      </c>
      <c r="H1198" s="376">
        <f t="shared" si="354"/>
        <v>2.5072436515467558E-2</v>
      </c>
      <c r="I1198" s="376">
        <f t="shared" si="354"/>
        <v>1.7222132690078686E-2</v>
      </c>
      <c r="J1198" s="376">
        <f t="shared" si="354"/>
        <v>2.144585159543641E-2</v>
      </c>
      <c r="K1198" s="376">
        <f t="shared" si="354"/>
        <v>2.6994355119373509E-2</v>
      </c>
      <c r="L1198" s="376">
        <f t="shared" si="354"/>
        <v>2.0453877409482561E-2</v>
      </c>
      <c r="M1198" s="376">
        <f t="shared" si="354"/>
        <v>3.1909842356869465E-2</v>
      </c>
      <c r="N1198" s="376">
        <f t="shared" si="354"/>
        <v>3.0660929666049153E-2</v>
      </c>
      <c r="O1198" s="376">
        <f t="shared" si="354"/>
        <v>1.6714564223796174E-2</v>
      </c>
      <c r="P1198" s="376">
        <f t="shared" si="354"/>
        <v>1.5970264016637328E-2</v>
      </c>
      <c r="Q1198" s="376">
        <f t="shared" si="354"/>
        <v>2.548439718696725E-2</v>
      </c>
      <c r="R1198" s="376">
        <f t="shared" si="354"/>
        <v>2.8925967313504011E-2</v>
      </c>
      <c r="S1198" s="376">
        <f t="shared" si="354"/>
        <v>2.8808807113613284E-2</v>
      </c>
      <c r="T1198" s="376">
        <f t="shared" si="354"/>
        <v>2.312727985543668E-2</v>
      </c>
      <c r="U1198" s="376">
        <f t="shared" si="354"/>
        <v>2.6311414328160445E-2</v>
      </c>
      <c r="V1198" s="376">
        <f t="shared" si="354"/>
        <v>2.4008740981976192E-2</v>
      </c>
      <c r="W1198" s="376">
        <f t="shared" si="354"/>
        <v>1.6509787467398975E-2</v>
      </c>
      <c r="X1198" s="376">
        <f t="shared" si="354"/>
        <v>2.7467103299583989E-2</v>
      </c>
      <c r="Y1198" s="376">
        <f t="shared" si="354"/>
        <v>3.2032504714274712E-2</v>
      </c>
      <c r="Z1198" s="376">
        <f t="shared" si="354"/>
        <v>2.6057255611398523E-2</v>
      </c>
      <c r="AA1198" s="376">
        <f t="shared" si="354"/>
        <v>2.0309121218188675E-2</v>
      </c>
      <c r="AB1198" s="376">
        <f t="shared" si="354"/>
        <v>1.4400771021036839E-2</v>
      </c>
      <c r="AC1198" s="376">
        <f t="shared" si="354"/>
        <v>2.4046412485214747E-2</v>
      </c>
      <c r="AD1198" s="376">
        <f t="shared" si="354"/>
        <v>3.1454404959118762E-2</v>
      </c>
      <c r="AE1198" s="376">
        <f t="shared" si="354"/>
        <v>1.898794801246257E-2</v>
      </c>
      <c r="AF1198" s="376">
        <f t="shared" si="354"/>
        <v>1.8324472943384306E-2</v>
      </c>
      <c r="AG1198" s="376">
        <f t="shared" ref="AG1198:AH1198" si="355">AG28*100/AG$5</f>
        <v>2.1517345229013905E-2</v>
      </c>
      <c r="AH1198" s="376">
        <f t="shared" si="355"/>
        <v>1.7579087628415022E-2</v>
      </c>
      <c r="AI1198" s="376">
        <f t="shared" ref="AI1198:AJ1198" si="356">AI28*100/AI$5</f>
        <v>1.7802121274337807E-2</v>
      </c>
      <c r="AJ1198" s="376">
        <f t="shared" si="356"/>
        <v>1.3565568625896921E-2</v>
      </c>
      <c r="AK1198" s="376">
        <f t="shared" ref="AK1198:AL1198" si="357">AK28*100/AK$5</f>
        <v>2.8171578466103544E-2</v>
      </c>
      <c r="AL1198" s="376">
        <f t="shared" si="357"/>
        <v>3.4185613145342381E-2</v>
      </c>
      <c r="AM1198" s="376">
        <f t="shared" ref="AM1198:AN1198" si="358">AM28*100/AM$5</f>
        <v>1.8957487858800078E-2</v>
      </c>
      <c r="AN1198" s="376">
        <f t="shared" si="358"/>
        <v>1.3485129241563207E-2</v>
      </c>
      <c r="AO1198" s="376">
        <f t="shared" ref="AO1198:AP1198" si="359">AO28*100/AO$5</f>
        <v>2.5853062487524375E-2</v>
      </c>
      <c r="AP1198" s="376">
        <f t="shared" si="359"/>
        <v>2.8444186575681644E-2</v>
      </c>
    </row>
    <row r="1199" spans="1:42" s="326" customFormat="1" ht="13.8" x14ac:dyDescent="0.3">
      <c r="A1199" s="330"/>
      <c r="B1199" s="330" t="s">
        <v>200</v>
      </c>
      <c r="C1199" s="376">
        <f t="shared" ref="C1199:AF1199" si="360">C29*100/C$5</f>
        <v>1.8758365788996452</v>
      </c>
      <c r="D1199" s="376">
        <f t="shared" si="360"/>
        <v>1.7928340018579216</v>
      </c>
      <c r="E1199" s="376">
        <f t="shared" si="360"/>
        <v>1.6164913972731896</v>
      </c>
      <c r="F1199" s="376">
        <f t="shared" si="360"/>
        <v>1.5328431541137224</v>
      </c>
      <c r="G1199" s="376">
        <f t="shared" si="360"/>
        <v>1.6517511979272779</v>
      </c>
      <c r="H1199" s="376">
        <f t="shared" si="360"/>
        <v>1.6809039700319166</v>
      </c>
      <c r="I1199" s="376">
        <f t="shared" si="360"/>
        <v>1.6016583401773179</v>
      </c>
      <c r="J1199" s="376">
        <f t="shared" si="360"/>
        <v>1.7466697838528056</v>
      </c>
      <c r="K1199" s="376">
        <f t="shared" si="360"/>
        <v>1.4490632605649745</v>
      </c>
      <c r="L1199" s="376">
        <f t="shared" si="360"/>
        <v>1.7354640885449708</v>
      </c>
      <c r="M1199" s="376">
        <f t="shared" si="360"/>
        <v>1.7288327124387117</v>
      </c>
      <c r="N1199" s="376">
        <f t="shared" si="360"/>
        <v>1.6952827937528134</v>
      </c>
      <c r="O1199" s="376">
        <f t="shared" si="360"/>
        <v>1.6011271921124883</v>
      </c>
      <c r="P1199" s="376">
        <f t="shared" si="360"/>
        <v>1.9239624462935132</v>
      </c>
      <c r="Q1199" s="376">
        <f t="shared" si="360"/>
        <v>1.6974165897309443</v>
      </c>
      <c r="R1199" s="376">
        <f t="shared" si="360"/>
        <v>1.5933183487925429</v>
      </c>
      <c r="S1199" s="376">
        <f t="shared" si="360"/>
        <v>1.6294542438380941</v>
      </c>
      <c r="T1199" s="376">
        <f t="shared" si="360"/>
        <v>1.5625473240652255</v>
      </c>
      <c r="U1199" s="376">
        <f t="shared" si="360"/>
        <v>1.4480372916357289</v>
      </c>
      <c r="V1199" s="376">
        <f t="shared" si="360"/>
        <v>1.6097627998207671</v>
      </c>
      <c r="W1199" s="376">
        <f t="shared" si="360"/>
        <v>1.4220530197946804</v>
      </c>
      <c r="X1199" s="376">
        <f t="shared" si="360"/>
        <v>1.3500651083355406</v>
      </c>
      <c r="Y1199" s="376">
        <f t="shared" si="360"/>
        <v>1.4516434686952986</v>
      </c>
      <c r="Z1199" s="376">
        <f t="shared" si="360"/>
        <v>1.5300697963057948</v>
      </c>
      <c r="AA1199" s="376">
        <f t="shared" si="360"/>
        <v>1.5424558995905209</v>
      </c>
      <c r="AB1199" s="376">
        <f t="shared" si="360"/>
        <v>1.6190220123803614</v>
      </c>
      <c r="AC1199" s="376">
        <f t="shared" si="360"/>
        <v>1.315070736030634</v>
      </c>
      <c r="AD1199" s="376">
        <f t="shared" si="360"/>
        <v>1.5323361990115689</v>
      </c>
      <c r="AE1199" s="376">
        <f t="shared" si="360"/>
        <v>1.5485685243840106</v>
      </c>
      <c r="AF1199" s="376">
        <f t="shared" si="360"/>
        <v>1.4905890115947649</v>
      </c>
      <c r="AG1199" s="376">
        <f t="shared" ref="AG1199:AH1199" si="361">AG29*100/AG$5</f>
        <v>1.5247592777974861</v>
      </c>
      <c r="AH1199" s="376">
        <f t="shared" si="361"/>
        <v>1.6413843669371624</v>
      </c>
      <c r="AI1199" s="376">
        <f t="shared" ref="AI1199:AJ1199" si="362">AI29*100/AI$5</f>
        <v>1.6354060911515322</v>
      </c>
      <c r="AJ1199" s="376">
        <f t="shared" si="362"/>
        <v>1.6277350984196755</v>
      </c>
      <c r="AK1199" s="376">
        <f t="shared" ref="AK1199:AL1199" si="363">AK29*100/AK$5</f>
        <v>1.762615266479187</v>
      </c>
      <c r="AL1199" s="376">
        <f t="shared" si="363"/>
        <v>1.6910922189991628</v>
      </c>
      <c r="AM1199" s="376">
        <f t="shared" ref="AM1199:AN1199" si="364">AM29*100/AM$5</f>
        <v>1.7666289292631379</v>
      </c>
      <c r="AN1199" s="376">
        <f t="shared" si="364"/>
        <v>1.5930367161948191</v>
      </c>
      <c r="AO1199" s="376">
        <f t="shared" ref="AO1199:AP1199" si="365">AO29*100/AO$5</f>
        <v>1.4514353535429902</v>
      </c>
      <c r="AP1199" s="376">
        <f t="shared" si="365"/>
        <v>1.5925344072032479</v>
      </c>
    </row>
    <row r="1200" spans="1:42" s="326" customFormat="1" ht="13.8" x14ac:dyDescent="0.3">
      <c r="A1200" s="328"/>
      <c r="B1200" s="328" t="s">
        <v>201</v>
      </c>
      <c r="C1200" s="376">
        <f t="shared" ref="C1200:AF1200" si="366">C30*100/C$5</f>
        <v>1.0051468492819455</v>
      </c>
      <c r="D1200" s="376">
        <f t="shared" si="366"/>
        <v>0.98496529957047407</v>
      </c>
      <c r="E1200" s="376">
        <f t="shared" si="366"/>
        <v>0.91642079721747027</v>
      </c>
      <c r="F1200" s="376">
        <f t="shared" si="366"/>
        <v>0.80765197861937743</v>
      </c>
      <c r="G1200" s="376">
        <f t="shared" si="366"/>
        <v>0.91245470912340076</v>
      </c>
      <c r="H1200" s="376">
        <f t="shared" si="366"/>
        <v>0.97376705749957526</v>
      </c>
      <c r="I1200" s="376">
        <f t="shared" si="366"/>
        <v>0.96790598411949713</v>
      </c>
      <c r="J1200" s="376">
        <f t="shared" si="366"/>
        <v>1.1286791215516583</v>
      </c>
      <c r="K1200" s="376">
        <f t="shared" si="366"/>
        <v>0.85754160681544689</v>
      </c>
      <c r="L1200" s="376">
        <f t="shared" si="366"/>
        <v>1.0719096019892187</v>
      </c>
      <c r="M1200" s="376">
        <f t="shared" si="366"/>
        <v>1.054088459188588</v>
      </c>
      <c r="N1200" s="376">
        <f t="shared" si="366"/>
        <v>1.0040343562382328</v>
      </c>
      <c r="O1200" s="376">
        <f t="shared" si="366"/>
        <v>0.92328088451130319</v>
      </c>
      <c r="P1200" s="376">
        <f t="shared" si="366"/>
        <v>1.1531381461190564</v>
      </c>
      <c r="Q1200" s="376">
        <f t="shared" si="366"/>
        <v>0.99267655354867756</v>
      </c>
      <c r="R1200" s="376">
        <f t="shared" si="366"/>
        <v>1.0072687478537607</v>
      </c>
      <c r="S1200" s="376">
        <f t="shared" si="366"/>
        <v>1.0357065059472959</v>
      </c>
      <c r="T1200" s="376">
        <f t="shared" si="366"/>
        <v>0.95916266967964348</v>
      </c>
      <c r="U1200" s="376">
        <f t="shared" si="366"/>
        <v>0.8422239055614793</v>
      </c>
      <c r="V1200" s="376">
        <f t="shared" si="366"/>
        <v>0.9851097107974186</v>
      </c>
      <c r="W1200" s="376">
        <f t="shared" si="366"/>
        <v>0.83941534799768203</v>
      </c>
      <c r="X1200" s="376">
        <f t="shared" si="366"/>
        <v>0.75128895367173032</v>
      </c>
      <c r="Y1200" s="376">
        <f t="shared" si="366"/>
        <v>0.85551786588024425</v>
      </c>
      <c r="Z1200" s="376">
        <f t="shared" si="366"/>
        <v>0.86902305502781518</v>
      </c>
      <c r="AA1200" s="376">
        <f t="shared" si="366"/>
        <v>0.92128295278611816</v>
      </c>
      <c r="AB1200" s="376">
        <f t="shared" si="366"/>
        <v>0.95541101790842409</v>
      </c>
      <c r="AC1200" s="376">
        <f t="shared" si="366"/>
        <v>0.763823051169357</v>
      </c>
      <c r="AD1200" s="376">
        <f t="shared" si="366"/>
        <v>0.91913580742638201</v>
      </c>
      <c r="AE1200" s="376">
        <f t="shared" si="366"/>
        <v>0.90843064838797072</v>
      </c>
      <c r="AF1200" s="376">
        <f t="shared" si="366"/>
        <v>0.85227585027429742</v>
      </c>
      <c r="AG1200" s="376">
        <f t="shared" ref="AG1200:AH1200" si="367">AG30*100/AG$5</f>
        <v>0.91819464155964725</v>
      </c>
      <c r="AH1200" s="376">
        <f t="shared" si="367"/>
        <v>1.0134987346869206</v>
      </c>
      <c r="AI1200" s="376">
        <f t="shared" ref="AI1200:AJ1200" si="368">AI30*100/AI$5</f>
        <v>0.9881813628592655</v>
      </c>
      <c r="AJ1200" s="376">
        <f t="shared" si="368"/>
        <v>0.98760981547355486</v>
      </c>
      <c r="AK1200" s="376">
        <f t="shared" ref="AK1200:AL1200" si="369">AK30*100/AK$5</f>
        <v>1.0211988374575731</v>
      </c>
      <c r="AL1200" s="376">
        <f t="shared" si="369"/>
        <v>0.92920821683511334</v>
      </c>
      <c r="AM1200" s="376">
        <f t="shared" ref="AM1200:AN1200" si="370">AM30*100/AM$5</f>
        <v>0.992812567031229</v>
      </c>
      <c r="AN1200" s="376">
        <f t="shared" si="370"/>
        <v>0.82345010355356063</v>
      </c>
      <c r="AO1200" s="376">
        <f t="shared" ref="AO1200:AP1200" si="371">AO30*100/AO$5</f>
        <v>0.80599161468792846</v>
      </c>
      <c r="AP1200" s="376">
        <f t="shared" si="371"/>
        <v>0.90412944551379626</v>
      </c>
    </row>
    <row r="1201" spans="1:42" s="326" customFormat="1" ht="13.8" x14ac:dyDescent="0.3">
      <c r="A1201" s="330"/>
      <c r="B1201" s="330" t="s">
        <v>202</v>
      </c>
      <c r="C1201" s="376">
        <f t="shared" ref="C1201:AF1201" si="372">C31*100/C$5</f>
        <v>0.34676465254449523</v>
      </c>
      <c r="D1201" s="376">
        <f t="shared" si="372"/>
        <v>0.26422433498376691</v>
      </c>
      <c r="E1201" s="376">
        <f t="shared" si="372"/>
        <v>0.33099603513369069</v>
      </c>
      <c r="F1201" s="376">
        <f t="shared" si="372"/>
        <v>0.27589577146440303</v>
      </c>
      <c r="G1201" s="376">
        <f t="shared" si="372"/>
        <v>0.30841612549330494</v>
      </c>
      <c r="H1201" s="376">
        <f t="shared" si="372"/>
        <v>0.39941985570305544</v>
      </c>
      <c r="I1201" s="376">
        <f t="shared" si="372"/>
        <v>0.41233547239351132</v>
      </c>
      <c r="J1201" s="376">
        <f t="shared" si="372"/>
        <v>0.41961653504336038</v>
      </c>
      <c r="K1201" s="376">
        <f t="shared" si="372"/>
        <v>0.30403961892445536</v>
      </c>
      <c r="L1201" s="376">
        <f t="shared" si="372"/>
        <v>0.45562930891631026</v>
      </c>
      <c r="M1201" s="376">
        <f t="shared" si="372"/>
        <v>0.53157542720896944</v>
      </c>
      <c r="N1201" s="376">
        <f t="shared" si="372"/>
        <v>0.46089153984965481</v>
      </c>
      <c r="O1201" s="376">
        <f t="shared" si="372"/>
        <v>0.34150830058446863</v>
      </c>
      <c r="P1201" s="376">
        <f t="shared" si="372"/>
        <v>0.57824381777729761</v>
      </c>
      <c r="Q1201" s="376">
        <f t="shared" si="372"/>
        <v>0.40202250108737014</v>
      </c>
      <c r="R1201" s="376">
        <f t="shared" si="372"/>
        <v>0.44262485057847428</v>
      </c>
      <c r="S1201" s="376">
        <f t="shared" si="372"/>
        <v>0.48116971720959334</v>
      </c>
      <c r="T1201" s="376">
        <f t="shared" si="372"/>
        <v>0.41838026128070083</v>
      </c>
      <c r="U1201" s="376">
        <f t="shared" si="372"/>
        <v>0.30473044361188462</v>
      </c>
      <c r="V1201" s="376">
        <f t="shared" si="372"/>
        <v>0.35204575530736554</v>
      </c>
      <c r="W1201" s="376">
        <f t="shared" si="372"/>
        <v>0.29822661489997609</v>
      </c>
      <c r="X1201" s="376">
        <f t="shared" si="372"/>
        <v>0.2619833068474629</v>
      </c>
      <c r="Y1201" s="376">
        <f t="shared" si="372"/>
        <v>0.30189604817717441</v>
      </c>
      <c r="Z1201" s="376">
        <f t="shared" si="372"/>
        <v>0.26317879597007693</v>
      </c>
      <c r="AA1201" s="376">
        <f t="shared" si="372"/>
        <v>0.35303907172280091</v>
      </c>
      <c r="AB1201" s="376">
        <f t="shared" si="372"/>
        <v>0.32591791009687859</v>
      </c>
      <c r="AC1201" s="376">
        <f t="shared" si="372"/>
        <v>0.25122148305441638</v>
      </c>
      <c r="AD1201" s="376">
        <f t="shared" si="372"/>
        <v>0.33219237870114637</v>
      </c>
      <c r="AE1201" s="376">
        <f t="shared" si="372"/>
        <v>0.29289603095736461</v>
      </c>
      <c r="AF1201" s="376">
        <f t="shared" si="372"/>
        <v>0.27851707664816427</v>
      </c>
      <c r="AG1201" s="376">
        <f t="shared" ref="AG1201:AH1201" si="373">AG31*100/AG$5</f>
        <v>0.32031066303248396</v>
      </c>
      <c r="AH1201" s="376">
        <f t="shared" si="373"/>
        <v>0.36835506810840574</v>
      </c>
      <c r="AI1201" s="376">
        <f t="shared" ref="AI1201:AJ1201" si="374">AI31*100/AI$5</f>
        <v>0.3236403967652986</v>
      </c>
      <c r="AJ1201" s="376">
        <f t="shared" si="374"/>
        <v>0.31824344929431247</v>
      </c>
      <c r="AK1201" s="376">
        <f t="shared" ref="AK1201:AL1201" si="375">AK31*100/AK$5</f>
        <v>0.38149721362963357</v>
      </c>
      <c r="AL1201" s="376">
        <f t="shared" si="375"/>
        <v>0.24473422565073022</v>
      </c>
      <c r="AM1201" s="376">
        <f t="shared" ref="AM1201:AN1201" si="376">AM31*100/AM$5</f>
        <v>0.28341416814473441</v>
      </c>
      <c r="AN1201" s="376">
        <f t="shared" si="376"/>
        <v>0.2747265743911389</v>
      </c>
      <c r="AO1201" s="376">
        <f t="shared" ref="AO1201:AP1201" si="377">AO31*100/AO$5</f>
        <v>0.18332604512287987</v>
      </c>
      <c r="AP1201" s="376">
        <f t="shared" si="377"/>
        <v>0.22967725142779696</v>
      </c>
    </row>
    <row r="1202" spans="1:42" s="326" customFormat="1" ht="27.6" x14ac:dyDescent="0.3">
      <c r="A1202" s="328"/>
      <c r="B1202" s="328" t="s">
        <v>203</v>
      </c>
      <c r="C1202" s="376">
        <f t="shared" ref="C1202:AF1202" si="378">C32*100/C$5</f>
        <v>0.1255192186461023</v>
      </c>
      <c r="D1202" s="376">
        <f t="shared" si="378"/>
        <v>0.10835005720986335</v>
      </c>
      <c r="E1202" s="376">
        <f t="shared" si="378"/>
        <v>8.8650994423975532E-2</v>
      </c>
      <c r="F1202" s="376">
        <f t="shared" si="378"/>
        <v>0.12297137226453682</v>
      </c>
      <c r="G1202" s="376">
        <f t="shared" si="378"/>
        <v>8.8779177234075676E-2</v>
      </c>
      <c r="H1202" s="376">
        <f t="shared" si="378"/>
        <v>9.67752571283437E-2</v>
      </c>
      <c r="I1202" s="376">
        <f t="shared" si="378"/>
        <v>9.0056633895443577E-2</v>
      </c>
      <c r="J1202" s="376">
        <f t="shared" si="378"/>
        <v>9.8913519603441399E-2</v>
      </c>
      <c r="K1202" s="376">
        <f t="shared" si="378"/>
        <v>9.7893773289007127E-2</v>
      </c>
      <c r="L1202" s="376">
        <f t="shared" si="378"/>
        <v>0.109087346183907</v>
      </c>
      <c r="M1202" s="376">
        <f t="shared" si="378"/>
        <v>0.12185305134676552</v>
      </c>
      <c r="N1202" s="376">
        <f t="shared" si="378"/>
        <v>0.10660227575195931</v>
      </c>
      <c r="O1202" s="376">
        <f t="shared" si="378"/>
        <v>0.12020672348550898</v>
      </c>
      <c r="P1202" s="376">
        <f t="shared" si="378"/>
        <v>0.1081595782738638</v>
      </c>
      <c r="Q1202" s="376">
        <f t="shared" si="378"/>
        <v>0.14140035049766692</v>
      </c>
      <c r="R1202" s="376">
        <f t="shared" si="378"/>
        <v>0.13242743486100292</v>
      </c>
      <c r="S1202" s="376">
        <f t="shared" si="378"/>
        <v>9.4208984173721463E-2</v>
      </c>
      <c r="T1202" s="376">
        <f t="shared" si="378"/>
        <v>0.10075623038534298</v>
      </c>
      <c r="U1202" s="376">
        <f t="shared" si="378"/>
        <v>9.1893067358883015E-2</v>
      </c>
      <c r="V1202" s="376">
        <f t="shared" si="378"/>
        <v>8.8273695519341971E-2</v>
      </c>
      <c r="W1202" s="376">
        <f t="shared" si="378"/>
        <v>8.1584811472643862E-2</v>
      </c>
      <c r="X1202" s="376">
        <f t="shared" si="378"/>
        <v>7.8469108099168322E-2</v>
      </c>
      <c r="Y1202" s="376">
        <f t="shared" si="378"/>
        <v>7.471143894376453E-2</v>
      </c>
      <c r="Z1202" s="376">
        <f t="shared" si="378"/>
        <v>7.7885479225335327E-2</v>
      </c>
      <c r="AA1202" s="376">
        <f t="shared" si="378"/>
        <v>7.4601905069367647E-2</v>
      </c>
      <c r="AB1202" s="376">
        <f t="shared" si="378"/>
        <v>9.290251846951704E-2</v>
      </c>
      <c r="AC1202" s="376">
        <f t="shared" si="378"/>
        <v>7.0463321105357316E-2</v>
      </c>
      <c r="AD1202" s="376">
        <f t="shared" si="378"/>
        <v>8.2061942062196774E-2</v>
      </c>
      <c r="AE1202" s="376">
        <f t="shared" si="378"/>
        <v>8.3838703545436682E-2</v>
      </c>
      <c r="AF1202" s="376">
        <f t="shared" si="378"/>
        <v>8.3737571935778646E-2</v>
      </c>
      <c r="AG1202" s="376">
        <f t="shared" ref="AG1202:AH1202" si="379">AG32*100/AG$5</f>
        <v>9.9031196076874953E-2</v>
      </c>
      <c r="AH1202" s="376">
        <f t="shared" si="379"/>
        <v>0.10847782468110551</v>
      </c>
      <c r="AI1202" s="376">
        <f t="shared" ref="AI1202:AJ1202" si="380">AI32*100/AI$5</f>
        <v>0.11842180287566031</v>
      </c>
      <c r="AJ1202" s="376">
        <f t="shared" si="380"/>
        <v>0.10983180749609846</v>
      </c>
      <c r="AK1202" s="376">
        <f t="shared" ref="AK1202:AL1202" si="381">AK32*100/AK$5</f>
        <v>0.10021103494336167</v>
      </c>
      <c r="AL1202" s="376">
        <f t="shared" si="381"/>
        <v>0.10752087819299058</v>
      </c>
      <c r="AM1202" s="376">
        <f t="shared" ref="AM1202:AN1202" si="382">AM32*100/AM$5</f>
        <v>9.8975193103480519E-2</v>
      </c>
      <c r="AN1202" s="376">
        <f t="shared" si="382"/>
        <v>8.4246588467176142E-2</v>
      </c>
      <c r="AO1202" s="376">
        <f t="shared" ref="AO1202:AP1202" si="383">AO32*100/AO$5</f>
        <v>7.5856882951924831E-2</v>
      </c>
      <c r="AP1202" s="376">
        <f t="shared" si="383"/>
        <v>7.4558879309353787E-2</v>
      </c>
    </row>
    <row r="1203" spans="1:42" s="326" customFormat="1" ht="12.75" customHeight="1" x14ac:dyDescent="0.3">
      <c r="A1203" s="330"/>
      <c r="B1203" s="330" t="s">
        <v>204</v>
      </c>
      <c r="C1203" s="376">
        <f t="shared" ref="C1203:AF1203" si="384">C33*100/C$5</f>
        <v>0.53286297809134797</v>
      </c>
      <c r="D1203" s="376">
        <f t="shared" si="384"/>
        <v>0.61239090737684387</v>
      </c>
      <c r="E1203" s="376">
        <f t="shared" si="384"/>
        <v>0.49677376765980391</v>
      </c>
      <c r="F1203" s="376">
        <f t="shared" si="384"/>
        <v>0.40878483489043749</v>
      </c>
      <c r="G1203" s="376">
        <f t="shared" si="384"/>
        <v>0.51525940639602019</v>
      </c>
      <c r="H1203" s="376">
        <f t="shared" si="384"/>
        <v>0.4775719446681761</v>
      </c>
      <c r="I1203" s="376">
        <f t="shared" si="384"/>
        <v>0.46551387783054232</v>
      </c>
      <c r="J1203" s="376">
        <f t="shared" si="384"/>
        <v>0.61014906690485671</v>
      </c>
      <c r="K1203" s="376">
        <f t="shared" si="384"/>
        <v>0.45560821460198431</v>
      </c>
      <c r="L1203" s="376">
        <f t="shared" si="384"/>
        <v>0.50719294688900141</v>
      </c>
      <c r="M1203" s="376">
        <f t="shared" si="384"/>
        <v>0.40065998063285302</v>
      </c>
      <c r="N1203" s="376">
        <f t="shared" si="384"/>
        <v>0.43658497676656949</v>
      </c>
      <c r="O1203" s="376">
        <f t="shared" si="384"/>
        <v>0.46156586044132575</v>
      </c>
      <c r="P1203" s="376">
        <f t="shared" si="384"/>
        <v>0.46673475006789494</v>
      </c>
      <c r="Q1203" s="376">
        <f t="shared" si="384"/>
        <v>0.44925370196364045</v>
      </c>
      <c r="R1203" s="376">
        <f t="shared" si="384"/>
        <v>0.43221646241428346</v>
      </c>
      <c r="S1203" s="376">
        <f t="shared" si="384"/>
        <v>0.46032780456398092</v>
      </c>
      <c r="T1203" s="376">
        <f t="shared" si="384"/>
        <v>0.4400261780135995</v>
      </c>
      <c r="U1203" s="376">
        <f t="shared" si="384"/>
        <v>0.44560039459071155</v>
      </c>
      <c r="V1203" s="376">
        <f t="shared" si="384"/>
        <v>0.54479025997071107</v>
      </c>
      <c r="W1203" s="376">
        <f t="shared" si="384"/>
        <v>0.45960392162506214</v>
      </c>
      <c r="X1203" s="376">
        <f t="shared" si="384"/>
        <v>0.41083653872509901</v>
      </c>
      <c r="Y1203" s="376">
        <f t="shared" si="384"/>
        <v>0.47891037875930526</v>
      </c>
      <c r="Z1203" s="376">
        <f t="shared" si="384"/>
        <v>0.5279587798324028</v>
      </c>
      <c r="AA1203" s="376">
        <f t="shared" si="384"/>
        <v>0.49364197599394949</v>
      </c>
      <c r="AB1203" s="376">
        <f t="shared" si="384"/>
        <v>0.53659058934202841</v>
      </c>
      <c r="AC1203" s="376">
        <f t="shared" si="384"/>
        <v>0.44213824700958332</v>
      </c>
      <c r="AD1203" s="376">
        <f t="shared" si="384"/>
        <v>0.50488148666303889</v>
      </c>
      <c r="AE1203" s="376">
        <f t="shared" si="384"/>
        <v>0.53169591388516935</v>
      </c>
      <c r="AF1203" s="376">
        <f t="shared" si="384"/>
        <v>0.4900212016903544</v>
      </c>
      <c r="AG1203" s="376">
        <f t="shared" ref="AG1203:AH1203" si="385">AG33*100/AG$5</f>
        <v>0.49885278245028819</v>
      </c>
      <c r="AH1203" s="376">
        <f t="shared" si="385"/>
        <v>0.53666584189740951</v>
      </c>
      <c r="AI1203" s="376">
        <f t="shared" ref="AI1203:AJ1203" si="386">AI33*100/AI$5</f>
        <v>0.54611916321830656</v>
      </c>
      <c r="AJ1203" s="376">
        <f t="shared" si="386"/>
        <v>0.55953455868314395</v>
      </c>
      <c r="AK1203" s="376">
        <f t="shared" ref="AK1203:AL1203" si="387">AK33*100/AK$5</f>
        <v>0.53949058888457768</v>
      </c>
      <c r="AL1203" s="376">
        <f t="shared" si="387"/>
        <v>0.57695311299139251</v>
      </c>
      <c r="AM1203" s="376">
        <f t="shared" ref="AM1203:AN1203" si="388">AM33*100/AM$5</f>
        <v>0.61042320578301401</v>
      </c>
      <c r="AN1203" s="376">
        <f t="shared" si="388"/>
        <v>0.46447694069524548</v>
      </c>
      <c r="AO1203" s="376">
        <f t="shared" ref="AO1203:AP1203" si="389">AO33*100/AO$5</f>
        <v>0.54680868661312376</v>
      </c>
      <c r="AP1203" s="376">
        <f t="shared" si="389"/>
        <v>0.59989331477664554</v>
      </c>
    </row>
    <row r="1204" spans="1:42" s="326" customFormat="1" ht="13.8" x14ac:dyDescent="0.3">
      <c r="A1204" s="328"/>
      <c r="B1204" s="328" t="s">
        <v>205</v>
      </c>
      <c r="C1204" s="376">
        <f t="shared" ref="C1204:AF1204" si="390">C34*100/C$5</f>
        <v>0.29309406816984601</v>
      </c>
      <c r="D1204" s="376">
        <f t="shared" si="390"/>
        <v>0.30236424387845851</v>
      </c>
      <c r="E1204" s="376">
        <f t="shared" si="390"/>
        <v>0.23652696955694272</v>
      </c>
      <c r="F1204" s="376">
        <f t="shared" si="390"/>
        <v>0.21870908452512255</v>
      </c>
      <c r="G1204" s="376">
        <f t="shared" si="390"/>
        <v>0.24004765456210714</v>
      </c>
      <c r="H1204" s="376">
        <f t="shared" si="390"/>
        <v>0.19749978532632032</v>
      </c>
      <c r="I1204" s="376">
        <f t="shared" si="390"/>
        <v>0.16790657417115259</v>
      </c>
      <c r="J1204" s="376">
        <f t="shared" si="390"/>
        <v>0.15675896285235663</v>
      </c>
      <c r="K1204" s="376">
        <f t="shared" si="390"/>
        <v>0.14815506530632902</v>
      </c>
      <c r="L1204" s="376">
        <f t="shared" si="390"/>
        <v>0.17076504274318555</v>
      </c>
      <c r="M1204" s="376">
        <f t="shared" si="390"/>
        <v>0.1977133832431632</v>
      </c>
      <c r="N1204" s="376">
        <f t="shared" si="390"/>
        <v>0.18996445553965235</v>
      </c>
      <c r="O1204" s="376">
        <f t="shared" si="390"/>
        <v>0.23078255725371022</v>
      </c>
      <c r="P1204" s="376">
        <f t="shared" si="390"/>
        <v>0.23021560204255867</v>
      </c>
      <c r="Q1204" s="376">
        <f t="shared" si="390"/>
        <v>0.21424038612247909</v>
      </c>
      <c r="R1204" s="376">
        <f t="shared" si="390"/>
        <v>0.1567893317780614</v>
      </c>
      <c r="S1204" s="376">
        <f t="shared" si="390"/>
        <v>0.15321864503331017</v>
      </c>
      <c r="T1204" s="376">
        <f t="shared" si="390"/>
        <v>0.1631598943482416</v>
      </c>
      <c r="U1204" s="376">
        <f t="shared" si="390"/>
        <v>0.14528720502044234</v>
      </c>
      <c r="V1204" s="376">
        <f t="shared" si="390"/>
        <v>0.13873719355172054</v>
      </c>
      <c r="W1204" s="376">
        <f t="shared" si="390"/>
        <v>0.13062264483423325</v>
      </c>
      <c r="X1204" s="376">
        <f t="shared" si="390"/>
        <v>0.16010114216808805</v>
      </c>
      <c r="Y1204" s="376">
        <f t="shared" si="390"/>
        <v>0.17087294855073554</v>
      </c>
      <c r="Z1204" s="376">
        <f t="shared" si="390"/>
        <v>0.17852020635696214</v>
      </c>
      <c r="AA1204" s="376">
        <f t="shared" si="390"/>
        <v>0.19116396642260997</v>
      </c>
      <c r="AB1204" s="376">
        <f t="shared" si="390"/>
        <v>0.20096082476835461</v>
      </c>
      <c r="AC1204" s="376">
        <f t="shared" si="390"/>
        <v>0.16810964843704709</v>
      </c>
      <c r="AD1204" s="376">
        <f t="shared" si="390"/>
        <v>0.17972293490883059</v>
      </c>
      <c r="AE1204" s="376">
        <f t="shared" si="390"/>
        <v>0.19021067833916877</v>
      </c>
      <c r="AF1204" s="376">
        <f t="shared" si="390"/>
        <v>0.19363200877747241</v>
      </c>
      <c r="AG1204" s="376">
        <f t="shared" ref="AG1204:AH1204" si="391">AG34*100/AG$5</f>
        <v>0.17708885696246787</v>
      </c>
      <c r="AH1204" s="376">
        <f t="shared" si="391"/>
        <v>0.18626098364762556</v>
      </c>
      <c r="AI1204" s="376">
        <f t="shared" ref="AI1204:AJ1204" si="392">AI34*100/AI$5</f>
        <v>0.17834492855452511</v>
      </c>
      <c r="AJ1204" s="376">
        <f t="shared" si="392"/>
        <v>0.18059185002636471</v>
      </c>
      <c r="AK1204" s="376">
        <f t="shared" ref="AK1204:AL1204" si="393">AK34*100/AK$5</f>
        <v>0.24014244967211118</v>
      </c>
      <c r="AL1204" s="376">
        <f t="shared" si="393"/>
        <v>0.2814412558215571</v>
      </c>
      <c r="AM1204" s="376">
        <f t="shared" ref="AM1204:AN1204" si="394">AM34*100/AM$5</f>
        <v>0.29382255666738266</v>
      </c>
      <c r="AN1204" s="376">
        <f t="shared" si="394"/>
        <v>0.24810449351442221</v>
      </c>
      <c r="AO1204" s="376">
        <f t="shared" ref="AO1204:AP1204" si="395">AO34*100/AO$5</f>
        <v>0.21688414775409412</v>
      </c>
      <c r="AP1204" s="376">
        <f t="shared" si="395"/>
        <v>0.24280344492635086</v>
      </c>
    </row>
    <row r="1205" spans="1:42" s="326" customFormat="1" ht="13.8" x14ac:dyDescent="0.3">
      <c r="A1205" s="330"/>
      <c r="B1205" s="330" t="s">
        <v>206</v>
      </c>
      <c r="C1205" s="376">
        <f t="shared" ref="C1205:AF1205" si="396">C35*100/C$5</f>
        <v>0.25475176814998401</v>
      </c>
      <c r="D1205" s="376">
        <f t="shared" si="396"/>
        <v>0.27451263997906183</v>
      </c>
      <c r="E1205" s="376">
        <f t="shared" si="396"/>
        <v>0.20038779681952903</v>
      </c>
      <c r="F1205" s="376">
        <f t="shared" si="396"/>
        <v>0.18947589001280501</v>
      </c>
      <c r="G1205" s="376">
        <f t="shared" si="396"/>
        <v>0.2059188829723313</v>
      </c>
      <c r="H1205" s="376">
        <f t="shared" si="396"/>
        <v>0.16873170065394857</v>
      </c>
      <c r="I1205" s="376">
        <f t="shared" si="396"/>
        <v>0.14135424968109553</v>
      </c>
      <c r="J1205" s="376">
        <f t="shared" si="396"/>
        <v>0.12907630747661472</v>
      </c>
      <c r="K1205" s="376">
        <f t="shared" si="396"/>
        <v>0.12841936672341495</v>
      </c>
      <c r="L1205" s="376">
        <f t="shared" si="396"/>
        <v>0.1493629723412104</v>
      </c>
      <c r="M1205" s="376">
        <f t="shared" si="396"/>
        <v>0.16337839286717165</v>
      </c>
      <c r="N1205" s="376">
        <f t="shared" si="396"/>
        <v>0.16250292723006052</v>
      </c>
      <c r="O1205" s="376">
        <f t="shared" si="396"/>
        <v>0.20188286692459104</v>
      </c>
      <c r="P1205" s="376">
        <f t="shared" si="396"/>
        <v>0.20902396278624996</v>
      </c>
      <c r="Q1205" s="376">
        <f t="shared" si="396"/>
        <v>0.18412981332166875</v>
      </c>
      <c r="R1205" s="376">
        <f t="shared" si="396"/>
        <v>0.13385329097821111</v>
      </c>
      <c r="S1205" s="376">
        <f t="shared" si="396"/>
        <v>0.12482535650145893</v>
      </c>
      <c r="T1205" s="376">
        <f t="shared" si="396"/>
        <v>0.13549806868114916</v>
      </c>
      <c r="U1205" s="376">
        <f t="shared" si="396"/>
        <v>0.11583933334811085</v>
      </c>
      <c r="V1205" s="376">
        <f t="shared" si="396"/>
        <v>0.10786542129288666</v>
      </c>
      <c r="W1205" s="376">
        <f t="shared" si="396"/>
        <v>0.10582866152454923</v>
      </c>
      <c r="X1205" s="376">
        <f t="shared" si="396"/>
        <v>0.13474794602215984</v>
      </c>
      <c r="Y1205" s="376">
        <f t="shared" si="396"/>
        <v>0.14703406103139549</v>
      </c>
      <c r="Z1205" s="376">
        <f t="shared" si="396"/>
        <v>0.14315009443777588</v>
      </c>
      <c r="AA1205" s="376">
        <f t="shared" si="396"/>
        <v>0.15731251078502007</v>
      </c>
      <c r="AB1205" s="376">
        <f t="shared" si="396"/>
        <v>0.17246989419053901</v>
      </c>
      <c r="AC1205" s="376">
        <f t="shared" si="396"/>
        <v>0.1393651150168124</v>
      </c>
      <c r="AD1205" s="376">
        <f t="shared" si="396"/>
        <v>0.14961598842915633</v>
      </c>
      <c r="AE1205" s="376">
        <f t="shared" si="396"/>
        <v>0.15836164035982417</v>
      </c>
      <c r="AF1205" s="376">
        <f t="shared" si="396"/>
        <v>0.16049192227429737</v>
      </c>
      <c r="AG1205" s="376">
        <f t="shared" ref="AG1205:AH1205" si="397">AG35*100/AG$5</f>
        <v>0.14821937154846759</v>
      </c>
      <c r="AH1205" s="376">
        <f t="shared" si="397"/>
        <v>0.15340727426969264</v>
      </c>
      <c r="AI1205" s="376">
        <f t="shared" ref="AI1205:AJ1205" si="398">AI35*100/AI$5</f>
        <v>0.14855680881101088</v>
      </c>
      <c r="AJ1205" s="376">
        <f t="shared" si="398"/>
        <v>0.15346230165473823</v>
      </c>
      <c r="AK1205" s="376">
        <f t="shared" ref="AK1205:AL1205" si="399">AK35*100/AK$5</f>
        <v>0.21119536040071951</v>
      </c>
      <c r="AL1205" s="376">
        <f t="shared" si="399"/>
        <v>0.25177070036668253</v>
      </c>
      <c r="AM1205" s="376">
        <f t="shared" ref="AM1205:AN1205" si="400">AM35*100/AM$5</f>
        <v>0.26314773661896168</v>
      </c>
      <c r="AN1205" s="376">
        <f t="shared" si="400"/>
        <v>0.21824723590807679</v>
      </c>
      <c r="AO1205" s="376">
        <f t="shared" ref="AO1205:AP1205" si="401">AO35*100/AO$5</f>
        <v>0.19284722764503279</v>
      </c>
      <c r="AP1205" s="376">
        <f t="shared" si="401"/>
        <v>0.21084252422808097</v>
      </c>
    </row>
    <row r="1206" spans="1:42" s="326" customFormat="1" ht="27.6" x14ac:dyDescent="0.3">
      <c r="A1206" s="328"/>
      <c r="B1206" s="328" t="s">
        <v>207</v>
      </c>
      <c r="C1206" s="376">
        <f t="shared" ref="C1206:AF1206" si="402">C36*100/C$5</f>
        <v>2.4482076701871348E-2</v>
      </c>
      <c r="D1206" s="376">
        <f t="shared" si="402"/>
        <v>1.7821582711515065E-2</v>
      </c>
      <c r="E1206" s="376">
        <f t="shared" si="402"/>
        <v>2.3980895841235281E-2</v>
      </c>
      <c r="F1206" s="376">
        <f t="shared" si="402"/>
        <v>1.7116015391616831E-2</v>
      </c>
      <c r="G1206" s="376">
        <f t="shared" si="402"/>
        <v>2.0854417309462175E-2</v>
      </c>
      <c r="H1206" s="376">
        <f t="shared" si="402"/>
        <v>1.6086939035935832E-2</v>
      </c>
      <c r="I1206" s="376">
        <f t="shared" si="402"/>
        <v>1.869726182841519E-2</v>
      </c>
      <c r="J1206" s="376">
        <f t="shared" si="402"/>
        <v>1.911160924491272E-2</v>
      </c>
      <c r="K1206" s="376">
        <f t="shared" si="402"/>
        <v>1.4164189241415461E-2</v>
      </c>
      <c r="L1206" s="376">
        <f t="shared" si="402"/>
        <v>1.5035631738096453E-2</v>
      </c>
      <c r="M1206" s="376">
        <f t="shared" si="402"/>
        <v>1.5572003070152298E-2</v>
      </c>
      <c r="N1206" s="376">
        <f t="shared" si="402"/>
        <v>1.8218813279826305E-2</v>
      </c>
      <c r="O1206" s="376">
        <f t="shared" si="402"/>
        <v>2.0190251138127828E-2</v>
      </c>
      <c r="P1206" s="376">
        <f t="shared" si="402"/>
        <v>1.187058149512547E-2</v>
      </c>
      <c r="Q1206" s="376">
        <f t="shared" si="402"/>
        <v>1.7318360752612238E-2</v>
      </c>
      <c r="R1206" s="376">
        <f t="shared" si="402"/>
        <v>1.4415578963580039E-2</v>
      </c>
      <c r="S1206" s="376">
        <f t="shared" si="402"/>
        <v>2.0269524667895257E-2</v>
      </c>
      <c r="T1206" s="376">
        <f t="shared" si="402"/>
        <v>1.711187070602653E-2</v>
      </c>
      <c r="U1206" s="376">
        <f t="shared" si="402"/>
        <v>1.5773074357190265E-2</v>
      </c>
      <c r="V1206" s="376">
        <f t="shared" si="402"/>
        <v>1.6687022932144146E-2</v>
      </c>
      <c r="W1206" s="376">
        <f t="shared" si="402"/>
        <v>1.2553438585610992E-2</v>
      </c>
      <c r="X1206" s="376">
        <f t="shared" si="402"/>
        <v>1.4823505697807975E-2</v>
      </c>
      <c r="Y1206" s="376">
        <f t="shared" si="402"/>
        <v>1.3306663424638257E-2</v>
      </c>
      <c r="Z1206" s="376">
        <f t="shared" si="402"/>
        <v>1.8080344512837073E-2</v>
      </c>
      <c r="AA1206" s="376">
        <f t="shared" si="402"/>
        <v>2.0071419303820379E-2</v>
      </c>
      <c r="AB1206" s="376">
        <f t="shared" si="402"/>
        <v>1.8430211966361163E-2</v>
      </c>
      <c r="AC1206" s="376">
        <f t="shared" si="402"/>
        <v>1.4951966667142668E-2</v>
      </c>
      <c r="AD1206" s="376">
        <f t="shared" si="402"/>
        <v>1.8207932507104022E-2</v>
      </c>
      <c r="AE1206" s="376">
        <f t="shared" si="402"/>
        <v>1.8810820439746898E-2</v>
      </c>
      <c r="AF1206" s="376">
        <f t="shared" si="402"/>
        <v>1.7966176820062973E-2</v>
      </c>
      <c r="AG1206" s="376">
        <f t="shared" ref="AG1206:AH1206" si="403">AG36*100/AG$5</f>
        <v>1.8470823752101559E-2</v>
      </c>
      <c r="AH1206" s="376">
        <f t="shared" si="403"/>
        <v>1.7627601446697984E-2</v>
      </c>
      <c r="AI1206" s="376">
        <f t="shared" ref="AI1206:AJ1206" si="404">AI36*100/AI$5</f>
        <v>1.7964652640736385E-2</v>
      </c>
      <c r="AJ1206" s="376">
        <f t="shared" si="404"/>
        <v>1.5795414476055113E-2</v>
      </c>
      <c r="AK1206" s="376">
        <f t="shared" ref="AK1206:AL1206" si="405">AK36*100/AK$5</f>
        <v>1.9917099290485175E-2</v>
      </c>
      <c r="AL1206" s="376">
        <f t="shared" si="405"/>
        <v>1.8881977242952753E-2</v>
      </c>
      <c r="AM1206" s="376">
        <f t="shared" ref="AM1206:AN1206" si="406">AM36*100/AM$5</f>
        <v>2.0606117525985033E-2</v>
      </c>
      <c r="AN1206" s="376">
        <f t="shared" si="406"/>
        <v>1.5233728936983538E-2</v>
      </c>
      <c r="AO1206" s="376">
        <f t="shared" ref="AO1206:AP1206" si="407">AO36*100/AO$5</f>
        <v>1.485572737407811E-2</v>
      </c>
      <c r="AP1206" s="376">
        <f t="shared" si="407"/>
        <v>1.9420271414899673E-2</v>
      </c>
    </row>
    <row r="1207" spans="1:42" s="326" customFormat="1" ht="27.6" x14ac:dyDescent="0.3">
      <c r="A1207" s="330"/>
      <c r="B1207" s="330" t="s">
        <v>208</v>
      </c>
      <c r="C1207" s="376">
        <f t="shared" ref="C1207:AF1207" si="408">C37*100/C$5</f>
        <v>1.3860223317990656E-2</v>
      </c>
      <c r="D1207" s="376">
        <f t="shared" si="408"/>
        <v>1.0073068489117213E-2</v>
      </c>
      <c r="E1207" s="376">
        <f t="shared" si="408"/>
        <v>1.2158276896178386E-2</v>
      </c>
      <c r="F1207" s="376">
        <f t="shared" si="408"/>
        <v>1.2077188430533372E-2</v>
      </c>
      <c r="G1207" s="376">
        <f t="shared" si="408"/>
        <v>1.3274354280313688E-2</v>
      </c>
      <c r="H1207" s="376">
        <f t="shared" si="408"/>
        <v>1.2644913791760371E-2</v>
      </c>
      <c r="I1207" s="376">
        <f t="shared" si="408"/>
        <v>7.8550626616418848E-3</v>
      </c>
      <c r="J1207" s="376">
        <f t="shared" si="408"/>
        <v>8.5710461308291779E-3</v>
      </c>
      <c r="K1207" s="376">
        <f t="shared" si="408"/>
        <v>5.6107453227767614E-3</v>
      </c>
      <c r="L1207" s="376">
        <f t="shared" si="408"/>
        <v>6.366438663878678E-3</v>
      </c>
      <c r="M1207" s="376">
        <f t="shared" si="408"/>
        <v>1.8762987305839245E-2</v>
      </c>
      <c r="N1207" s="376">
        <f t="shared" si="408"/>
        <v>9.2427150297655428E-3</v>
      </c>
      <c r="O1207" s="376">
        <f t="shared" si="408"/>
        <v>8.7094391909913679E-3</v>
      </c>
      <c r="P1207" s="376">
        <f t="shared" si="408"/>
        <v>9.3210577611832091E-3</v>
      </c>
      <c r="Q1207" s="376">
        <f t="shared" si="408"/>
        <v>1.2792212048198089E-2</v>
      </c>
      <c r="R1207" s="376">
        <f t="shared" si="408"/>
        <v>8.5204618362702336E-3</v>
      </c>
      <c r="S1207" s="376">
        <f t="shared" si="408"/>
        <v>8.1237638639559944E-3</v>
      </c>
      <c r="T1207" s="376">
        <f t="shared" si="408"/>
        <v>1.0549954961065909E-2</v>
      </c>
      <c r="U1207" s="376">
        <f t="shared" si="408"/>
        <v>1.3674797315141225E-2</v>
      </c>
      <c r="V1207" s="376">
        <f t="shared" si="408"/>
        <v>1.4184749326689741E-2</v>
      </c>
      <c r="W1207" s="376">
        <f t="shared" si="408"/>
        <v>1.2240544724073E-2</v>
      </c>
      <c r="X1207" s="376">
        <f t="shared" si="408"/>
        <v>1.0529690448120212E-2</v>
      </c>
      <c r="Y1207" s="376">
        <f t="shared" si="408"/>
        <v>1.0532224094701774E-2</v>
      </c>
      <c r="Z1207" s="376">
        <f t="shared" si="408"/>
        <v>1.7289767406349184E-2</v>
      </c>
      <c r="AA1207" s="376">
        <f t="shared" si="408"/>
        <v>1.3780036333769551E-2</v>
      </c>
      <c r="AB1207" s="376">
        <f t="shared" si="408"/>
        <v>1.0060718611454439E-2</v>
      </c>
      <c r="AC1207" s="376">
        <f t="shared" si="408"/>
        <v>1.3792566753092057E-2</v>
      </c>
      <c r="AD1207" s="376">
        <f t="shared" si="408"/>
        <v>1.1899013972570238E-2</v>
      </c>
      <c r="AE1207" s="376">
        <f t="shared" si="408"/>
        <v>1.3038217539597727E-2</v>
      </c>
      <c r="AF1207" s="376">
        <f t="shared" si="408"/>
        <v>1.5173909683112115E-2</v>
      </c>
      <c r="AG1207" s="376">
        <f t="shared" ref="AG1207:AH1207" si="409">AG37*100/AG$5</f>
        <v>1.0398661661898723E-2</v>
      </c>
      <c r="AH1207" s="376">
        <f t="shared" si="409"/>
        <v>1.5226107931234953E-2</v>
      </c>
      <c r="AI1207" s="376">
        <f t="shared" ref="AI1207:AJ1207" si="410">AI37*100/AI$5</f>
        <v>1.1823467102777813E-2</v>
      </c>
      <c r="AJ1207" s="376">
        <f t="shared" si="410"/>
        <v>1.1334133895571391E-2</v>
      </c>
      <c r="AK1207" s="376">
        <f t="shared" ref="AK1207:AL1207" si="411">AK37*100/AK$5</f>
        <v>9.0299899809064936E-3</v>
      </c>
      <c r="AL1207" s="376">
        <f t="shared" si="411"/>
        <v>1.0788578211921781E-2</v>
      </c>
      <c r="AM1207" s="376">
        <f t="shared" ref="AM1207:AN1207" si="412">AM37*100/AM$5</f>
        <v>1.0068702522435989E-2</v>
      </c>
      <c r="AN1207" s="376">
        <f t="shared" si="412"/>
        <v>1.4623528669361873E-2</v>
      </c>
      <c r="AO1207" s="376">
        <f t="shared" ref="AO1207:AP1207" si="413">AO37*100/AO$5</f>
        <v>9.1811927349832179E-3</v>
      </c>
      <c r="AP1207" s="376">
        <f t="shared" si="413"/>
        <v>1.2540649283370188E-2</v>
      </c>
    </row>
    <row r="1208" spans="1:42" s="326" customFormat="1" ht="13.8" x14ac:dyDescent="0.3">
      <c r="A1208" s="328"/>
      <c r="B1208" s="328" t="s">
        <v>209</v>
      </c>
      <c r="C1208" s="376">
        <f t="shared" ref="C1208:AF1208" si="414">C38*100/C$5</f>
        <v>3.9335400132989057E-2</v>
      </c>
      <c r="D1208" s="376">
        <f t="shared" si="414"/>
        <v>4.0550557763882111E-2</v>
      </c>
      <c r="E1208" s="376">
        <f t="shared" si="414"/>
        <v>4.0950270036821682E-2</v>
      </c>
      <c r="F1208" s="376">
        <f t="shared" si="414"/>
        <v>3.943082050498644E-2</v>
      </c>
      <c r="G1208" s="376">
        <f t="shared" si="414"/>
        <v>4.4851787582229817E-2</v>
      </c>
      <c r="H1208" s="376">
        <f t="shared" si="414"/>
        <v>4.3260822542584197E-2</v>
      </c>
      <c r="I1208" s="376">
        <f t="shared" si="414"/>
        <v>3.9828486735085614E-2</v>
      </c>
      <c r="J1208" s="376">
        <f t="shared" si="414"/>
        <v>4.5955396275935166E-2</v>
      </c>
      <c r="K1208" s="376">
        <f t="shared" si="414"/>
        <v>3.2173504648090517E-2</v>
      </c>
      <c r="L1208" s="376">
        <f t="shared" si="414"/>
        <v>3.3502819068070774E-2</v>
      </c>
      <c r="M1208" s="376">
        <f t="shared" si="414"/>
        <v>3.8930007675380747E-2</v>
      </c>
      <c r="N1208" s="376">
        <f t="shared" si="414"/>
        <v>3.0883110315803132E-2</v>
      </c>
      <c r="O1208" s="376">
        <f t="shared" si="414"/>
        <v>3.6070619386422899E-2</v>
      </c>
      <c r="P1208" s="376">
        <f t="shared" si="414"/>
        <v>3.6246450847312227E-2</v>
      </c>
      <c r="Q1208" s="376">
        <f t="shared" si="414"/>
        <v>4.6058086186075403E-2</v>
      </c>
      <c r="R1208" s="376">
        <f t="shared" si="414"/>
        <v>3.1889072838805592E-2</v>
      </c>
      <c r="S1208" s="376">
        <f t="shared" si="414"/>
        <v>4.2291386182104269E-2</v>
      </c>
      <c r="T1208" s="376">
        <f t="shared" si="414"/>
        <v>4.6751714297161601E-2</v>
      </c>
      <c r="U1208" s="376">
        <f t="shared" si="414"/>
        <v>4.8404907348144434E-2</v>
      </c>
      <c r="V1208" s="376">
        <f t="shared" si="414"/>
        <v>4.2259675887723142E-2</v>
      </c>
      <c r="W1208" s="376">
        <f t="shared" si="414"/>
        <v>4.0753093972679948E-2</v>
      </c>
      <c r="X1208" s="376">
        <f t="shared" si="414"/>
        <v>4.4901798229283196E-2</v>
      </c>
      <c r="Y1208" s="376">
        <f t="shared" si="414"/>
        <v>3.6101305621951102E-2</v>
      </c>
      <c r="Z1208" s="376">
        <f t="shared" si="414"/>
        <v>4.0512760059742484E-2</v>
      </c>
      <c r="AA1208" s="376">
        <f t="shared" si="414"/>
        <v>3.8949067550935405E-2</v>
      </c>
      <c r="AB1208" s="376">
        <f t="shared" si="414"/>
        <v>3.867320751547252E-2</v>
      </c>
      <c r="AC1208" s="376">
        <f t="shared" si="414"/>
        <v>3.7086963472468044E-2</v>
      </c>
      <c r="AD1208" s="376">
        <f t="shared" si="414"/>
        <v>3.5058252442611015E-2</v>
      </c>
      <c r="AE1208" s="376">
        <f t="shared" si="414"/>
        <v>3.7030370668299693E-2</v>
      </c>
      <c r="AF1208" s="376">
        <f t="shared" si="414"/>
        <v>3.5002838077836718E-2</v>
      </c>
      <c r="AG1208" s="376">
        <f t="shared" ref="AG1208:AH1208" si="415">AG38*100/AG$5</f>
        <v>3.4682189517268862E-2</v>
      </c>
      <c r="AH1208" s="376">
        <f t="shared" si="415"/>
        <v>3.6075876099749896E-2</v>
      </c>
      <c r="AI1208" s="376">
        <f t="shared" ref="AI1208:AJ1208" si="416">AI38*100/AI$5</f>
        <v>3.5801877527636958E-2</v>
      </c>
      <c r="AJ1208" s="376">
        <f t="shared" si="416"/>
        <v>2.9849857338254022E-2</v>
      </c>
      <c r="AK1208" s="376">
        <f t="shared" ref="AK1208:AL1208" si="417">AK38*100/AK$5</f>
        <v>3.8699258054957053E-2</v>
      </c>
      <c r="AL1208" s="376">
        <f t="shared" si="417"/>
        <v>3.4578447961698032E-2</v>
      </c>
      <c r="AM1208" s="376">
        <f t="shared" ref="AM1208:AN1208" si="418">AM38*100/AM$5</f>
        <v>2.9019301433041732E-2</v>
      </c>
      <c r="AN1208" s="376">
        <f t="shared" si="418"/>
        <v>3.0261836660161912E-2</v>
      </c>
      <c r="AO1208" s="376">
        <f t="shared" ref="AO1208:AP1208" si="419">AO38*100/AO$5</f>
        <v>3.2245000569200384E-2</v>
      </c>
      <c r="AP1208" s="376">
        <f t="shared" si="419"/>
        <v>3.1595009467041767E-2</v>
      </c>
    </row>
    <row r="1209" spans="1:42" s="326" customFormat="1" ht="13.8" x14ac:dyDescent="0.3">
      <c r="A1209" s="330"/>
      <c r="B1209" s="330" t="s">
        <v>210</v>
      </c>
      <c r="C1209" s="376">
        <f t="shared" ref="C1209:AF1209" si="420">C39*100/C$5</f>
        <v>3.2556412404252194E-2</v>
      </c>
      <c r="D1209" s="376">
        <f t="shared" si="420"/>
        <v>3.3318611156310782E-2</v>
      </c>
      <c r="E1209" s="376">
        <f t="shared" si="420"/>
        <v>3.4833836260830101E-2</v>
      </c>
      <c r="F1209" s="376">
        <f t="shared" si="420"/>
        <v>3.3272254219217763E-2</v>
      </c>
      <c r="G1209" s="376">
        <f t="shared" si="420"/>
        <v>3.7049869049789179E-2</v>
      </c>
      <c r="H1209" s="376">
        <f t="shared" si="420"/>
        <v>3.6992713413717307E-2</v>
      </c>
      <c r="I1209" s="376">
        <f t="shared" si="420"/>
        <v>3.2526597500319915E-2</v>
      </c>
      <c r="J1209" s="376">
        <f t="shared" si="420"/>
        <v>3.4065349302955114E-2</v>
      </c>
      <c r="K1209" s="376">
        <f t="shared" si="420"/>
        <v>2.6013455587419531E-2</v>
      </c>
      <c r="L1209" s="376">
        <f t="shared" si="420"/>
        <v>2.7903965207638461E-2</v>
      </c>
      <c r="M1209" s="376">
        <f t="shared" si="420"/>
        <v>3.0037798271933123E-2</v>
      </c>
      <c r="N1209" s="376">
        <f t="shared" si="420"/>
        <v>2.6350625060821954E-2</v>
      </c>
      <c r="O1209" s="376">
        <f t="shared" si="420"/>
        <v>2.9067780267293598E-2</v>
      </c>
      <c r="P1209" s="376">
        <f t="shared" si="420"/>
        <v>2.9445352875549526E-2</v>
      </c>
      <c r="Q1209" s="376">
        <f t="shared" si="420"/>
        <v>3.8144083878207148E-2</v>
      </c>
      <c r="R1209" s="376">
        <f t="shared" si="420"/>
        <v>2.5391943192132848E-2</v>
      </c>
      <c r="S1209" s="376">
        <f t="shared" si="420"/>
        <v>3.5522075027597265E-2</v>
      </c>
      <c r="T1209" s="376">
        <f t="shared" si="420"/>
        <v>3.6046006902977303E-2</v>
      </c>
      <c r="U1209" s="376">
        <f t="shared" si="420"/>
        <v>3.0691120451970675E-2</v>
      </c>
      <c r="V1209" s="376">
        <f t="shared" si="420"/>
        <v>3.5861398177985698E-2</v>
      </c>
      <c r="W1209" s="376">
        <f t="shared" si="420"/>
        <v>3.25357430329365E-2</v>
      </c>
      <c r="X1209" s="376">
        <f t="shared" si="420"/>
        <v>3.2104486586332477E-2</v>
      </c>
      <c r="Y1209" s="376">
        <f t="shared" si="420"/>
        <v>2.8807611890447934E-2</v>
      </c>
      <c r="Z1209" s="376">
        <f t="shared" si="420"/>
        <v>3.1706341797809262E-2</v>
      </c>
      <c r="AA1209" s="376">
        <f t="shared" si="420"/>
        <v>2.9019065488317237E-2</v>
      </c>
      <c r="AB1209" s="376">
        <f t="shared" si="420"/>
        <v>3.1484078277758072E-2</v>
      </c>
      <c r="AC1209" s="376">
        <f t="shared" si="420"/>
        <v>3.007680690292951E-2</v>
      </c>
      <c r="AD1209" s="376">
        <f t="shared" si="420"/>
        <v>2.8702888192273221E-2</v>
      </c>
      <c r="AE1209" s="376">
        <f t="shared" si="420"/>
        <v>2.9388192919901523E-2</v>
      </c>
      <c r="AF1209" s="376">
        <f t="shared" si="420"/>
        <v>2.8639445622761731E-2</v>
      </c>
      <c r="AG1209" s="376">
        <f t="shared" ref="AG1209:AH1209" si="421">AG39*100/AG$5</f>
        <v>2.8403017718981575E-2</v>
      </c>
      <c r="AH1209" s="376">
        <f t="shared" si="421"/>
        <v>2.8441025387042473E-2</v>
      </c>
      <c r="AI1209" s="376">
        <f t="shared" ref="AI1209:AJ1209" si="422">AI39*100/AI$5</f>
        <v>2.7584836361713581E-2</v>
      </c>
      <c r="AJ1209" s="376">
        <f t="shared" si="422"/>
        <v>2.3564698627335491E-2</v>
      </c>
      <c r="AK1209" s="376">
        <f t="shared" ref="AK1209:AL1209" si="423">AK39*100/AK$5</f>
        <v>3.0282523344078393E-2</v>
      </c>
      <c r="AL1209" s="376">
        <f t="shared" si="423"/>
        <v>2.90450433402278E-2</v>
      </c>
      <c r="AM1209" s="376">
        <f t="shared" ref="AM1209:AN1209" si="424">AM39*100/AM$5</f>
        <v>2.3087037036753171E-2</v>
      </c>
      <c r="AN1209" s="376">
        <f t="shared" si="424"/>
        <v>2.3938649530076576E-2</v>
      </c>
      <c r="AO1209" s="376">
        <f t="shared" ref="AO1209:AP1209" si="425">AO39*100/AO$5</f>
        <v>2.4827477994298554E-2</v>
      </c>
      <c r="AP1209" s="376">
        <f t="shared" si="425"/>
        <v>2.489792711242951E-2</v>
      </c>
    </row>
    <row r="1210" spans="1:42" s="326" customFormat="1" ht="27.6" x14ac:dyDescent="0.3">
      <c r="A1210" s="328"/>
      <c r="B1210" s="328" t="s">
        <v>211</v>
      </c>
      <c r="C1210" s="376">
        <f t="shared" ref="C1210:AF1210" si="426">C40*100/C$5</f>
        <v>4.4905396419658199E-3</v>
      </c>
      <c r="D1210" s="376">
        <f t="shared" si="426"/>
        <v>5.251770750736324E-3</v>
      </c>
      <c r="E1210" s="376">
        <f t="shared" si="426"/>
        <v>5.2959365621390517E-3</v>
      </c>
      <c r="F1210" s="376">
        <f t="shared" si="426"/>
        <v>5.2787711020874338E-3</v>
      </c>
      <c r="G1210" s="376">
        <f t="shared" si="426"/>
        <v>6.7665928504105988E-3</v>
      </c>
      <c r="H1210" s="376">
        <f t="shared" si="426"/>
        <v>5.2898493226275481E-3</v>
      </c>
      <c r="I1210" s="376">
        <f t="shared" si="426"/>
        <v>5.6423689541371287E-3</v>
      </c>
      <c r="J1210" s="376">
        <f t="shared" si="426"/>
        <v>5.5802981192206984E-3</v>
      </c>
      <c r="K1210" s="376">
        <f t="shared" si="426"/>
        <v>4.590609809544623E-3</v>
      </c>
      <c r="L1210" s="376">
        <f t="shared" si="426"/>
        <v>4.3797485843704385E-3</v>
      </c>
      <c r="M1210" s="376">
        <f t="shared" si="426"/>
        <v>5.275760603002418E-3</v>
      </c>
      <c r="N1210" s="376">
        <f t="shared" si="426"/>
        <v>3.1549652265065072E-3</v>
      </c>
      <c r="O1210" s="376">
        <f t="shared" si="426"/>
        <v>5.2258692703726827E-3</v>
      </c>
      <c r="P1210" s="376">
        <f t="shared" si="426"/>
        <v>4.8389271983109551E-3</v>
      </c>
      <c r="Q1210" s="376">
        <f t="shared" si="426"/>
        <v>5.7582661408925248E-3</v>
      </c>
      <c r="R1210" s="376">
        <f t="shared" si="426"/>
        <v>4.8520377468195125E-3</v>
      </c>
      <c r="S1210" s="376">
        <f t="shared" si="426"/>
        <v>4.8926919878647954E-3</v>
      </c>
      <c r="T1210" s="376">
        <f t="shared" si="426"/>
        <v>5.3810718425530372E-3</v>
      </c>
      <c r="U1210" s="376">
        <f t="shared" si="426"/>
        <v>4.5987171895382848E-3</v>
      </c>
      <c r="V1210" s="376">
        <f t="shared" si="426"/>
        <v>5.0101850246947561E-3</v>
      </c>
      <c r="W1210" s="376">
        <f t="shared" si="426"/>
        <v>6.0780943817275845E-3</v>
      </c>
      <c r="X1210" s="376">
        <f t="shared" si="426"/>
        <v>5.4558893706468572E-3</v>
      </c>
      <c r="Y1210" s="376">
        <f t="shared" si="426"/>
        <v>5.2747096011463842E-3</v>
      </c>
      <c r="Z1210" s="376">
        <f t="shared" si="426"/>
        <v>5.7787454176627135E-3</v>
      </c>
      <c r="AA1210" s="376">
        <f t="shared" si="426"/>
        <v>6.0610781097350198E-3</v>
      </c>
      <c r="AB1210" s="376">
        <f t="shared" si="426"/>
        <v>4.9087410130843499E-3</v>
      </c>
      <c r="AC1210" s="376">
        <f t="shared" si="426"/>
        <v>5.491038730900598E-3</v>
      </c>
      <c r="AD1210" s="376">
        <f t="shared" si="426"/>
        <v>4.8241705523080968E-3</v>
      </c>
      <c r="AE1210" s="376">
        <f t="shared" si="426"/>
        <v>6.2171756957635329E-3</v>
      </c>
      <c r="AF1210" s="376">
        <f t="shared" si="426"/>
        <v>4.9110314727352214E-3</v>
      </c>
      <c r="AG1210" s="376">
        <f t="shared" ref="AG1210:AH1210" si="427">AG40*100/AG$5</f>
        <v>5.3309029320192372E-3</v>
      </c>
      <c r="AH1210" s="376">
        <f t="shared" si="427"/>
        <v>5.0610025702391547E-3</v>
      </c>
      <c r="AI1210" s="376">
        <f t="shared" ref="AI1210:AJ1210" si="428">AI40*100/AI$5</f>
        <v>6.4299331584749195E-3</v>
      </c>
      <c r="AJ1210" s="376">
        <f t="shared" si="428"/>
        <v>4.5911414055591479E-3</v>
      </c>
      <c r="AK1210" s="376">
        <f t="shared" ref="AK1210:AL1210" si="429">AK40*100/AK$5</f>
        <v>6.3551691383864854E-3</v>
      </c>
      <c r="AL1210" s="376">
        <f t="shared" si="429"/>
        <v>3.8623122041168525E-3</v>
      </c>
      <c r="AM1210" s="376">
        <f t="shared" ref="AM1210:AN1210" si="430">AM40*100/AM$5</f>
        <v>3.7640942103764805E-3</v>
      </c>
      <c r="AN1210" s="376">
        <f t="shared" si="430"/>
        <v>5.412555900114616E-3</v>
      </c>
      <c r="AO1210" s="376">
        <f t="shared" ref="AO1210:AP1210" si="431">AO40*100/AO$5</f>
        <v>5.0711005300168267E-3</v>
      </c>
      <c r="AP1210" s="376">
        <f t="shared" si="431"/>
        <v>4.6624535219734146E-3</v>
      </c>
    </row>
    <row r="1211" spans="1:42" s="326" customFormat="1" ht="27.6" x14ac:dyDescent="0.3">
      <c r="A1211" s="330"/>
      <c r="B1211" s="330" t="s">
        <v>212</v>
      </c>
      <c r="C1211" s="376">
        <f t="shared" ref="C1211:AF1211" si="432">C41*100/C$5</f>
        <v>2.2884480867710428E-3</v>
      </c>
      <c r="D1211" s="376">
        <f t="shared" si="432"/>
        <v>1.9801758568350077E-3</v>
      </c>
      <c r="E1211" s="376">
        <f t="shared" si="432"/>
        <v>8.5779254175491677E-4</v>
      </c>
      <c r="F1211" s="376">
        <f t="shared" si="432"/>
        <v>8.79795183681239E-4</v>
      </c>
      <c r="G1211" s="376">
        <f t="shared" si="432"/>
        <v>1.0353256820300372E-3</v>
      </c>
      <c r="H1211" s="376">
        <f t="shared" si="432"/>
        <v>9.7825980623934112E-4</v>
      </c>
      <c r="I1211" s="376">
        <f t="shared" si="432"/>
        <v>1.6595202806285673E-3</v>
      </c>
      <c r="J1211" s="376">
        <f t="shared" si="432"/>
        <v>6.3462213904862848E-3</v>
      </c>
      <c r="K1211" s="376">
        <f t="shared" si="432"/>
        <v>1.6086752324045261E-3</v>
      </c>
      <c r="L1211" s="376">
        <f t="shared" si="432"/>
        <v>1.1739532288003237E-3</v>
      </c>
      <c r="M1211" s="376">
        <f t="shared" si="432"/>
        <v>3.6164488004452057E-3</v>
      </c>
      <c r="N1211" s="376">
        <f t="shared" si="432"/>
        <v>1.3775200284746722E-3</v>
      </c>
      <c r="O1211" s="376">
        <f t="shared" si="432"/>
        <v>1.776969848756608E-3</v>
      </c>
      <c r="P1211" s="376">
        <f t="shared" si="432"/>
        <v>1.9621707734517437E-3</v>
      </c>
      <c r="Q1211" s="376">
        <f t="shared" si="432"/>
        <v>2.1557361669757259E-3</v>
      </c>
      <c r="R1211" s="376">
        <f t="shared" si="432"/>
        <v>1.6450918998532371E-3</v>
      </c>
      <c r="S1211" s="376">
        <f t="shared" si="432"/>
        <v>1.8766191666422108E-3</v>
      </c>
      <c r="T1211" s="376">
        <f t="shared" si="432"/>
        <v>5.3246355516312566E-3</v>
      </c>
      <c r="U1211" s="376">
        <f t="shared" si="432"/>
        <v>1.3115069706635469E-2</v>
      </c>
      <c r="V1211" s="376">
        <f t="shared" si="432"/>
        <v>1.3880926850426878E-3</v>
      </c>
      <c r="W1211" s="376">
        <f t="shared" si="432"/>
        <v>2.1392565580158609E-3</v>
      </c>
      <c r="X1211" s="376">
        <f t="shared" si="432"/>
        <v>7.3414222723038594E-3</v>
      </c>
      <c r="Y1211" s="376">
        <f t="shared" si="432"/>
        <v>2.0189841303567858E-3</v>
      </c>
      <c r="Z1211" s="376">
        <f t="shared" si="432"/>
        <v>3.0276728442705067E-3</v>
      </c>
      <c r="AA1211" s="376">
        <f t="shared" si="432"/>
        <v>3.8689239528831463E-3</v>
      </c>
      <c r="AB1211" s="376">
        <f t="shared" si="432"/>
        <v>2.2803882246300918E-3</v>
      </c>
      <c r="AC1211" s="376">
        <f t="shared" si="432"/>
        <v>1.5191178386379297E-3</v>
      </c>
      <c r="AD1211" s="376">
        <f t="shared" si="432"/>
        <v>1.5311936980296978E-3</v>
      </c>
      <c r="AE1211" s="376">
        <f t="shared" si="432"/>
        <v>1.4250020526346446E-3</v>
      </c>
      <c r="AF1211" s="376">
        <f t="shared" si="432"/>
        <v>1.4523609823397683E-3</v>
      </c>
      <c r="AG1211" s="376">
        <f t="shared" ref="AG1211:AH1211" si="433">AG41*100/AG$5</f>
        <v>9.4826886626805105E-4</v>
      </c>
      <c r="AH1211" s="376">
        <f t="shared" si="433"/>
        <v>2.5738481424682725E-3</v>
      </c>
      <c r="AI1211" s="376">
        <f t="shared" ref="AI1211:AJ1211" si="434">AI41*100/AI$5</f>
        <v>1.7871080074484567E-3</v>
      </c>
      <c r="AJ1211" s="376">
        <f t="shared" si="434"/>
        <v>1.6940173053593861E-3</v>
      </c>
      <c r="AK1211" s="376">
        <f t="shared" ref="AK1211:AL1211" si="435">AK41*100/AK$5</f>
        <v>2.0615655724921804E-3</v>
      </c>
      <c r="AL1211" s="376">
        <f t="shared" si="435"/>
        <v>1.6710924173533816E-3</v>
      </c>
      <c r="AM1211" s="376">
        <f t="shared" ref="AM1211:AN1211" si="436">AM41*100/AM$5</f>
        <v>2.1681701859120792E-3</v>
      </c>
      <c r="AN1211" s="376">
        <f t="shared" si="436"/>
        <v>9.1063122997071843E-4</v>
      </c>
      <c r="AO1211" s="376">
        <f t="shared" ref="AO1211:AP1211" si="437">AO41*100/AO$5</f>
        <v>2.3464220448850119E-3</v>
      </c>
      <c r="AP1211" s="376">
        <f t="shared" si="437"/>
        <v>2.0346288326388426E-3</v>
      </c>
    </row>
    <row r="1212" spans="1:42" s="326" customFormat="1" ht="12.75" customHeight="1" x14ac:dyDescent="0.3">
      <c r="A1212" s="328"/>
      <c r="B1212" s="328" t="s">
        <v>213</v>
      </c>
      <c r="C1212" s="376">
        <f t="shared" ref="C1212:AF1212" si="438">C42*100/C$5</f>
        <v>0.53830343958065274</v>
      </c>
      <c r="D1212" s="376">
        <f t="shared" si="438"/>
        <v>0.46491085334387133</v>
      </c>
      <c r="E1212" s="376">
        <f t="shared" si="438"/>
        <v>0.42259336046195489</v>
      </c>
      <c r="F1212" s="376">
        <f t="shared" si="438"/>
        <v>0.46709126115440325</v>
      </c>
      <c r="G1212" s="376">
        <f t="shared" si="438"/>
        <v>0.45443402257675553</v>
      </c>
      <c r="H1212" s="376">
        <f t="shared" si="438"/>
        <v>0.46637630466343699</v>
      </c>
      <c r="I1212" s="376">
        <f t="shared" si="438"/>
        <v>0.42601729515158243</v>
      </c>
      <c r="J1212" s="376">
        <f t="shared" si="438"/>
        <v>0.41527630317285541</v>
      </c>
      <c r="K1212" s="376">
        <f t="shared" si="438"/>
        <v>0.41119308379510811</v>
      </c>
      <c r="L1212" s="376">
        <f t="shared" si="438"/>
        <v>0.45928662474449589</v>
      </c>
      <c r="M1212" s="376">
        <f t="shared" si="438"/>
        <v>0.43810086233157985</v>
      </c>
      <c r="N1212" s="376">
        <f t="shared" si="438"/>
        <v>0.47035643552917433</v>
      </c>
      <c r="O1212" s="376">
        <f t="shared" si="438"/>
        <v>0.41099313096105189</v>
      </c>
      <c r="P1212" s="376">
        <f t="shared" si="438"/>
        <v>0.50436224728458612</v>
      </c>
      <c r="Q1212" s="376">
        <f t="shared" si="438"/>
        <v>0.44444156387371231</v>
      </c>
      <c r="R1212" s="376">
        <f t="shared" si="438"/>
        <v>0.39737119632191542</v>
      </c>
      <c r="S1212" s="376">
        <f t="shared" si="438"/>
        <v>0.39823770667538405</v>
      </c>
      <c r="T1212" s="376">
        <f t="shared" si="438"/>
        <v>0.39347304574017888</v>
      </c>
      <c r="U1212" s="376">
        <f t="shared" si="438"/>
        <v>0.41212127370566304</v>
      </c>
      <c r="V1212" s="376">
        <f t="shared" si="438"/>
        <v>0.44365621958390483</v>
      </c>
      <c r="W1212" s="376">
        <f t="shared" si="438"/>
        <v>0.41126193299008507</v>
      </c>
      <c r="X1212" s="376">
        <f t="shared" si="438"/>
        <v>0.3937732142664393</v>
      </c>
      <c r="Y1212" s="376">
        <f t="shared" si="438"/>
        <v>0.38915134864236783</v>
      </c>
      <c r="Z1212" s="376">
        <f t="shared" si="438"/>
        <v>0.44201377486127502</v>
      </c>
      <c r="AA1212" s="376">
        <f t="shared" si="438"/>
        <v>0.39105991283085745</v>
      </c>
      <c r="AB1212" s="376">
        <f t="shared" si="438"/>
        <v>0.42397696218811004</v>
      </c>
      <c r="AC1212" s="376">
        <f t="shared" si="438"/>
        <v>0.3460510729517618</v>
      </c>
      <c r="AD1212" s="376">
        <f t="shared" si="438"/>
        <v>0.39841920423374555</v>
      </c>
      <c r="AE1212" s="376">
        <f t="shared" si="438"/>
        <v>0.41289682698857166</v>
      </c>
      <c r="AF1212" s="376">
        <f t="shared" si="438"/>
        <v>0.40967831446515857</v>
      </c>
      <c r="AG1212" s="376">
        <f t="shared" ref="AG1212:AH1212" si="439">AG42*100/AG$5</f>
        <v>0.39479358975810208</v>
      </c>
      <c r="AH1212" s="376">
        <f t="shared" si="439"/>
        <v>0.40554877250286614</v>
      </c>
      <c r="AI1212" s="376">
        <f t="shared" ref="AI1212:AJ1212" si="440">AI42*100/AI$5</f>
        <v>0.43307792221010466</v>
      </c>
      <c r="AJ1212" s="376">
        <f t="shared" si="440"/>
        <v>0.42968357558150183</v>
      </c>
      <c r="AK1212" s="376">
        <f t="shared" ref="AK1212:AL1212" si="441">AK42*100/AK$5</f>
        <v>0.46257472129454585</v>
      </c>
      <c r="AL1212" s="376">
        <f t="shared" si="441"/>
        <v>0.44586429838079444</v>
      </c>
      <c r="AM1212" s="376">
        <f t="shared" ref="AM1212:AN1212" si="442">AM42*100/AM$5</f>
        <v>0.45097450413148465</v>
      </c>
      <c r="AN1212" s="376">
        <f t="shared" si="442"/>
        <v>0.49122028246667421</v>
      </c>
      <c r="AO1212" s="376">
        <f t="shared" ref="AO1212:AP1212" si="443">AO42*100/AO$5</f>
        <v>0.39631459053176715</v>
      </c>
      <c r="AP1212" s="376">
        <f t="shared" si="443"/>
        <v>0.41400650729605909</v>
      </c>
    </row>
    <row r="1213" spans="1:42" s="326" customFormat="1" ht="27.6" x14ac:dyDescent="0.3">
      <c r="A1213" s="330"/>
      <c r="B1213" s="330" t="s">
        <v>214</v>
      </c>
      <c r="C1213" s="376">
        <f t="shared" ref="C1213:AF1213" si="444">C43*100/C$5</f>
        <v>2.3014015665074827E-2</v>
      </c>
      <c r="D1213" s="376">
        <f t="shared" si="444"/>
        <v>7.6193723186912246E-3</v>
      </c>
      <c r="E1213" s="376">
        <f t="shared" si="444"/>
        <v>6.6012730387226201E-3</v>
      </c>
      <c r="F1213" s="376">
        <f t="shared" si="444"/>
        <v>8.0381287236331363E-3</v>
      </c>
      <c r="G1213" s="376">
        <f t="shared" si="444"/>
        <v>5.8052190028112785E-3</v>
      </c>
      <c r="H1213" s="376">
        <f t="shared" si="444"/>
        <v>5.5797040800317976E-3</v>
      </c>
      <c r="I1213" s="376">
        <f t="shared" si="444"/>
        <v>8.2976014031428368E-3</v>
      </c>
      <c r="J1213" s="376">
        <f t="shared" si="444"/>
        <v>7.4403974922942649E-3</v>
      </c>
      <c r="K1213" s="376">
        <f t="shared" si="444"/>
        <v>8.0826121433007891E-3</v>
      </c>
      <c r="L1213" s="376">
        <f t="shared" si="444"/>
        <v>7.721000081725206E-3</v>
      </c>
      <c r="M1213" s="376">
        <f t="shared" si="444"/>
        <v>6.0415968195672853E-3</v>
      </c>
      <c r="N1213" s="376">
        <f t="shared" si="444"/>
        <v>1.0175873758732256E-2</v>
      </c>
      <c r="O1213" s="376">
        <f t="shared" si="444"/>
        <v>1.1231662931760254E-2</v>
      </c>
      <c r="P1213" s="376">
        <f t="shared" si="444"/>
        <v>1.5075859265732176E-2</v>
      </c>
      <c r="Q1213" s="376">
        <f t="shared" si="444"/>
        <v>9.3798417192292368E-3</v>
      </c>
      <c r="R1213" s="376">
        <f t="shared" si="444"/>
        <v>1.2710536847505052E-2</v>
      </c>
      <c r="S1213" s="376">
        <f t="shared" si="444"/>
        <v>7.1220048103285919E-3</v>
      </c>
      <c r="T1213" s="376">
        <f t="shared" si="444"/>
        <v>6.0384360610379866E-3</v>
      </c>
      <c r="U1213" s="376">
        <f t="shared" si="444"/>
        <v>6.4092602506982234E-3</v>
      </c>
      <c r="V1213" s="376">
        <f t="shared" si="444"/>
        <v>8.2026039835466635E-3</v>
      </c>
      <c r="W1213" s="376">
        <f t="shared" si="444"/>
        <v>4.5638770738826656E-3</v>
      </c>
      <c r="X1213" s="376">
        <f t="shared" si="444"/>
        <v>5.7479468041215266E-3</v>
      </c>
      <c r="Y1213" s="376">
        <f t="shared" si="444"/>
        <v>6.1421987717131931E-3</v>
      </c>
      <c r="Z1213" s="376">
        <f t="shared" si="444"/>
        <v>5.0253951374161551E-3</v>
      </c>
      <c r="AA1213" s="376">
        <f t="shared" si="444"/>
        <v>5.3113056495987703E-3</v>
      </c>
      <c r="AB1213" s="376">
        <f t="shared" si="444"/>
        <v>3.6801853689502127E-3</v>
      </c>
      <c r="AC1213" s="376">
        <f t="shared" si="444"/>
        <v>5.1976182824519873E-3</v>
      </c>
      <c r="AD1213" s="376">
        <f t="shared" si="444"/>
        <v>7.7880768771492028E-3</v>
      </c>
      <c r="AE1213" s="376">
        <f t="shared" si="444"/>
        <v>7.6662822531195444E-3</v>
      </c>
      <c r="AF1213" s="376">
        <f t="shared" si="444"/>
        <v>9.0333421303017952E-3</v>
      </c>
      <c r="AG1213" s="376">
        <f t="shared" ref="AG1213:AH1213" si="445">AG43*100/AG$5</f>
        <v>6.5282812312451449E-3</v>
      </c>
      <c r="AH1213" s="376">
        <f t="shared" si="445"/>
        <v>1.077380208441159E-2</v>
      </c>
      <c r="AI1213" s="376">
        <f t="shared" ref="AI1213:AJ1213" si="446">AI43*100/AI$5</f>
        <v>8.0042354063950705E-3</v>
      </c>
      <c r="AJ1213" s="376">
        <f t="shared" si="446"/>
        <v>1.3353408542166337E-2</v>
      </c>
      <c r="AK1213" s="376">
        <f t="shared" ref="AK1213:AL1213" si="447">AK43*100/AK$5</f>
        <v>1.5772847434239488E-2</v>
      </c>
      <c r="AL1213" s="376">
        <f t="shared" si="447"/>
        <v>1.3924279075527859E-2</v>
      </c>
      <c r="AM1213" s="376">
        <f t="shared" ref="AM1213:AN1213" si="448">AM43*100/AM$5</f>
        <v>1.2078630417735025E-2</v>
      </c>
      <c r="AN1213" s="376">
        <f t="shared" si="448"/>
        <v>9.216691377588241E-3</v>
      </c>
      <c r="AO1213" s="376">
        <f t="shared" ref="AO1213:AP1213" si="449">AO43*100/AO$5</f>
        <v>8.5838916708490323E-3</v>
      </c>
      <c r="AP1213" s="376">
        <f t="shared" si="449"/>
        <v>9.7941145992140703E-3</v>
      </c>
    </row>
    <row r="1214" spans="1:42" s="326" customFormat="1" ht="27.6" x14ac:dyDescent="0.3">
      <c r="A1214" s="328"/>
      <c r="B1214" s="328" t="s">
        <v>215</v>
      </c>
      <c r="C1214" s="376">
        <f t="shared" ref="C1214:AF1214" si="450">C44*100/C$5</f>
        <v>0.51528942391557786</v>
      </c>
      <c r="D1214" s="376">
        <f t="shared" si="450"/>
        <v>0.45729148102518014</v>
      </c>
      <c r="E1214" s="376">
        <f t="shared" si="450"/>
        <v>0.41599208742323224</v>
      </c>
      <c r="F1214" s="376">
        <f t="shared" si="450"/>
        <v>0.45905313243077012</v>
      </c>
      <c r="G1214" s="376">
        <f t="shared" si="450"/>
        <v>0.44859182765672889</v>
      </c>
      <c r="H1214" s="376">
        <f t="shared" si="450"/>
        <v>0.46079660058340516</v>
      </c>
      <c r="I1214" s="376">
        <f t="shared" si="450"/>
        <v>0.41771969374843959</v>
      </c>
      <c r="J1214" s="376">
        <f t="shared" si="450"/>
        <v>0.40783590568056111</v>
      </c>
      <c r="K1214" s="376">
        <f t="shared" si="450"/>
        <v>0.4031104716518073</v>
      </c>
      <c r="L1214" s="376">
        <f t="shared" si="450"/>
        <v>0.45156562466277067</v>
      </c>
      <c r="M1214" s="376">
        <f t="shared" si="450"/>
        <v>0.43205926551201257</v>
      </c>
      <c r="N1214" s="376">
        <f t="shared" si="450"/>
        <v>0.46018056177044209</v>
      </c>
      <c r="O1214" s="376">
        <f t="shared" si="450"/>
        <v>0.39976146802929163</v>
      </c>
      <c r="P1214" s="376">
        <f t="shared" si="450"/>
        <v>0.48928638801885393</v>
      </c>
      <c r="Q1214" s="376">
        <f t="shared" si="450"/>
        <v>0.43506172215448308</v>
      </c>
      <c r="R1214" s="376">
        <f t="shared" si="450"/>
        <v>0.38466065947441042</v>
      </c>
      <c r="S1214" s="376">
        <f t="shared" si="450"/>
        <v>0.3911157018650554</v>
      </c>
      <c r="T1214" s="376">
        <f t="shared" si="450"/>
        <v>0.38743460967914095</v>
      </c>
      <c r="U1214" s="376">
        <f t="shared" si="450"/>
        <v>0.40571201345496477</v>
      </c>
      <c r="V1214" s="376">
        <f t="shared" si="450"/>
        <v>0.43545361560035817</v>
      </c>
      <c r="W1214" s="376">
        <f t="shared" si="450"/>
        <v>0.40669805591620239</v>
      </c>
      <c r="X1214" s="376">
        <f t="shared" si="450"/>
        <v>0.3880252674623178</v>
      </c>
      <c r="Y1214" s="376">
        <f t="shared" si="450"/>
        <v>0.38300914987065465</v>
      </c>
      <c r="Z1214" s="376">
        <f t="shared" si="450"/>
        <v>0.4369883797238589</v>
      </c>
      <c r="AA1214" s="376">
        <f t="shared" si="450"/>
        <v>0.3857486071812587</v>
      </c>
      <c r="AB1214" s="376">
        <f t="shared" si="450"/>
        <v>0.42029677681915983</v>
      </c>
      <c r="AC1214" s="376">
        <f t="shared" si="450"/>
        <v>0.34085345466930989</v>
      </c>
      <c r="AD1214" s="376">
        <f t="shared" si="450"/>
        <v>0.39063112735659633</v>
      </c>
      <c r="AE1214" s="376">
        <f t="shared" si="450"/>
        <v>0.40523054473545206</v>
      </c>
      <c r="AF1214" s="376">
        <f t="shared" si="450"/>
        <v>0.4006449723348568</v>
      </c>
      <c r="AG1214" s="376">
        <f t="shared" ref="AG1214:AH1214" si="451">AG44*100/AG$5</f>
        <v>0.38826530852685703</v>
      </c>
      <c r="AH1214" s="376">
        <f t="shared" si="451"/>
        <v>0.3947749704184545</v>
      </c>
      <c r="AI1214" s="376">
        <f t="shared" ref="AI1214:AJ1214" si="452">AI44*100/AI$5</f>
        <v>0.42507368680370955</v>
      </c>
      <c r="AJ1214" s="376">
        <f t="shared" si="452"/>
        <v>0.41633016703933562</v>
      </c>
      <c r="AK1214" s="376">
        <f t="shared" ref="AK1214:AL1214" si="453">AK44*100/AK$5</f>
        <v>0.44680187386030634</v>
      </c>
      <c r="AL1214" s="376">
        <f t="shared" si="453"/>
        <v>0.43194001930526654</v>
      </c>
      <c r="AM1214" s="376">
        <f t="shared" ref="AM1214:AN1214" si="454">AM44*100/AM$5</f>
        <v>0.43889587371374972</v>
      </c>
      <c r="AN1214" s="376">
        <f t="shared" si="454"/>
        <v>0.48200359108908603</v>
      </c>
      <c r="AO1214" s="376">
        <f t="shared" ref="AO1214:AP1214" si="455">AO44*100/AO$5</f>
        <v>0.38773069886091815</v>
      </c>
      <c r="AP1214" s="376">
        <f t="shared" si="455"/>
        <v>0.404212392696845</v>
      </c>
    </row>
    <row r="1215" spans="1:42" s="326" customFormat="1" ht="13.8" x14ac:dyDescent="0.3">
      <c r="A1215" s="330"/>
      <c r="B1215" s="330" t="s">
        <v>216</v>
      </c>
      <c r="C1215" s="376">
        <f t="shared" ref="C1215:AF1215" si="456">C45*100/C$5</f>
        <v>0.28553787165692279</v>
      </c>
      <c r="D1215" s="376">
        <f t="shared" si="456"/>
        <v>0.24153840723263539</v>
      </c>
      <c r="E1215" s="376">
        <f t="shared" si="456"/>
        <v>0.25375741104784583</v>
      </c>
      <c r="F1215" s="376">
        <f t="shared" si="456"/>
        <v>0.21994879592030975</v>
      </c>
      <c r="G1215" s="376">
        <f t="shared" si="456"/>
        <v>0.23764421994310886</v>
      </c>
      <c r="H1215" s="376">
        <f t="shared" si="456"/>
        <v>0.24076060786890449</v>
      </c>
      <c r="I1215" s="376">
        <f t="shared" si="456"/>
        <v>0.2349143152800883</v>
      </c>
      <c r="J1215" s="376">
        <f t="shared" si="456"/>
        <v>0.25162403087910845</v>
      </c>
      <c r="K1215" s="376">
        <f t="shared" si="456"/>
        <v>0.25931060026735397</v>
      </c>
      <c r="L1215" s="376">
        <f t="shared" si="456"/>
        <v>0.28161331877029305</v>
      </c>
      <c r="M1215" s="376">
        <f t="shared" si="456"/>
        <v>0.27940257967674903</v>
      </c>
      <c r="N1215" s="376">
        <f t="shared" si="456"/>
        <v>0.24111044111301841</v>
      </c>
      <c r="O1215" s="376">
        <f t="shared" si="456"/>
        <v>0.26340776102138208</v>
      </c>
      <c r="P1215" s="376">
        <f t="shared" si="456"/>
        <v>0.24139110014011345</v>
      </c>
      <c r="Q1215" s="376">
        <f t="shared" si="456"/>
        <v>0.26120513524556682</v>
      </c>
      <c r="R1215" s="376">
        <f t="shared" si="456"/>
        <v>0.22789185678489141</v>
      </c>
      <c r="S1215" s="376">
        <f t="shared" si="456"/>
        <v>0.2557728615813552</v>
      </c>
      <c r="T1215" s="376">
        <f t="shared" si="456"/>
        <v>0.24923318530804389</v>
      </c>
      <c r="U1215" s="376">
        <f t="shared" si="456"/>
        <v>0.2472597781307723</v>
      </c>
      <c r="V1215" s="376">
        <f t="shared" si="456"/>
        <v>0.26455070749364429</v>
      </c>
      <c r="W1215" s="376">
        <f t="shared" si="456"/>
        <v>0.25924248208162004</v>
      </c>
      <c r="X1215" s="376">
        <f t="shared" si="456"/>
        <v>0.24140068284169877</v>
      </c>
      <c r="Y1215" s="376">
        <f t="shared" si="456"/>
        <v>0.23068387782969463</v>
      </c>
      <c r="Z1215" s="376">
        <f t="shared" si="456"/>
        <v>0.26335970970280936</v>
      </c>
      <c r="AA1215" s="376">
        <f t="shared" si="456"/>
        <v>0.2358140813732682</v>
      </c>
      <c r="AB1215" s="376">
        <f t="shared" si="456"/>
        <v>0.24945943361513678</v>
      </c>
      <c r="AC1215" s="376">
        <f t="shared" si="456"/>
        <v>0.21050895966676475</v>
      </c>
      <c r="AD1215" s="376">
        <f t="shared" si="456"/>
        <v>0.25186904578485148</v>
      </c>
      <c r="AE1215" s="376">
        <f t="shared" si="456"/>
        <v>0.23464551284301569</v>
      </c>
      <c r="AF1215" s="376">
        <f t="shared" si="456"/>
        <v>0.2418856737131978</v>
      </c>
      <c r="AG1215" s="376">
        <f t="shared" ref="AG1215:AH1215" si="457">AG45*100/AG$5</f>
        <v>0.23214667040175024</v>
      </c>
      <c r="AH1215" s="376">
        <f t="shared" si="457"/>
        <v>0.23962506463834729</v>
      </c>
      <c r="AI1215" s="376">
        <f t="shared" ref="AI1215:AJ1215" si="458">AI45*100/AI$5</f>
        <v>0.25503254376213325</v>
      </c>
      <c r="AJ1215" s="376">
        <f t="shared" si="458"/>
        <v>0.23751921345436747</v>
      </c>
      <c r="AK1215" s="376">
        <f t="shared" ref="AK1215:AL1215" si="459">AK45*100/AK$5</f>
        <v>0.25700751058184795</v>
      </c>
      <c r="AL1215" s="376">
        <f t="shared" si="459"/>
        <v>0.24128918549313164</v>
      </c>
      <c r="AM1215" s="376">
        <f t="shared" ref="AM1215:AN1215" si="460">AM45*100/AM$5</f>
        <v>0.23198442520871476</v>
      </c>
      <c r="AN1215" s="376">
        <f t="shared" si="460"/>
        <v>0.21628640086556516</v>
      </c>
      <c r="AO1215" s="376">
        <f t="shared" ref="AO1215:AP1215" si="461">AO45*100/AO$5</f>
        <v>0.21578857684779501</v>
      </c>
      <c r="AP1215" s="376">
        <f t="shared" si="461"/>
        <v>0.226453108534278</v>
      </c>
    </row>
    <row r="1216" spans="1:42" s="326" customFormat="1" ht="13.8" x14ac:dyDescent="0.3">
      <c r="A1216" s="328"/>
      <c r="B1216" s="328" t="s">
        <v>217</v>
      </c>
      <c r="C1216" s="376">
        <f t="shared" ref="C1216:AF1216" si="462">C46*100/C$5</f>
        <v>8.6917849031511507E-2</v>
      </c>
      <c r="D1216" s="376">
        <f t="shared" si="462"/>
        <v>8.6094602471087286E-2</v>
      </c>
      <c r="E1216" s="376">
        <f t="shared" si="462"/>
        <v>9.2044869263092813E-2</v>
      </c>
      <c r="F1216" s="376">
        <f t="shared" si="462"/>
        <v>7.5022534753909298E-2</v>
      </c>
      <c r="G1216" s="376">
        <f t="shared" si="462"/>
        <v>8.0237740357327864E-2</v>
      </c>
      <c r="H1216" s="376">
        <f t="shared" si="462"/>
        <v>8.2825996928264214E-2</v>
      </c>
      <c r="I1216" s="376">
        <f t="shared" si="462"/>
        <v>7.2834501205364902E-2</v>
      </c>
      <c r="J1216" s="376">
        <f t="shared" si="462"/>
        <v>8.7023472630461354E-2</v>
      </c>
      <c r="K1216" s="376">
        <f t="shared" si="462"/>
        <v>9.2126084041117731E-2</v>
      </c>
      <c r="L1216" s="376">
        <f t="shared" si="462"/>
        <v>9.6941445470549809E-2</v>
      </c>
      <c r="M1216" s="376">
        <f t="shared" si="462"/>
        <v>9.2368357009018145E-2</v>
      </c>
      <c r="N1216" s="376">
        <f t="shared" si="462"/>
        <v>8.3095563007988288E-2</v>
      </c>
      <c r="O1216" s="376">
        <f t="shared" si="462"/>
        <v>8.7219004356351076E-2</v>
      </c>
      <c r="P1216" s="376">
        <f t="shared" si="462"/>
        <v>8.5374703041643962E-2</v>
      </c>
      <c r="Q1216" s="376">
        <f t="shared" si="462"/>
        <v>9.1054615942466374E-2</v>
      </c>
      <c r="R1216" s="376">
        <f t="shared" si="462"/>
        <v>8.4242938010186258E-2</v>
      </c>
      <c r="S1216" s="376">
        <f t="shared" si="462"/>
        <v>9.6946330742061104E-2</v>
      </c>
      <c r="T1216" s="376">
        <f t="shared" si="462"/>
        <v>9.1252141690083041E-2</v>
      </c>
      <c r="U1216" s="376">
        <f t="shared" si="462"/>
        <v>9.0890951660398095E-2</v>
      </c>
      <c r="V1216" s="376">
        <f t="shared" si="462"/>
        <v>9.6579744306251367E-2</v>
      </c>
      <c r="W1216" s="376">
        <f t="shared" si="462"/>
        <v>9.0390039274674594E-2</v>
      </c>
      <c r="X1216" s="376">
        <f t="shared" si="462"/>
        <v>8.7643788588829055E-2</v>
      </c>
      <c r="Y1216" s="376">
        <f t="shared" si="462"/>
        <v>8.1695464661978093E-2</v>
      </c>
      <c r="Z1216" s="376">
        <f t="shared" si="462"/>
        <v>0.11132534505442254</v>
      </c>
      <c r="AA1216" s="376">
        <f t="shared" si="462"/>
        <v>8.306940045481101E-2</v>
      </c>
      <c r="AB1216" s="376">
        <f t="shared" si="462"/>
        <v>8.7047487403267468E-2</v>
      </c>
      <c r="AC1216" s="376">
        <f t="shared" si="462"/>
        <v>6.9466155112635333E-2</v>
      </c>
      <c r="AD1216" s="376">
        <f t="shared" si="462"/>
        <v>8.9121920046992265E-2</v>
      </c>
      <c r="AE1216" s="376">
        <f t="shared" si="462"/>
        <v>8.2944662423541093E-2</v>
      </c>
      <c r="AF1216" s="376">
        <f t="shared" si="462"/>
        <v>8.8642147365255525E-2</v>
      </c>
      <c r="AG1216" s="376">
        <f t="shared" ref="AG1216:AH1216" si="463">AG46*100/AG$5</f>
        <v>8.1013180177541361E-2</v>
      </c>
      <c r="AH1216" s="376">
        <f t="shared" si="463"/>
        <v>8.193237691073417E-2</v>
      </c>
      <c r="AI1216" s="376">
        <f t="shared" ref="AI1216:AJ1216" si="464">AI46*100/AI$5</f>
        <v>9.838894785846862E-2</v>
      </c>
      <c r="AJ1216" s="376">
        <f t="shared" si="464"/>
        <v>8.7271068966282297E-2</v>
      </c>
      <c r="AK1216" s="376">
        <f t="shared" ref="AK1216:AL1216" si="465">AK46*100/AK$5</f>
        <v>9.6032669263597589E-2</v>
      </c>
      <c r="AL1216" s="376">
        <f t="shared" si="465"/>
        <v>9.6265726870100848E-2</v>
      </c>
      <c r="AM1216" s="376">
        <f t="shared" ref="AM1216:AN1216" si="466">AM46*100/AM$5</f>
        <v>7.5857465144439501E-2</v>
      </c>
      <c r="AN1216" s="376">
        <f t="shared" si="466"/>
        <v>7.6413114720296119E-2</v>
      </c>
      <c r="AO1216" s="376">
        <f t="shared" ref="AO1216:AP1216" si="467">AO46*100/AO$5</f>
        <v>7.4421814892148622E-2</v>
      </c>
      <c r="AP1216" s="376">
        <f t="shared" si="467"/>
        <v>8.3842528767878746E-2</v>
      </c>
    </row>
    <row r="1217" spans="1:42" s="326" customFormat="1" ht="13.8" x14ac:dyDescent="0.3">
      <c r="A1217" s="330"/>
      <c r="B1217" s="330" t="s">
        <v>218</v>
      </c>
      <c r="C1217" s="376">
        <f t="shared" ref="C1217:AF1217" si="468">C47*100/C$5</f>
        <v>0.1986632008911994</v>
      </c>
      <c r="D1217" s="376">
        <f t="shared" si="468"/>
        <v>0.15544380476154809</v>
      </c>
      <c r="E1217" s="376">
        <f t="shared" si="468"/>
        <v>0.16167524645685061</v>
      </c>
      <c r="F1217" s="376">
        <f t="shared" si="468"/>
        <v>0.14496625185656778</v>
      </c>
      <c r="G1217" s="376">
        <f t="shared" si="468"/>
        <v>0.15740647958578097</v>
      </c>
      <c r="H1217" s="376">
        <f t="shared" si="468"/>
        <v>0.15789837909596477</v>
      </c>
      <c r="I1217" s="376">
        <f t="shared" si="468"/>
        <v>0.16207981407472341</v>
      </c>
      <c r="J1217" s="376">
        <f t="shared" si="468"/>
        <v>0.16460055824864714</v>
      </c>
      <c r="K1217" s="376">
        <f t="shared" si="468"/>
        <v>0.16718451622623623</v>
      </c>
      <c r="L1217" s="376">
        <f t="shared" si="468"/>
        <v>0.18467187329974322</v>
      </c>
      <c r="M1217" s="376">
        <f t="shared" si="468"/>
        <v>0.1870767691242067</v>
      </c>
      <c r="N1217" s="376">
        <f t="shared" si="468"/>
        <v>0.15801487810503012</v>
      </c>
      <c r="O1217" s="376">
        <f t="shared" si="468"/>
        <v>0.176188756665031</v>
      </c>
      <c r="P1217" s="376">
        <f t="shared" si="468"/>
        <v>0.15601639709846948</v>
      </c>
      <c r="Q1217" s="376">
        <f t="shared" si="468"/>
        <v>0.17015051930310046</v>
      </c>
      <c r="R1217" s="376">
        <f t="shared" si="468"/>
        <v>0.14364891877470515</v>
      </c>
      <c r="S1217" s="376">
        <f t="shared" si="468"/>
        <v>0.15882653083929407</v>
      </c>
      <c r="T1217" s="376">
        <f t="shared" si="468"/>
        <v>0.15798104361796089</v>
      </c>
      <c r="U1217" s="376">
        <f t="shared" si="468"/>
        <v>0.1563688264703742</v>
      </c>
      <c r="V1217" s="376">
        <f t="shared" si="468"/>
        <v>0.16797096318739296</v>
      </c>
      <c r="W1217" s="376">
        <f t="shared" si="468"/>
        <v>0.16885244280694545</v>
      </c>
      <c r="X1217" s="376">
        <f t="shared" si="468"/>
        <v>0.15375689425286967</v>
      </c>
      <c r="Y1217" s="376">
        <f t="shared" si="468"/>
        <v>0.14898841316771655</v>
      </c>
      <c r="Z1217" s="376">
        <f t="shared" si="468"/>
        <v>0.15203436464838679</v>
      </c>
      <c r="AA1217" s="376">
        <f t="shared" si="468"/>
        <v>0.15274468091845722</v>
      </c>
      <c r="AB1217" s="376">
        <f t="shared" si="468"/>
        <v>0.1624119462118693</v>
      </c>
      <c r="AC1217" s="376">
        <f t="shared" si="468"/>
        <v>0.1410428045541294</v>
      </c>
      <c r="AD1217" s="376">
        <f t="shared" si="468"/>
        <v>0.16274712573785921</v>
      </c>
      <c r="AE1217" s="376">
        <f t="shared" si="468"/>
        <v>0.15170085041947456</v>
      </c>
      <c r="AF1217" s="376">
        <f t="shared" si="468"/>
        <v>0.15324352634794228</v>
      </c>
      <c r="AG1217" s="376">
        <f t="shared" ref="AG1217:AH1217" si="469">AG47*100/AG$5</f>
        <v>0.15113349022420883</v>
      </c>
      <c r="AH1217" s="376">
        <f t="shared" si="469"/>
        <v>0.15769268772761308</v>
      </c>
      <c r="AI1217" s="376">
        <f t="shared" ref="AI1217:AJ1217" si="470">AI47*100/AI$5</f>
        <v>0.15664359590366464</v>
      </c>
      <c r="AJ1217" s="376">
        <f t="shared" si="470"/>
        <v>0.15024814448808518</v>
      </c>
      <c r="AK1217" s="376">
        <f t="shared" ref="AK1217:AL1217" si="471">AK47*100/AK$5</f>
        <v>0.16097484131825038</v>
      </c>
      <c r="AL1217" s="376">
        <f t="shared" si="471"/>
        <v>0.14502345862303079</v>
      </c>
      <c r="AM1217" s="376">
        <f t="shared" ref="AM1217:AN1217" si="472">AM47*100/AM$5</f>
        <v>0.15612696006427526</v>
      </c>
      <c r="AN1217" s="376">
        <f t="shared" si="472"/>
        <v>0.13987328614526906</v>
      </c>
      <c r="AO1217" s="376">
        <f t="shared" ref="AO1217:AP1217" si="473">AO47*100/AO$5</f>
        <v>0.1413667619556464</v>
      </c>
      <c r="AP1217" s="376">
        <f t="shared" si="473"/>
        <v>0.14261057976639929</v>
      </c>
    </row>
    <row r="1218" spans="1:42" s="326" customFormat="1" ht="13.8" x14ac:dyDescent="0.3">
      <c r="A1218" s="328"/>
      <c r="B1218" s="328" t="s">
        <v>219</v>
      </c>
      <c r="C1218" s="376">
        <f t="shared" ref="C1218:AF1218" si="474">C48*100/C$5</f>
        <v>7.7443242169621502</v>
      </c>
      <c r="D1218" s="376">
        <f t="shared" si="474"/>
        <v>7.3546744633938665</v>
      </c>
      <c r="E1218" s="376">
        <f t="shared" si="474"/>
        <v>6.9514388723981382</v>
      </c>
      <c r="F1218" s="376">
        <f t="shared" si="474"/>
        <v>6.3051321652319343</v>
      </c>
      <c r="G1218" s="376">
        <f t="shared" si="474"/>
        <v>6.3895863984828036</v>
      </c>
      <c r="H1218" s="376">
        <f t="shared" si="474"/>
        <v>6.8760070188329507</v>
      </c>
      <c r="I1218" s="376">
        <f t="shared" si="474"/>
        <v>5.9766332168841805</v>
      </c>
      <c r="J1218" s="376">
        <f t="shared" si="474"/>
        <v>6.8001221100529623</v>
      </c>
      <c r="K1218" s="376">
        <f t="shared" si="474"/>
        <v>6.3467730955737496</v>
      </c>
      <c r="L1218" s="376">
        <f t="shared" si="474"/>
        <v>7.0357274604366475</v>
      </c>
      <c r="M1218" s="376">
        <f t="shared" si="474"/>
        <v>7.3224153453155498</v>
      </c>
      <c r="N1218" s="376">
        <f t="shared" si="474"/>
        <v>7.7969855418163982</v>
      </c>
      <c r="O1218" s="376">
        <f t="shared" si="474"/>
        <v>7.0768908130175125</v>
      </c>
      <c r="P1218" s="376">
        <f t="shared" si="474"/>
        <v>6.4756795080640623</v>
      </c>
      <c r="Q1218" s="376">
        <f t="shared" si="474"/>
        <v>7.8624246924247494</v>
      </c>
      <c r="R1218" s="376">
        <f t="shared" si="474"/>
        <v>7.2687493430301</v>
      </c>
      <c r="S1218" s="376">
        <f t="shared" si="474"/>
        <v>7.3731435254666655</v>
      </c>
      <c r="T1218" s="376">
        <f t="shared" si="474"/>
        <v>8.0691507619119722</v>
      </c>
      <c r="U1218" s="376">
        <f t="shared" si="474"/>
        <v>7.4623100419431632</v>
      </c>
      <c r="V1218" s="376">
        <f t="shared" si="474"/>
        <v>7.9989210350648134</v>
      </c>
      <c r="W1218" s="376">
        <f t="shared" si="474"/>
        <v>7.0592376012476707</v>
      </c>
      <c r="X1218" s="376">
        <f t="shared" si="474"/>
        <v>7.1903725920109753</v>
      </c>
      <c r="Y1218" s="376">
        <f t="shared" si="474"/>
        <v>7.2442299888896144</v>
      </c>
      <c r="Z1218" s="376">
        <f t="shared" si="474"/>
        <v>7.178038103205636</v>
      </c>
      <c r="AA1218" s="376">
        <f t="shared" si="474"/>
        <v>6.7508320971818465</v>
      </c>
      <c r="AB1218" s="376">
        <f t="shared" si="474"/>
        <v>7.5300611415253362</v>
      </c>
      <c r="AC1218" s="376">
        <f t="shared" si="474"/>
        <v>5.8887105627919372</v>
      </c>
      <c r="AD1218" s="376">
        <f t="shared" si="474"/>
        <v>7.1188958653356051</v>
      </c>
      <c r="AE1218" s="376">
        <f t="shared" si="474"/>
        <v>6.9255518824186533</v>
      </c>
      <c r="AF1218" s="376">
        <f t="shared" si="474"/>
        <v>6.8738733142206589</v>
      </c>
      <c r="AG1218" s="376">
        <f t="shared" ref="AG1218:AH1218" si="475">AG48*100/AG$5</f>
        <v>7.4172120317103394</v>
      </c>
      <c r="AH1218" s="376">
        <f t="shared" si="475"/>
        <v>7.3285211261524923</v>
      </c>
      <c r="AI1218" s="376">
        <f t="shared" ref="AI1218:AJ1218" si="476">AI48*100/AI$5</f>
        <v>7.0379156993272751</v>
      </c>
      <c r="AJ1218" s="376">
        <f t="shared" si="476"/>
        <v>7.3843855070334534</v>
      </c>
      <c r="AK1218" s="376">
        <f t="shared" ref="AK1218:AL1218" si="477">AK48*100/AK$5</f>
        <v>7.719550922426512</v>
      </c>
      <c r="AL1218" s="376">
        <f t="shared" si="477"/>
        <v>8.0199529839966264</v>
      </c>
      <c r="AM1218" s="376">
        <f t="shared" ref="AM1218:AN1218" si="478">AM48*100/AM$5</f>
        <v>7.6803072108165953</v>
      </c>
      <c r="AN1218" s="376">
        <f t="shared" si="478"/>
        <v>7.0117900272294529</v>
      </c>
      <c r="AO1218" s="376">
        <f t="shared" ref="AO1218:AP1218" si="479">AO48*100/AO$5</f>
        <v>7.0038524135210363</v>
      </c>
      <c r="AP1218" s="376">
        <f t="shared" si="479"/>
        <v>7.0613018248115607</v>
      </c>
    </row>
    <row r="1219" spans="1:42" s="326" customFormat="1" ht="13.8" x14ac:dyDescent="0.3">
      <c r="A1219" s="330"/>
      <c r="B1219" s="330" t="s">
        <v>220</v>
      </c>
      <c r="C1219" s="376">
        <f t="shared" ref="C1219:AF1219" si="480">C49*100/C$5</f>
        <v>0.12396480107772952</v>
      </c>
      <c r="D1219" s="376">
        <f t="shared" si="480"/>
        <v>0.11416144287666175</v>
      </c>
      <c r="E1219" s="376">
        <f t="shared" si="480"/>
        <v>0.10252485640366375</v>
      </c>
      <c r="F1219" s="376">
        <f t="shared" si="480"/>
        <v>0.12077188430533373</v>
      </c>
      <c r="G1219" s="376">
        <f t="shared" si="480"/>
        <v>0.12368444308537407</v>
      </c>
      <c r="H1219" s="376">
        <f t="shared" si="480"/>
        <v>0.1307244955893164</v>
      </c>
      <c r="I1219" s="376">
        <f t="shared" si="480"/>
        <v>0.11207293628511591</v>
      </c>
      <c r="J1219" s="376">
        <f t="shared" si="480"/>
        <v>0.14574425676082295</v>
      </c>
      <c r="K1219" s="376">
        <f t="shared" si="480"/>
        <v>0.14387834334700969</v>
      </c>
      <c r="L1219" s="376">
        <f t="shared" si="480"/>
        <v>0.12764483760840442</v>
      </c>
      <c r="M1219" s="376">
        <f t="shared" si="480"/>
        <v>0.15040172364204474</v>
      </c>
      <c r="N1219" s="376">
        <f t="shared" si="480"/>
        <v>0.11411198171364381</v>
      </c>
      <c r="O1219" s="376">
        <f t="shared" si="480"/>
        <v>9.5269715558698786E-2</v>
      </c>
      <c r="P1219" s="376">
        <f t="shared" si="480"/>
        <v>9.4010870008330943E-2</v>
      </c>
      <c r="Q1219" s="376">
        <f t="shared" si="480"/>
        <v>0.10351236063410846</v>
      </c>
      <c r="R1219" s="376">
        <f t="shared" si="480"/>
        <v>8.556640580578162E-2</v>
      </c>
      <c r="S1219" s="376">
        <f t="shared" si="480"/>
        <v>0.10593315123184653</v>
      </c>
      <c r="T1219" s="376">
        <f t="shared" si="480"/>
        <v>0.14215902968145719</v>
      </c>
      <c r="U1219" s="376">
        <f t="shared" si="480"/>
        <v>0.12422744225905448</v>
      </c>
      <c r="V1219" s="376">
        <f t="shared" si="480"/>
        <v>0.14942998258956144</v>
      </c>
      <c r="W1219" s="376">
        <f t="shared" si="480"/>
        <v>0.16944131829354636</v>
      </c>
      <c r="X1219" s="376">
        <f t="shared" si="480"/>
        <v>0.12572899680306196</v>
      </c>
      <c r="Y1219" s="376">
        <f t="shared" si="480"/>
        <v>0.12943821996021609</v>
      </c>
      <c r="Z1219" s="376">
        <f t="shared" si="480"/>
        <v>0.11787650929932146</v>
      </c>
      <c r="AA1219" s="376">
        <f t="shared" si="480"/>
        <v>0.10744511810145665</v>
      </c>
      <c r="AB1219" s="376">
        <f t="shared" si="480"/>
        <v>0.10256545523146125</v>
      </c>
      <c r="AC1219" s="376">
        <f t="shared" si="480"/>
        <v>6.7475297214202395E-2</v>
      </c>
      <c r="AD1219" s="376">
        <f t="shared" si="480"/>
        <v>8.4288052278226361E-2</v>
      </c>
      <c r="AE1219" s="376">
        <f t="shared" si="480"/>
        <v>8.1427747828416566E-2</v>
      </c>
      <c r="AF1219" s="376">
        <f t="shared" si="480"/>
        <v>0.10432614641832004</v>
      </c>
      <c r="AG1219" s="376">
        <f t="shared" ref="AG1219:AH1219" si="481">AG49*100/AG$5</f>
        <v>0.10361049128845291</v>
      </c>
      <c r="AH1219" s="376">
        <f t="shared" si="481"/>
        <v>0.1050649869976317</v>
      </c>
      <c r="AI1219" s="376">
        <f t="shared" ref="AI1219:AJ1219" si="482">AI49*100/AI$5</f>
        <v>0.10873665785868794</v>
      </c>
      <c r="AJ1219" s="376">
        <f t="shared" si="482"/>
        <v>0.12703574655728761</v>
      </c>
      <c r="AK1219" s="376">
        <f t="shared" ref="AK1219:AL1219" si="483">AK49*100/AK$5</f>
        <v>0.11634554916138802</v>
      </c>
      <c r="AL1219" s="376">
        <f t="shared" si="483"/>
        <v>0.10753551432602203</v>
      </c>
      <c r="AM1219" s="376">
        <f t="shared" ref="AM1219:AN1219" si="484">AM49*100/AM$5</f>
        <v>0.11425324119960122</v>
      </c>
      <c r="AN1219" s="376">
        <f t="shared" si="484"/>
        <v>9.1185312664600171E-2</v>
      </c>
      <c r="AO1219" s="376">
        <f t="shared" ref="AO1219:AP1219" si="485">AO49*100/AO$5</f>
        <v>8.6561323328866221E-2</v>
      </c>
      <c r="AP1219" s="376">
        <f t="shared" si="485"/>
        <v>9.7831409432164895E-2</v>
      </c>
    </row>
    <row r="1220" spans="1:42" s="326" customFormat="1" ht="13.8" x14ac:dyDescent="0.3">
      <c r="A1220" s="328"/>
      <c r="B1220" s="328" t="s">
        <v>221</v>
      </c>
      <c r="C1220" s="376">
        <f t="shared" ref="C1220:AF1220" si="486">C50*100/C$5</f>
        <v>0.19447490910975052</v>
      </c>
      <c r="D1220" s="376">
        <f t="shared" si="486"/>
        <v>0.12371794375095244</v>
      </c>
      <c r="E1220" s="376">
        <f t="shared" si="486"/>
        <v>0.14690629660750509</v>
      </c>
      <c r="F1220" s="376">
        <f t="shared" si="486"/>
        <v>0.11757262909194739</v>
      </c>
      <c r="G1220" s="376">
        <f t="shared" si="486"/>
        <v>0.1273080829724792</v>
      </c>
      <c r="H1220" s="376">
        <f t="shared" si="486"/>
        <v>0.13054333636593873</v>
      </c>
      <c r="I1220" s="376">
        <f t="shared" si="486"/>
        <v>0.11812096575229558</v>
      </c>
      <c r="J1220" s="376">
        <f t="shared" si="486"/>
        <v>0.15588362197091024</v>
      </c>
      <c r="K1220" s="376">
        <f t="shared" si="486"/>
        <v>0.13638427092288127</v>
      </c>
      <c r="L1220" s="376">
        <f t="shared" si="486"/>
        <v>0.19261863361777617</v>
      </c>
      <c r="M1220" s="376">
        <f t="shared" si="486"/>
        <v>0.18975719588218376</v>
      </c>
      <c r="N1220" s="376">
        <f t="shared" si="486"/>
        <v>0.18836475486142371</v>
      </c>
      <c r="O1220" s="376">
        <f t="shared" si="486"/>
        <v>0.20266227532067285</v>
      </c>
      <c r="P1220" s="376">
        <f t="shared" si="486"/>
        <v>0.15872755127297089</v>
      </c>
      <c r="Q1220" s="376">
        <f t="shared" si="486"/>
        <v>0.16841006139546164</v>
      </c>
      <c r="R1220" s="376">
        <f t="shared" si="486"/>
        <v>0.19110103544310514</v>
      </c>
      <c r="S1220" s="376">
        <f t="shared" si="486"/>
        <v>0.17185695306352614</v>
      </c>
      <c r="T1220" s="376">
        <f t="shared" si="486"/>
        <v>0.17158070931483338</v>
      </c>
      <c r="U1220" s="376">
        <f t="shared" si="486"/>
        <v>0.13643481434203883</v>
      </c>
      <c r="V1220" s="376">
        <f t="shared" si="486"/>
        <v>0.13602808119922197</v>
      </c>
      <c r="W1220" s="376">
        <f t="shared" si="486"/>
        <v>0.10451211307094718</v>
      </c>
      <c r="X1220" s="376">
        <f t="shared" si="486"/>
        <v>0.10696530539852755</v>
      </c>
      <c r="Y1220" s="376">
        <f t="shared" si="486"/>
        <v>9.2278668857910293E-2</v>
      </c>
      <c r="Z1220" s="376">
        <f t="shared" si="486"/>
        <v>0.11519312128784787</v>
      </c>
      <c r="AA1220" s="376">
        <f t="shared" si="486"/>
        <v>0.10341754125537644</v>
      </c>
      <c r="AB1220" s="376">
        <f t="shared" si="486"/>
        <v>0.12217800596723279</v>
      </c>
      <c r="AC1220" s="376">
        <f t="shared" si="486"/>
        <v>0.12555030315458215</v>
      </c>
      <c r="AD1220" s="376">
        <f t="shared" si="486"/>
        <v>0.10318774176753165</v>
      </c>
      <c r="AE1220" s="376">
        <f t="shared" si="486"/>
        <v>0.10172007405970937</v>
      </c>
      <c r="AF1220" s="376">
        <f t="shared" si="486"/>
        <v>0.13224792019555473</v>
      </c>
      <c r="AG1220" s="376">
        <f t="shared" ref="AG1220:AH1220" si="487">AG50*100/AG$5</f>
        <v>0.15632128776442672</v>
      </c>
      <c r="AH1220" s="376">
        <f t="shared" si="487"/>
        <v>0.13143629659445699</v>
      </c>
      <c r="AI1220" s="376">
        <f t="shared" ref="AI1220:AJ1220" si="488">AI50*100/AI$5</f>
        <v>0.10948307782990603</v>
      </c>
      <c r="AJ1220" s="376">
        <f t="shared" si="488"/>
        <v>0.19471577688905878</v>
      </c>
      <c r="AK1220" s="376">
        <f t="shared" ref="AK1220:AL1220" si="489">AK50*100/AK$5</f>
        <v>0.14320423697762957</v>
      </c>
      <c r="AL1220" s="376">
        <f t="shared" si="489"/>
        <v>0.1270276777031423</v>
      </c>
      <c r="AM1220" s="376">
        <f t="shared" ref="AM1220:AN1220" si="490">AM50*100/AM$5</f>
        <v>0.14071949817745097</v>
      </c>
      <c r="AN1220" s="376">
        <f t="shared" si="490"/>
        <v>0.13844689863444279</v>
      </c>
      <c r="AO1220" s="376">
        <f t="shared" ref="AO1220:AP1220" si="491">AO50*100/AO$5</f>
        <v>0.13184056709883579</v>
      </c>
      <c r="AP1220" s="376">
        <f t="shared" si="491"/>
        <v>9.3472632965482638E-2</v>
      </c>
    </row>
    <row r="1221" spans="1:42" s="326" customFormat="1" ht="27.6" x14ac:dyDescent="0.3">
      <c r="A1221" s="330"/>
      <c r="B1221" s="330" t="s">
        <v>222</v>
      </c>
      <c r="C1221" s="376">
        <f t="shared" ref="C1221:AF1221" si="492">C51*100/C$5</f>
        <v>6.7085639772364187</v>
      </c>
      <c r="D1221" s="376">
        <f t="shared" si="492"/>
        <v>6.4327304128322291</v>
      </c>
      <c r="E1221" s="376">
        <f t="shared" si="492"/>
        <v>5.9718770850419256</v>
      </c>
      <c r="F1221" s="376">
        <f t="shared" si="492"/>
        <v>5.3132030863215043</v>
      </c>
      <c r="G1221" s="376">
        <f t="shared" si="492"/>
        <v>5.4939557316923908</v>
      </c>
      <c r="H1221" s="376">
        <f t="shared" si="492"/>
        <v>5.9448848425164762</v>
      </c>
      <c r="I1221" s="376">
        <f t="shared" si="492"/>
        <v>5.1354777039762478</v>
      </c>
      <c r="J1221" s="376">
        <f t="shared" si="492"/>
        <v>5.8004098783677378</v>
      </c>
      <c r="K1221" s="376">
        <f t="shared" si="492"/>
        <v>5.4360274981451191</v>
      </c>
      <c r="L1221" s="376">
        <f t="shared" si="492"/>
        <v>5.9587156771068734</v>
      </c>
      <c r="M1221" s="376">
        <f t="shared" si="492"/>
        <v>6.2456921712818225</v>
      </c>
      <c r="N1221" s="376">
        <f t="shared" si="492"/>
        <v>6.6200946400695697</v>
      </c>
      <c r="O1221" s="376">
        <f t="shared" si="492"/>
        <v>6.0234062129407828</v>
      </c>
      <c r="P1221" s="376">
        <f t="shared" si="492"/>
        <v>5.6364646526509681</v>
      </c>
      <c r="Q1221" s="376">
        <f t="shared" si="492"/>
        <v>6.7558560417339484</v>
      </c>
      <c r="R1221" s="376">
        <f t="shared" si="492"/>
        <v>6.2631227552255604</v>
      </c>
      <c r="S1221" s="376">
        <f t="shared" si="492"/>
        <v>6.2800850821072673</v>
      </c>
      <c r="T1221" s="376">
        <f t="shared" si="492"/>
        <v>7.0093427871377534</v>
      </c>
      <c r="U1221" s="376">
        <f t="shared" si="492"/>
        <v>6.3966642038675081</v>
      </c>
      <c r="V1221" s="376">
        <f t="shared" si="492"/>
        <v>6.821584475195186</v>
      </c>
      <c r="W1221" s="376">
        <f t="shared" si="492"/>
        <v>6.0644761276186427</v>
      </c>
      <c r="X1221" s="376">
        <f t="shared" si="492"/>
        <v>6.2801026984140238</v>
      </c>
      <c r="Y1221" s="376">
        <f t="shared" si="492"/>
        <v>6.2677199959622412</v>
      </c>
      <c r="Z1221" s="376">
        <f t="shared" si="492"/>
        <v>6.0922591251748175</v>
      </c>
      <c r="AA1221" s="376">
        <f t="shared" si="492"/>
        <v>5.8137643533076115</v>
      </c>
      <c r="AB1221" s="376">
        <f t="shared" si="492"/>
        <v>6.4073359711044944</v>
      </c>
      <c r="AC1221" s="376">
        <f t="shared" si="492"/>
        <v>4.9589651407959989</v>
      </c>
      <c r="AD1221" s="376">
        <f t="shared" si="492"/>
        <v>6.0014215735674554</v>
      </c>
      <c r="AE1221" s="376">
        <f t="shared" si="492"/>
        <v>5.8081050569449362</v>
      </c>
      <c r="AF1221" s="376">
        <f t="shared" si="492"/>
        <v>5.7423482786620337</v>
      </c>
      <c r="AG1221" s="376">
        <f t="shared" ref="AG1221:AH1221" si="493">AG51*100/AG$5</f>
        <v>6.1437182414999647</v>
      </c>
      <c r="AH1221" s="376">
        <f t="shared" si="493"/>
        <v>6.0204696811058254</v>
      </c>
      <c r="AI1221" s="376">
        <f t="shared" ref="AI1221:AJ1221" si="494">AI51*100/AI$5</f>
        <v>5.916383773451475</v>
      </c>
      <c r="AJ1221" s="376">
        <f t="shared" si="494"/>
        <v>6.0729386136506065</v>
      </c>
      <c r="AK1221" s="376">
        <f t="shared" ref="AK1221:AL1221" si="495">AK51*100/AK$5</f>
        <v>6.357846473131767</v>
      </c>
      <c r="AL1221" s="376">
        <f t="shared" si="495"/>
        <v>6.6916027613735354</v>
      </c>
      <c r="AM1221" s="376">
        <f t="shared" ref="AM1221:AN1221" si="496">AM51*100/AM$5</f>
        <v>6.3165892573769415</v>
      </c>
      <c r="AN1221" s="376">
        <f t="shared" si="496"/>
        <v>5.8421471572833319</v>
      </c>
      <c r="AO1221" s="376">
        <f t="shared" ref="AO1221:AP1221" si="497">AO51*100/AO$5</f>
        <v>5.7735471339172335</v>
      </c>
      <c r="AP1221" s="376">
        <f t="shared" si="497"/>
        <v>5.9320479559735304</v>
      </c>
    </row>
    <row r="1222" spans="1:42" s="326" customFormat="1" ht="27.6" x14ac:dyDescent="0.3">
      <c r="A1222" s="328"/>
      <c r="B1222" s="328" t="s">
        <v>223</v>
      </c>
      <c r="C1222" s="376">
        <f t="shared" ref="C1222:AF1222" si="498">C52*100/C$5</f>
        <v>1.5038126408690922</v>
      </c>
      <c r="D1222" s="376">
        <f t="shared" si="498"/>
        <v>1.6818150119714546</v>
      </c>
      <c r="E1222" s="376">
        <f t="shared" si="498"/>
        <v>1.6265611358068341</v>
      </c>
      <c r="F1222" s="376">
        <f t="shared" si="498"/>
        <v>1.2678648410650002</v>
      </c>
      <c r="G1222" s="376">
        <f t="shared" si="498"/>
        <v>1.4100026511732644</v>
      </c>
      <c r="H1222" s="376">
        <f t="shared" si="498"/>
        <v>1.5085128530657395</v>
      </c>
      <c r="I1222" s="376">
        <f t="shared" si="498"/>
        <v>1.3270630510759776</v>
      </c>
      <c r="J1222" s="376">
        <f t="shared" si="498"/>
        <v>1.6732870399582171</v>
      </c>
      <c r="K1222" s="376">
        <f t="shared" si="498"/>
        <v>1.4288174942254444</v>
      </c>
      <c r="L1222" s="376">
        <f t="shared" si="498"/>
        <v>1.6697227077321526</v>
      </c>
      <c r="M1222" s="376">
        <f t="shared" si="498"/>
        <v>1.5766014911682065</v>
      </c>
      <c r="N1222" s="376">
        <f t="shared" si="498"/>
        <v>1.7530941988187989</v>
      </c>
      <c r="O1222" s="376">
        <f t="shared" si="498"/>
        <v>1.5863446877568668</v>
      </c>
      <c r="P1222" s="376">
        <f t="shared" si="498"/>
        <v>1.6184191573047226</v>
      </c>
      <c r="Q1222" s="376">
        <f t="shared" si="498"/>
        <v>1.6185156173152737</v>
      </c>
      <c r="R1222" s="376">
        <f t="shared" si="498"/>
        <v>1.4271060959056288</v>
      </c>
      <c r="S1222" s="376">
        <f t="shared" si="498"/>
        <v>1.4087606748940105</v>
      </c>
      <c r="T1222" s="376">
        <f t="shared" si="498"/>
        <v>1.6267602231476155</v>
      </c>
      <c r="U1222" s="376">
        <f t="shared" si="498"/>
        <v>1.6108603913691912</v>
      </c>
      <c r="V1222" s="376">
        <f t="shared" si="498"/>
        <v>1.5422378321084944</v>
      </c>
      <c r="W1222" s="376">
        <f t="shared" si="498"/>
        <v>1.5225337722415646</v>
      </c>
      <c r="X1222" s="376">
        <f t="shared" si="498"/>
        <v>1.6564745953338742</v>
      </c>
      <c r="Y1222" s="376">
        <f t="shared" si="498"/>
        <v>1.5293136244496557</v>
      </c>
      <c r="Z1222" s="376">
        <f t="shared" si="498"/>
        <v>1.3871362871282698</v>
      </c>
      <c r="AA1222" s="376">
        <f t="shared" si="498"/>
        <v>1.3232446687632913</v>
      </c>
      <c r="AB1222" s="376">
        <f t="shared" si="498"/>
        <v>1.532929077213578</v>
      </c>
      <c r="AC1222" s="376">
        <f t="shared" si="498"/>
        <v>1.2529394547859629</v>
      </c>
      <c r="AD1222" s="376">
        <f t="shared" si="498"/>
        <v>1.3421117719231981</v>
      </c>
      <c r="AE1222" s="376">
        <f t="shared" si="498"/>
        <v>1.3285277982409325</v>
      </c>
      <c r="AF1222" s="376">
        <f t="shared" si="498"/>
        <v>1.3233743884409068</v>
      </c>
      <c r="AG1222" s="376">
        <f t="shared" ref="AG1222:AH1222" si="499">AG52*100/AG$5</f>
        <v>1.2928993843741057</v>
      </c>
      <c r="AH1222" s="376">
        <f t="shared" si="499"/>
        <v>1.5326427873522293</v>
      </c>
      <c r="AI1222" s="376">
        <f t="shared" ref="AI1222:AJ1222" si="500">AI52*100/AI$5</f>
        <v>1.4181545802523023</v>
      </c>
      <c r="AJ1222" s="376">
        <f t="shared" si="500"/>
        <v>1.4662292597181918</v>
      </c>
      <c r="AK1222" s="376">
        <f t="shared" ref="AK1222:AL1222" si="501">AK52*100/AK$5</f>
        <v>1.3554271951233821</v>
      </c>
      <c r="AL1222" s="376">
        <f t="shared" si="501"/>
        <v>1.3355707254081131</v>
      </c>
      <c r="AM1222" s="376">
        <f t="shared" ref="AM1222:AN1222" si="502">AM52*100/AM$5</f>
        <v>1.4082747332355228</v>
      </c>
      <c r="AN1222" s="376">
        <f t="shared" si="502"/>
        <v>1.362526089287287</v>
      </c>
      <c r="AO1222" s="376">
        <f t="shared" ref="AO1222:AP1222" si="503">AO52*100/AO$5</f>
        <v>1.3420342204480582</v>
      </c>
      <c r="AP1222" s="376">
        <f t="shared" si="503"/>
        <v>1.3161472807426318</v>
      </c>
    </row>
    <row r="1223" spans="1:42" s="326" customFormat="1" ht="13.8" x14ac:dyDescent="0.3">
      <c r="A1223" s="330"/>
      <c r="B1223" s="330" t="s">
        <v>224</v>
      </c>
      <c r="C1223" s="376">
        <f t="shared" ref="C1223:AF1223" si="504">C53*100/C$5</f>
        <v>8.1865991934299956E-2</v>
      </c>
      <c r="D1223" s="376">
        <f t="shared" si="504"/>
        <v>8.0627595214173245E-2</v>
      </c>
      <c r="E1223" s="376">
        <f t="shared" si="504"/>
        <v>9.0926009426021179E-2</v>
      </c>
      <c r="F1223" s="376">
        <f t="shared" si="504"/>
        <v>6.0945811815009465E-2</v>
      </c>
      <c r="G1223" s="376">
        <f t="shared" si="504"/>
        <v>6.9551700282089263E-2</v>
      </c>
      <c r="H1223" s="376">
        <f t="shared" si="504"/>
        <v>7.1775284302227196E-2</v>
      </c>
      <c r="I1223" s="376">
        <f t="shared" si="504"/>
        <v>6.2877379521593488E-2</v>
      </c>
      <c r="J1223" s="376">
        <f t="shared" si="504"/>
        <v>7.0027270515710727E-2</v>
      </c>
      <c r="K1223" s="376">
        <f t="shared" si="504"/>
        <v>6.5131728921744236E-2</v>
      </c>
      <c r="L1223" s="376">
        <f t="shared" si="504"/>
        <v>6.750231065601861E-2</v>
      </c>
      <c r="M1223" s="376">
        <f t="shared" si="504"/>
        <v>6.8669980751983092E-2</v>
      </c>
      <c r="N1223" s="376">
        <f t="shared" si="504"/>
        <v>7.6163526735664136E-2</v>
      </c>
      <c r="O1223" s="376">
        <f t="shared" si="504"/>
        <v>0.10159500932513413</v>
      </c>
      <c r="P1223" s="376">
        <f t="shared" si="504"/>
        <v>6.4839591353573367E-2</v>
      </c>
      <c r="Q1223" s="376">
        <f t="shared" si="504"/>
        <v>9.8714534481074326E-2</v>
      </c>
      <c r="R1223" s="376">
        <f t="shared" si="504"/>
        <v>5.9130391629142562E-2</v>
      </c>
      <c r="S1223" s="376">
        <f t="shared" si="504"/>
        <v>7.827880423975353E-2</v>
      </c>
      <c r="T1223" s="376">
        <f t="shared" si="504"/>
        <v>9.0403674959784117E-2</v>
      </c>
      <c r="U1223" s="376">
        <f t="shared" si="504"/>
        <v>7.0755328035687126E-2</v>
      </c>
      <c r="V1223" s="376">
        <f t="shared" si="504"/>
        <v>6.3556628743363888E-2</v>
      </c>
      <c r="W1223" s="376">
        <f t="shared" si="504"/>
        <v>6.2300584846006098E-2</v>
      </c>
      <c r="X1223" s="376">
        <f t="shared" si="504"/>
        <v>8.3398161114196928E-2</v>
      </c>
      <c r="Y1223" s="376">
        <f t="shared" si="504"/>
        <v>6.4542643448618597E-2</v>
      </c>
      <c r="Z1223" s="376">
        <f t="shared" si="504"/>
        <v>7.2520450386523244E-2</v>
      </c>
      <c r="AA1223" s="376">
        <f t="shared" si="504"/>
        <v>6.1283216331958247E-2</v>
      </c>
      <c r="AB1223" s="376">
        <f t="shared" si="504"/>
        <v>6.5071254100177861E-2</v>
      </c>
      <c r="AC1223" s="376">
        <f t="shared" si="504"/>
        <v>6.4360719784854026E-2</v>
      </c>
      <c r="AD1223" s="376">
        <f t="shared" si="504"/>
        <v>7.5520585655832112E-2</v>
      </c>
      <c r="AE1223" s="376">
        <f t="shared" si="504"/>
        <v>6.562268050880167E-2</v>
      </c>
      <c r="AF1223" s="376">
        <f t="shared" si="504"/>
        <v>7.2394398076253058E-2</v>
      </c>
      <c r="AG1223" s="376">
        <f t="shared" ref="AG1223:AH1223" si="505">AG53*100/AG$5</f>
        <v>6.1637348114073932E-2</v>
      </c>
      <c r="AH1223" s="376">
        <f t="shared" si="505"/>
        <v>8.9237651787593991E-2</v>
      </c>
      <c r="AI1223" s="376">
        <f t="shared" ref="AI1223:AJ1223" si="506">AI53*100/AI$5</f>
        <v>7.0327692469669079E-2</v>
      </c>
      <c r="AJ1223" s="376">
        <f t="shared" si="506"/>
        <v>7.4800526090629135E-2</v>
      </c>
      <c r="AK1223" s="376">
        <f t="shared" ref="AK1223:AL1223" si="507">AK53*100/AK$5</f>
        <v>5.4900814084204448E-2</v>
      </c>
      <c r="AL1223" s="376">
        <f t="shared" si="507"/>
        <v>8.1737497812300011E-2</v>
      </c>
      <c r="AM1223" s="376">
        <f t="shared" ref="AM1223:AN1223" si="508">AM53*100/AM$5</f>
        <v>8.0460072378148798E-2</v>
      </c>
      <c r="AN1223" s="376">
        <f t="shared" si="508"/>
        <v>6.3956887716648717E-2</v>
      </c>
      <c r="AO1223" s="376">
        <f t="shared" ref="AO1223:AP1223" si="509">AO53*100/AO$5</f>
        <v>7.3041806876575424E-2</v>
      </c>
      <c r="AP1223" s="376">
        <f t="shared" si="509"/>
        <v>0.12067107985679319</v>
      </c>
    </row>
    <row r="1224" spans="1:42" s="326" customFormat="1" ht="13.8" x14ac:dyDescent="0.3">
      <c r="A1224" s="328"/>
      <c r="B1224" s="328" t="s">
        <v>225</v>
      </c>
      <c r="C1224" s="376">
        <f t="shared" ref="C1224:AF1224" si="510">C54*100/C$5</f>
        <v>1.2016943151495263</v>
      </c>
      <c r="D1224" s="376">
        <f t="shared" si="510"/>
        <v>1.1934433794542119</v>
      </c>
      <c r="E1224" s="376">
        <f t="shared" si="510"/>
        <v>1.0726136304726699</v>
      </c>
      <c r="F1224" s="376">
        <f t="shared" si="510"/>
        <v>1.0899862512007206</v>
      </c>
      <c r="G1224" s="376">
        <f t="shared" si="510"/>
        <v>1.240800853995784</v>
      </c>
      <c r="H1224" s="376">
        <f t="shared" si="510"/>
        <v>1.0948901142498759</v>
      </c>
      <c r="I1224" s="376">
        <f t="shared" si="510"/>
        <v>0.84812549808657312</v>
      </c>
      <c r="J1224" s="376">
        <f t="shared" si="510"/>
        <v>0.88070234434524319</v>
      </c>
      <c r="K1224" s="376">
        <f t="shared" si="510"/>
        <v>0.93330628666357218</v>
      </c>
      <c r="L1224" s="376">
        <f t="shared" si="510"/>
        <v>1.0573706427709992</v>
      </c>
      <c r="M1224" s="376">
        <f t="shared" si="510"/>
        <v>1.0625977504837532</v>
      </c>
      <c r="N1224" s="376">
        <f t="shared" si="510"/>
        <v>1.0158543668051445</v>
      </c>
      <c r="O1224" s="376">
        <f t="shared" si="510"/>
        <v>1.0494373046612424</v>
      </c>
      <c r="P1224" s="376">
        <f t="shared" si="510"/>
        <v>1.009491775486258</v>
      </c>
      <c r="Q1224" s="376">
        <f t="shared" si="510"/>
        <v>1.0764360667434134</v>
      </c>
      <c r="R1224" s="376">
        <f t="shared" si="510"/>
        <v>0.99526406843650528</v>
      </c>
      <c r="S1224" s="376">
        <f t="shared" si="510"/>
        <v>1.0158710955338268</v>
      </c>
      <c r="T1224" s="376">
        <f t="shared" si="510"/>
        <v>1.0662933966891346</v>
      </c>
      <c r="U1224" s="376">
        <f t="shared" si="510"/>
        <v>0.93018306948745888</v>
      </c>
      <c r="V1224" s="376">
        <f t="shared" si="510"/>
        <v>0.982882608470667</v>
      </c>
      <c r="W1224" s="376">
        <f t="shared" si="510"/>
        <v>0.99633738484342504</v>
      </c>
      <c r="X1224" s="376">
        <f t="shared" si="510"/>
        <v>0.94892265390886255</v>
      </c>
      <c r="Y1224" s="376">
        <f t="shared" si="510"/>
        <v>0.95492488743357529</v>
      </c>
      <c r="Z1224" s="376">
        <f t="shared" si="510"/>
        <v>0.99674738812998387</v>
      </c>
      <c r="AA1224" s="376">
        <f t="shared" si="510"/>
        <v>1.0115907674300106</v>
      </c>
      <c r="AB1224" s="376">
        <f t="shared" si="510"/>
        <v>1.1004044708604672</v>
      </c>
      <c r="AC1224" s="376">
        <f t="shared" si="510"/>
        <v>0.90980616721451135</v>
      </c>
      <c r="AD1224" s="376">
        <f t="shared" si="510"/>
        <v>0.99241251746741321</v>
      </c>
      <c r="AE1224" s="376">
        <f t="shared" si="510"/>
        <v>1.0708144950430447</v>
      </c>
      <c r="AF1224" s="376">
        <f t="shared" si="510"/>
        <v>1.0164329270234596</v>
      </c>
      <c r="AG1224" s="376">
        <f t="shared" ref="AG1224:AH1224" si="511">AG54*100/AG$5</f>
        <v>1.0070967911338116</v>
      </c>
      <c r="AH1224" s="376">
        <f t="shared" si="511"/>
        <v>0.97119087779840019</v>
      </c>
      <c r="AI1224" s="376">
        <f t="shared" ref="AI1224:AJ1224" si="512">AI54*100/AI$5</f>
        <v>0.89483127903937731</v>
      </c>
      <c r="AJ1224" s="376">
        <f t="shared" si="512"/>
        <v>0.96320248089225846</v>
      </c>
      <c r="AK1224" s="376">
        <f t="shared" ref="AK1224:AL1224" si="513">AK54*100/AK$5</f>
        <v>1.0463401196362077</v>
      </c>
      <c r="AL1224" s="376">
        <f t="shared" si="513"/>
        <v>1.0842531199566097</v>
      </c>
      <c r="AM1224" s="376">
        <f t="shared" ref="AM1224:AN1224" si="514">AM54*100/AM$5</f>
        <v>1.2339133417646109</v>
      </c>
      <c r="AN1224" s="376">
        <f t="shared" si="514"/>
        <v>1.1547730639035323</v>
      </c>
      <c r="AO1224" s="376">
        <f t="shared" ref="AO1224:AP1224" si="515">AO54*100/AO$5</f>
        <v>1.0388421467047055</v>
      </c>
      <c r="AP1224" s="376">
        <f t="shared" si="515"/>
        <v>0.9814185370722126</v>
      </c>
    </row>
    <row r="1225" spans="1:42" s="326" customFormat="1" ht="13.8" x14ac:dyDescent="0.3">
      <c r="A1225" s="330"/>
      <c r="B1225" s="330" t="s">
        <v>226</v>
      </c>
      <c r="C1225" s="376">
        <f t="shared" ref="C1225:AF1225" si="516">C55*100/C$5</f>
        <v>0.43489149301807445</v>
      </c>
      <c r="D1225" s="376">
        <f t="shared" si="516"/>
        <v>0.35488195138582179</v>
      </c>
      <c r="E1225" s="376">
        <f t="shared" si="516"/>
        <v>0.33080955849417876</v>
      </c>
      <c r="F1225" s="376">
        <f t="shared" si="516"/>
        <v>0.31976555857796302</v>
      </c>
      <c r="G1225" s="376">
        <f t="shared" si="516"/>
        <v>0.36354721806140439</v>
      </c>
      <c r="H1225" s="376">
        <f t="shared" si="516"/>
        <v>0.35851410306438075</v>
      </c>
      <c r="I1225" s="376">
        <f t="shared" si="516"/>
        <v>0.35451041017072038</v>
      </c>
      <c r="J1225" s="376">
        <f t="shared" si="516"/>
        <v>0.39470579245886539</v>
      </c>
      <c r="K1225" s="376">
        <f t="shared" si="516"/>
        <v>0.3409606773072032</v>
      </c>
      <c r="L1225" s="376">
        <f t="shared" si="516"/>
        <v>0.39733801590164802</v>
      </c>
      <c r="M1225" s="376">
        <f t="shared" si="516"/>
        <v>0.46958524012369102</v>
      </c>
      <c r="N1225" s="376">
        <f t="shared" si="516"/>
        <v>0.37908462461023962</v>
      </c>
      <c r="O1225" s="376">
        <f t="shared" si="516"/>
        <v>0.36967204965513478</v>
      </c>
      <c r="P1225" s="376">
        <f t="shared" si="516"/>
        <v>0.34495840847998333</v>
      </c>
      <c r="Q1225" s="376">
        <f t="shared" si="516"/>
        <v>0.3147556331007717</v>
      </c>
      <c r="R1225" s="376">
        <f t="shared" si="516"/>
        <v>0.28893655347277064</v>
      </c>
      <c r="S1225" s="376">
        <f t="shared" si="516"/>
        <v>0.3588835727558195</v>
      </c>
      <c r="T1225" s="376">
        <f t="shared" si="516"/>
        <v>0.39003100889426645</v>
      </c>
      <c r="U1225" s="376">
        <f t="shared" si="516"/>
        <v>0.36283285634254675</v>
      </c>
      <c r="V1225" s="376">
        <f t="shared" si="516"/>
        <v>0.4452201460222609</v>
      </c>
      <c r="W1225" s="376">
        <f t="shared" si="516"/>
        <v>0.43693811223287415</v>
      </c>
      <c r="X1225" s="376">
        <f t="shared" si="516"/>
        <v>0.36348301354484941</v>
      </c>
      <c r="Y1225" s="376">
        <f t="shared" si="516"/>
        <v>0.37291919769949694</v>
      </c>
      <c r="Z1225" s="376">
        <f t="shared" si="516"/>
        <v>0.36810093420253198</v>
      </c>
      <c r="AA1225" s="376">
        <f t="shared" si="516"/>
        <v>0.36375595131396032</v>
      </c>
      <c r="AB1225" s="376">
        <f t="shared" si="516"/>
        <v>0.4173576557137047</v>
      </c>
      <c r="AC1225" s="376">
        <f t="shared" si="516"/>
        <v>0.38908265122896596</v>
      </c>
      <c r="AD1225" s="376">
        <f t="shared" si="516"/>
        <v>0.40247535610997237</v>
      </c>
      <c r="AE1225" s="376">
        <f t="shared" si="516"/>
        <v>0.38361085528044042</v>
      </c>
      <c r="AF1225" s="376">
        <f t="shared" si="516"/>
        <v>0.41096229735344031</v>
      </c>
      <c r="AG1225" s="376">
        <f t="shared" ref="AG1225:AH1225" si="517">AG55*100/AG$5</f>
        <v>0.41500744233900011</v>
      </c>
      <c r="AH1225" s="376">
        <f t="shared" si="517"/>
        <v>0.38173717869650081</v>
      </c>
      <c r="AI1225" s="376">
        <f t="shared" ref="AI1225:AJ1225" si="518">AI55*100/AI$5</f>
        <v>0.42217725618296265</v>
      </c>
      <c r="AJ1225" s="376">
        <f t="shared" si="518"/>
        <v>0.40022497619292646</v>
      </c>
      <c r="AK1225" s="376">
        <f t="shared" ref="AK1225:AL1225" si="519">AK55*100/AK$5</f>
        <v>0.43114795498081443</v>
      </c>
      <c r="AL1225" s="376">
        <f t="shared" si="519"/>
        <v>0.44324807894768092</v>
      </c>
      <c r="AM1225" s="376">
        <f t="shared" ref="AM1225:AN1225" si="520">AM55*100/AM$5</f>
        <v>0.47720215312274628</v>
      </c>
      <c r="AN1225" s="376">
        <f t="shared" si="520"/>
        <v>0.35868874201355083</v>
      </c>
      <c r="AO1225" s="376">
        <f t="shared" ref="AO1225:AP1225" si="521">AO55*100/AO$5</f>
        <v>0.3948230820403355</v>
      </c>
      <c r="AP1225" s="376">
        <f t="shared" si="521"/>
        <v>0.4045637446932876</v>
      </c>
    </row>
    <row r="1226" spans="1:42" s="326" customFormat="1" ht="13.8" x14ac:dyDescent="0.3">
      <c r="A1226" s="328"/>
      <c r="B1226" s="328" t="s">
        <v>227</v>
      </c>
      <c r="C1226" s="376">
        <f t="shared" ref="C1226:AF1226" si="522">C56*100/C$5</f>
        <v>0.55155916717760944</v>
      </c>
      <c r="D1226" s="376">
        <f t="shared" si="522"/>
        <v>0.6466565591603366</v>
      </c>
      <c r="E1226" s="376">
        <f t="shared" si="522"/>
        <v>0.30522496355314083</v>
      </c>
      <c r="F1226" s="376">
        <f t="shared" si="522"/>
        <v>0.27285647901168608</v>
      </c>
      <c r="G1226" s="376">
        <f t="shared" si="522"/>
        <v>0.24330153527705869</v>
      </c>
      <c r="H1226" s="376">
        <f t="shared" si="522"/>
        <v>0.41749954619614543</v>
      </c>
      <c r="I1226" s="376">
        <f t="shared" si="522"/>
        <v>0.30874452865383034</v>
      </c>
      <c r="J1226" s="376">
        <f t="shared" si="522"/>
        <v>0.35378360625124688</v>
      </c>
      <c r="K1226" s="376">
        <f t="shared" si="522"/>
        <v>0.47832584776203846</v>
      </c>
      <c r="L1226" s="376">
        <f t="shared" si="522"/>
        <v>0.34916078147357321</v>
      </c>
      <c r="M1226" s="376">
        <f t="shared" si="522"/>
        <v>0.65347102501221077</v>
      </c>
      <c r="N1226" s="376">
        <f t="shared" si="522"/>
        <v>0.56491652006446791</v>
      </c>
      <c r="O1226" s="376">
        <f t="shared" si="522"/>
        <v>0.61153540066276024</v>
      </c>
      <c r="P1226" s="376">
        <f t="shared" si="522"/>
        <v>0.50896329341714974</v>
      </c>
      <c r="Q1226" s="376">
        <f t="shared" si="522"/>
        <v>1.0743254313246586</v>
      </c>
      <c r="R1226" s="376">
        <f t="shared" si="522"/>
        <v>1.0031878970398707</v>
      </c>
      <c r="S1226" s="376">
        <f t="shared" si="522"/>
        <v>0.8443652844237356</v>
      </c>
      <c r="T1226" s="376">
        <f t="shared" si="522"/>
        <v>0.75059916835793683</v>
      </c>
      <c r="U1226" s="376">
        <f t="shared" si="522"/>
        <v>0.76136141118471301</v>
      </c>
      <c r="V1226" s="376">
        <f t="shared" si="522"/>
        <v>0.74720977381680664</v>
      </c>
      <c r="W1226" s="376">
        <f t="shared" si="522"/>
        <v>0.51246830540138899</v>
      </c>
      <c r="X1226" s="376">
        <f t="shared" si="522"/>
        <v>0.79968191374783115</v>
      </c>
      <c r="Y1226" s="376">
        <f t="shared" si="522"/>
        <v>0.84814566248340995</v>
      </c>
      <c r="Z1226" s="376">
        <f t="shared" si="522"/>
        <v>0.6493195111454737</v>
      </c>
      <c r="AA1226" s="376">
        <f t="shared" si="522"/>
        <v>0.78868344507526389</v>
      </c>
      <c r="AB1226" s="376">
        <f t="shared" si="522"/>
        <v>0.89366904342930475</v>
      </c>
      <c r="AC1226" s="376">
        <f t="shared" si="522"/>
        <v>0.41672913937952311</v>
      </c>
      <c r="AD1226" s="376">
        <f t="shared" si="522"/>
        <v>0.87788832410779649</v>
      </c>
      <c r="AE1226" s="376">
        <f t="shared" si="522"/>
        <v>0.45944587743799004</v>
      </c>
      <c r="AF1226" s="376">
        <f t="shared" si="522"/>
        <v>0.46974871683528202</v>
      </c>
      <c r="AG1226" s="376">
        <f t="shared" ref="AG1226:AH1226" si="523">AG56*100/AG$5</f>
        <v>0.947816284418322</v>
      </c>
      <c r="AH1226" s="376">
        <f t="shared" si="523"/>
        <v>0.52816308141696644</v>
      </c>
      <c r="AI1226" s="376">
        <f t="shared" ref="AI1226:AJ1226" si="524">AI56*100/AI$5</f>
        <v>0.73739148786303355</v>
      </c>
      <c r="AJ1226" s="376">
        <f t="shared" si="524"/>
        <v>0.65477256323767363</v>
      </c>
      <c r="AK1226" s="376">
        <f t="shared" ref="AK1226:AL1226" si="525">AK56*100/AK$5</f>
        <v>0.65480235217995197</v>
      </c>
      <c r="AL1226" s="376">
        <f t="shared" si="525"/>
        <v>0.74483186036817528</v>
      </c>
      <c r="AM1226" s="376">
        <f t="shared" ref="AM1226:AN1226" si="526">AM56*100/AM$5</f>
        <v>0.44730025734566198</v>
      </c>
      <c r="AN1226" s="376">
        <f t="shared" si="526"/>
        <v>0.34566540070838986</v>
      </c>
      <c r="AO1226" s="376">
        <f t="shared" ref="AO1226:AP1226" si="527">AO56*100/AO$5</f>
        <v>0.43546251265663105</v>
      </c>
      <c r="AP1226" s="376">
        <f t="shared" si="527"/>
        <v>0.56934767791536656</v>
      </c>
    </row>
    <row r="1227" spans="1:42" s="326" customFormat="1" ht="27.6" x14ac:dyDescent="0.3">
      <c r="A1227" s="330"/>
      <c r="B1227" s="330" t="s">
        <v>228</v>
      </c>
      <c r="C1227" s="376">
        <f t="shared" ref="C1227:AF1227" si="528">C57*100/C$5</f>
        <v>0.29564158585134587</v>
      </c>
      <c r="D1227" s="376">
        <f t="shared" si="528"/>
        <v>0.22074656073586779</v>
      </c>
      <c r="E1227" s="376">
        <f t="shared" si="528"/>
        <v>0.20467675952830364</v>
      </c>
      <c r="F1227" s="376">
        <f t="shared" si="528"/>
        <v>0.18863608551929112</v>
      </c>
      <c r="G1227" s="376">
        <f t="shared" si="528"/>
        <v>0.21730746547466168</v>
      </c>
      <c r="H1227" s="376">
        <f t="shared" si="528"/>
        <v>0.18652153638963437</v>
      </c>
      <c r="I1227" s="376">
        <f t="shared" si="528"/>
        <v>0.16834911291265353</v>
      </c>
      <c r="J1227" s="376">
        <f t="shared" si="528"/>
        <v>0.16926904294969453</v>
      </c>
      <c r="K1227" s="376">
        <f t="shared" si="528"/>
        <v>0.17099040641021768</v>
      </c>
      <c r="L1227" s="376">
        <f t="shared" si="528"/>
        <v>0.18963859849851383</v>
      </c>
      <c r="M1227" s="376">
        <f t="shared" si="528"/>
        <v>0.17158985896700607</v>
      </c>
      <c r="N1227" s="376">
        <f t="shared" si="528"/>
        <v>0.21395996571308215</v>
      </c>
      <c r="O1227" s="376">
        <f t="shared" si="528"/>
        <v>0.18942544718297505</v>
      </c>
      <c r="P1227" s="376">
        <f t="shared" si="528"/>
        <v>0.19716863417299818</v>
      </c>
      <c r="Q1227" s="376">
        <f t="shared" si="528"/>
        <v>0.13137930665925304</v>
      </c>
      <c r="R1227" s="376">
        <f t="shared" si="528"/>
        <v>0.18023426346824967</v>
      </c>
      <c r="S1227" s="376">
        <f t="shared" si="528"/>
        <v>0.18720057713175117</v>
      </c>
      <c r="T1227" s="376">
        <f t="shared" si="528"/>
        <v>0.28262109099897242</v>
      </c>
      <c r="U1227" s="376">
        <f t="shared" si="528"/>
        <v>0.18057543658571623</v>
      </c>
      <c r="V1227" s="376">
        <f t="shared" si="528"/>
        <v>0.20791791171870735</v>
      </c>
      <c r="W1227" s="376">
        <f t="shared" si="528"/>
        <v>0.23001066903278344</v>
      </c>
      <c r="X1227" s="376">
        <f t="shared" si="528"/>
        <v>0.1627625412409712</v>
      </c>
      <c r="Y1227" s="376">
        <f t="shared" si="528"/>
        <v>0.25657451649645829</v>
      </c>
      <c r="Z1227" s="376">
        <f t="shared" si="528"/>
        <v>0.2393140539624509</v>
      </c>
      <c r="AA1227" s="376">
        <f t="shared" si="528"/>
        <v>0.14739354809673347</v>
      </c>
      <c r="AB1227" s="376">
        <f t="shared" si="528"/>
        <v>0.21556348578728943</v>
      </c>
      <c r="AC1227" s="376">
        <f t="shared" si="528"/>
        <v>0.19156573842414026</v>
      </c>
      <c r="AD1227" s="376">
        <f t="shared" si="528"/>
        <v>0.26727742520640202</v>
      </c>
      <c r="AE1227" s="376">
        <f t="shared" si="528"/>
        <v>0.17855470481702432</v>
      </c>
      <c r="AF1227" s="376">
        <f t="shared" si="528"/>
        <v>0.24244678037163464</v>
      </c>
      <c r="AG1227" s="376">
        <f t="shared" ref="AG1227:AH1227" si="529">AG57*100/AG$5</f>
        <v>0.22993018850541866</v>
      </c>
      <c r="AH1227" s="376">
        <f t="shared" si="529"/>
        <v>0.24207478882732528</v>
      </c>
      <c r="AI1227" s="376">
        <f t="shared" ref="AI1227:AJ1227" si="530">AI57*100/AI$5</f>
        <v>0.25845252112240114</v>
      </c>
      <c r="AJ1227" s="376">
        <f t="shared" si="530"/>
        <v>0.23845199191777428</v>
      </c>
      <c r="AK1227" s="376">
        <f t="shared" ref="AK1227:AL1227" si="531">AK57*100/AK$5</f>
        <v>0.2432377899843359</v>
      </c>
      <c r="AL1227" s="376">
        <f t="shared" si="531"/>
        <v>0.2834314787775557</v>
      </c>
      <c r="AM1227" s="376">
        <f t="shared" ref="AM1227:AN1227" si="532">AM57*100/AM$5</f>
        <v>0.24810796791081455</v>
      </c>
      <c r="AN1227" s="376">
        <f t="shared" si="532"/>
        <v>0.23510019436075619</v>
      </c>
      <c r="AO1227" s="376">
        <f t="shared" ref="AO1227:AP1227" si="533">AO57*100/AO$5</f>
        <v>0.17480020556958922</v>
      </c>
      <c r="AP1227" s="376">
        <f t="shared" si="533"/>
        <v>0.2031013960037969</v>
      </c>
    </row>
    <row r="1228" spans="1:42" s="326" customFormat="1" ht="27.6" x14ac:dyDescent="0.3">
      <c r="A1228" s="328"/>
      <c r="B1228" s="328" t="s">
        <v>229</v>
      </c>
      <c r="C1228" s="376">
        <f t="shared" ref="C1228:AF1228" si="534">C58*100/C$5</f>
        <v>0.89098351453812208</v>
      </c>
      <c r="D1228" s="376">
        <f t="shared" si="534"/>
        <v>0.73404258066849015</v>
      </c>
      <c r="E1228" s="376">
        <f t="shared" si="534"/>
        <v>0.78316459062223898</v>
      </c>
      <c r="F1228" s="376">
        <f t="shared" si="534"/>
        <v>0.68496054118601191</v>
      </c>
      <c r="G1228" s="376">
        <f t="shared" si="534"/>
        <v>0.57678733264237669</v>
      </c>
      <c r="H1228" s="376">
        <f t="shared" si="534"/>
        <v>0.85905703725684357</v>
      </c>
      <c r="I1228" s="376">
        <f t="shared" si="534"/>
        <v>0.68549251058497351</v>
      </c>
      <c r="J1228" s="376">
        <f t="shared" si="534"/>
        <v>0.68261999738127188</v>
      </c>
      <c r="K1228" s="376">
        <f t="shared" si="534"/>
        <v>0.63440658128655569</v>
      </c>
      <c r="L1228" s="376">
        <f t="shared" si="534"/>
        <v>0.63023227567672768</v>
      </c>
      <c r="M1228" s="376">
        <f t="shared" si="534"/>
        <v>0.6540241289463965</v>
      </c>
      <c r="N1228" s="376">
        <f t="shared" si="534"/>
        <v>0.69618084793911894</v>
      </c>
      <c r="O1228" s="376">
        <f t="shared" si="534"/>
        <v>0.56333963647760921</v>
      </c>
      <c r="P1228" s="376">
        <f t="shared" si="534"/>
        <v>0.56319248978661374</v>
      </c>
      <c r="Q1228" s="376">
        <f t="shared" si="534"/>
        <v>0.62821966174961219</v>
      </c>
      <c r="R1228" s="376">
        <f t="shared" si="534"/>
        <v>0.64807709287529558</v>
      </c>
      <c r="S1228" s="376">
        <f t="shared" si="534"/>
        <v>0.65551800825106532</v>
      </c>
      <c r="T1228" s="376">
        <f t="shared" si="534"/>
        <v>0.75139676020741808</v>
      </c>
      <c r="U1228" s="376">
        <f t="shared" si="534"/>
        <v>0.64845821203029552</v>
      </c>
      <c r="V1228" s="376">
        <f t="shared" si="534"/>
        <v>0.723465905347903</v>
      </c>
      <c r="W1228" s="376">
        <f t="shared" si="534"/>
        <v>0.6009115408662532</v>
      </c>
      <c r="X1228" s="376">
        <f t="shared" si="534"/>
        <v>0.65509019578200833</v>
      </c>
      <c r="Y1228" s="376">
        <f t="shared" si="534"/>
        <v>0.65983351698441595</v>
      </c>
      <c r="Z1228" s="376">
        <f t="shared" si="534"/>
        <v>0.62588649439382449</v>
      </c>
      <c r="AA1228" s="376">
        <f t="shared" si="534"/>
        <v>0.70338192449266101</v>
      </c>
      <c r="AB1228" s="376">
        <f t="shared" si="534"/>
        <v>0.65764372519199321</v>
      </c>
      <c r="AC1228" s="376">
        <f t="shared" si="534"/>
        <v>0.52201310245490584</v>
      </c>
      <c r="AD1228" s="376">
        <f t="shared" si="534"/>
        <v>0.58134148794494767</v>
      </c>
      <c r="AE1228" s="376">
        <f t="shared" si="534"/>
        <v>0.64790454465094416</v>
      </c>
      <c r="AF1228" s="376">
        <f t="shared" si="534"/>
        <v>0.62840596452338859</v>
      </c>
      <c r="AG1228" s="376">
        <f t="shared" ref="AG1228:AH1228" si="535">AG58*100/AG$5</f>
        <v>0.64899015782824565</v>
      </c>
      <c r="AH1228" s="376">
        <f t="shared" si="535"/>
        <v>0.66712465326968251</v>
      </c>
      <c r="AI1228" s="376">
        <f t="shared" ref="AI1228:AJ1228" si="536">AI58*100/AI$5</f>
        <v>0.56925935532836369</v>
      </c>
      <c r="AJ1228" s="376">
        <f t="shared" si="536"/>
        <v>0.61685061185885248</v>
      </c>
      <c r="AK1228" s="376">
        <f t="shared" ref="AK1228:AL1228" si="537">AK58*100/AK$5</f>
        <v>0.78603118158087437</v>
      </c>
      <c r="AL1228" s="376">
        <f t="shared" si="537"/>
        <v>0.94122381447879566</v>
      </c>
      <c r="AM1228" s="376">
        <f t="shared" ref="AM1228:AN1228" si="538">AM58*100/AM$5</f>
        <v>0.63343377577639304</v>
      </c>
      <c r="AN1228" s="376">
        <f t="shared" si="538"/>
        <v>0.65149593869659927</v>
      </c>
      <c r="AO1228" s="376">
        <f t="shared" ref="AO1228:AP1228" si="539">AO58*100/AO$5</f>
        <v>0.67390556631543352</v>
      </c>
      <c r="AP1228" s="376">
        <f t="shared" si="539"/>
        <v>0.64635133246264509</v>
      </c>
    </row>
    <row r="1229" spans="1:42" s="326" customFormat="1" ht="13.8" x14ac:dyDescent="0.3">
      <c r="A1229" s="330"/>
      <c r="B1229" s="330" t="s">
        <v>230</v>
      </c>
      <c r="C1229" s="376">
        <f t="shared" ref="C1229:AF1229" si="540">C59*100/C$5</f>
        <v>0.22763581723503659</v>
      </c>
      <c r="D1229" s="376">
        <f t="shared" si="540"/>
        <v>0.23060439271880728</v>
      </c>
      <c r="E1229" s="376">
        <f t="shared" si="540"/>
        <v>0.22026620659150167</v>
      </c>
      <c r="F1229" s="376">
        <f t="shared" si="540"/>
        <v>0.18447705374188889</v>
      </c>
      <c r="G1229" s="376">
        <f t="shared" si="540"/>
        <v>0.20932066735614427</v>
      </c>
      <c r="H1229" s="376">
        <f t="shared" si="540"/>
        <v>0.22217367155035703</v>
      </c>
      <c r="I1229" s="376">
        <f t="shared" si="540"/>
        <v>0.19361069940666617</v>
      </c>
      <c r="J1229" s="376">
        <f t="shared" si="540"/>
        <v>0.21817871470051123</v>
      </c>
      <c r="K1229" s="376">
        <f t="shared" si="540"/>
        <v>0.20744063301762755</v>
      </c>
      <c r="L1229" s="376">
        <f t="shared" si="540"/>
        <v>0.22034199063636845</v>
      </c>
      <c r="M1229" s="376">
        <f t="shared" si="540"/>
        <v>0.22545367286540172</v>
      </c>
      <c r="N1229" s="376">
        <f t="shared" si="540"/>
        <v>0.22071425746560311</v>
      </c>
      <c r="O1229" s="376">
        <f t="shared" si="540"/>
        <v>0.20141627658388983</v>
      </c>
      <c r="P1229" s="376">
        <f t="shared" si="540"/>
        <v>0.22165020918495137</v>
      </c>
      <c r="Q1229" s="376">
        <f t="shared" si="540"/>
        <v>0.21684702625905464</v>
      </c>
      <c r="R1229" s="376">
        <f t="shared" si="540"/>
        <v>0.2020761554243278</v>
      </c>
      <c r="S1229" s="376">
        <f t="shared" si="540"/>
        <v>0.20119960966964484</v>
      </c>
      <c r="T1229" s="376">
        <f t="shared" si="540"/>
        <v>0.20933677520278207</v>
      </c>
      <c r="U1229" s="376">
        <f t="shared" si="540"/>
        <v>0.25029202612966389</v>
      </c>
      <c r="V1229" s="376">
        <f t="shared" si="540"/>
        <v>0.2257190099622155</v>
      </c>
      <c r="W1229" s="376">
        <f t="shared" si="540"/>
        <v>0.20691231234722446</v>
      </c>
      <c r="X1229" s="376">
        <f t="shared" si="540"/>
        <v>0.21218363659702305</v>
      </c>
      <c r="Y1229" s="376">
        <f t="shared" si="540"/>
        <v>0.1913592839300268</v>
      </c>
      <c r="Z1229" s="376">
        <f t="shared" si="540"/>
        <v>0.20757296266631892</v>
      </c>
      <c r="AA1229" s="376">
        <f t="shared" si="540"/>
        <v>0.19145739725765126</v>
      </c>
      <c r="AB1229" s="376">
        <f t="shared" si="540"/>
        <v>0.21093864242477567</v>
      </c>
      <c r="AC1229" s="376">
        <f t="shared" si="540"/>
        <v>0.17189266864519248</v>
      </c>
      <c r="AD1229" s="376">
        <f t="shared" si="540"/>
        <v>0.173216197593141</v>
      </c>
      <c r="AE1229" s="376">
        <f t="shared" si="540"/>
        <v>0.170703839070871</v>
      </c>
      <c r="AF1229" s="376">
        <f t="shared" si="540"/>
        <v>0.1957526739343291</v>
      </c>
      <c r="AG1229" s="376">
        <f t="shared" ref="AG1229:AH1229" si="541">AG59*100/AG$5</f>
        <v>0.17881165993271675</v>
      </c>
      <c r="AH1229" s="376">
        <f t="shared" si="541"/>
        <v>0.19247788062124488</v>
      </c>
      <c r="AI1229" s="376">
        <f t="shared" ref="AI1229:AJ1229" si="542">AI59*100/AI$5</f>
        <v>0.18221236683686276</v>
      </c>
      <c r="AJ1229" s="376">
        <f t="shared" si="542"/>
        <v>0.18468414187778778</v>
      </c>
      <c r="AK1229" s="376">
        <f t="shared" ref="AK1229:AL1229" si="543">AK59*100/AK$5</f>
        <v>0.18289449150343745</v>
      </c>
      <c r="AL1229" s="376">
        <f t="shared" si="543"/>
        <v>0.1904440859398295</v>
      </c>
      <c r="AM1229" s="376">
        <f t="shared" ref="AM1229:AN1229" si="544">AM59*100/AM$5</f>
        <v>0.18133046823567306</v>
      </c>
      <c r="AN1229" s="376">
        <f t="shared" si="544"/>
        <v>0.18956019433124907</v>
      </c>
      <c r="AO1229" s="376">
        <f t="shared" ref="AO1229:AP1229" si="545">AO59*100/AO$5</f>
        <v>0.15986973867910667</v>
      </c>
      <c r="AP1229" s="376">
        <f t="shared" si="545"/>
        <v>0.1676382047198674</v>
      </c>
    </row>
    <row r="1230" spans="1:42" s="326" customFormat="1" ht="27.6" x14ac:dyDescent="0.3">
      <c r="A1230" s="328"/>
      <c r="B1230" s="328" t="s">
        <v>231</v>
      </c>
      <c r="C1230" s="376">
        <f t="shared" ref="C1230:AF1230" si="546">C60*100/C$5</f>
        <v>0.33169543778443678</v>
      </c>
      <c r="D1230" s="376">
        <f t="shared" si="546"/>
        <v>0.32294085386904842</v>
      </c>
      <c r="E1230" s="376">
        <f t="shared" si="546"/>
        <v>0.31667462921917383</v>
      </c>
      <c r="F1230" s="376">
        <f t="shared" si="546"/>
        <v>0.23274581677385506</v>
      </c>
      <c r="G1230" s="376">
        <f t="shared" si="546"/>
        <v>0.23801397911526243</v>
      </c>
      <c r="H1230" s="376">
        <f t="shared" si="546"/>
        <v>0.24851422262946818</v>
      </c>
      <c r="I1230" s="376">
        <f t="shared" si="546"/>
        <v>0.25637744424288444</v>
      </c>
      <c r="J1230" s="376">
        <f t="shared" si="546"/>
        <v>0.31709223430395267</v>
      </c>
      <c r="K1230" s="376">
        <f t="shared" si="546"/>
        <v>0.26339114232028249</v>
      </c>
      <c r="L1230" s="376">
        <f t="shared" si="546"/>
        <v>0.34062704454114007</v>
      </c>
      <c r="M1230" s="376">
        <f t="shared" si="546"/>
        <v>0.29688917328831349</v>
      </c>
      <c r="N1230" s="376">
        <f t="shared" si="546"/>
        <v>0.37428552257555364</v>
      </c>
      <c r="O1230" s="376">
        <f t="shared" si="546"/>
        <v>0.33788335050766372</v>
      </c>
      <c r="P1230" s="376">
        <f t="shared" si="546"/>
        <v>0.28660254169974592</v>
      </c>
      <c r="Q1230" s="376">
        <f t="shared" si="546"/>
        <v>0.34322196854838111</v>
      </c>
      <c r="R1230" s="376">
        <f t="shared" si="546"/>
        <v>0.28258370898756635</v>
      </c>
      <c r="S1230" s="376">
        <f t="shared" si="546"/>
        <v>0.26802490418227359</v>
      </c>
      <c r="T1230" s="376">
        <f t="shared" si="546"/>
        <v>0.3262097623274437</v>
      </c>
      <c r="U1230" s="376">
        <f t="shared" si="546"/>
        <v>0.28667304807847049</v>
      </c>
      <c r="V1230" s="376">
        <f t="shared" si="546"/>
        <v>0.35947867598552385</v>
      </c>
      <c r="W1230" s="376">
        <f t="shared" si="546"/>
        <v>0.32295189195845919</v>
      </c>
      <c r="X1230" s="376">
        <f t="shared" si="546"/>
        <v>0.35115662374583018</v>
      </c>
      <c r="Y1230" s="376">
        <f t="shared" si="546"/>
        <v>0.34092958068881846</v>
      </c>
      <c r="Z1230" s="376">
        <f t="shared" si="546"/>
        <v>0.2990429045153703</v>
      </c>
      <c r="AA1230" s="376">
        <f t="shared" si="546"/>
        <v>0.33471184691587352</v>
      </c>
      <c r="AB1230" s="376">
        <f t="shared" si="546"/>
        <v>0.32643645515543812</v>
      </c>
      <c r="AC1230" s="376">
        <f t="shared" si="546"/>
        <v>0.21845438972443573</v>
      </c>
      <c r="AD1230" s="376">
        <f t="shared" si="546"/>
        <v>0.30522810099867337</v>
      </c>
      <c r="AE1230" s="376">
        <f t="shared" si="546"/>
        <v>0.31084996892183581</v>
      </c>
      <c r="AF1230" s="376">
        <f t="shared" si="546"/>
        <v>0.29802263289459446</v>
      </c>
      <c r="AG1230" s="376">
        <f t="shared" ref="AG1230:AH1230" si="547">AG60*100/AG$5</f>
        <v>0.33124797371086706</v>
      </c>
      <c r="AH1230" s="376">
        <f t="shared" si="547"/>
        <v>0.35904241739623133</v>
      </c>
      <c r="AI1230" s="376">
        <f t="shared" ref="AI1230:AJ1230" si="548">AI60*100/AI$5</f>
        <v>0.36207335350655845</v>
      </c>
      <c r="AJ1230" s="376">
        <f t="shared" si="548"/>
        <v>0.42205783051909868</v>
      </c>
      <c r="AK1230" s="376">
        <f t="shared" ref="AK1230:AL1230" si="549">AK60*100/AK$5</f>
        <v>0.40738588054874342</v>
      </c>
      <c r="AL1230" s="376">
        <f t="shared" si="549"/>
        <v>0.43032344808774725</v>
      </c>
      <c r="AM1230" s="376">
        <f t="shared" ref="AM1230:AN1230" si="550">AM60*100/AM$5</f>
        <v>0.40903603137264505</v>
      </c>
      <c r="AN1230" s="376">
        <f t="shared" si="550"/>
        <v>0.35928753090183047</v>
      </c>
      <c r="AO1230" s="376">
        <f t="shared" ref="AO1230:AP1230" si="551">AO60*100/AO$5</f>
        <v>0.3529406083132991</v>
      </c>
      <c r="AP1230" s="376">
        <f t="shared" si="551"/>
        <v>0.38105184409654663</v>
      </c>
    </row>
    <row r="1231" spans="1:42" s="326" customFormat="1" ht="27.6" x14ac:dyDescent="0.3">
      <c r="A1231" s="330"/>
      <c r="B1231" s="330" t="s">
        <v>232</v>
      </c>
      <c r="C1231" s="376">
        <f t="shared" ref="C1231:AF1231" si="552">C61*100/C$5</f>
        <v>4.7798340227463106E-2</v>
      </c>
      <c r="D1231" s="376">
        <f t="shared" si="552"/>
        <v>3.0735773082178161E-2</v>
      </c>
      <c r="E1231" s="376">
        <f t="shared" si="552"/>
        <v>3.2969069865710715E-2</v>
      </c>
      <c r="F1231" s="376">
        <f t="shared" si="552"/>
        <v>1.6916061940780189E-2</v>
      </c>
      <c r="G1231" s="376">
        <f t="shared" si="552"/>
        <v>1.804424760109493E-2</v>
      </c>
      <c r="H1231" s="376">
        <f t="shared" si="552"/>
        <v>1.6123170880611361E-2</v>
      </c>
      <c r="I1231" s="376">
        <f t="shared" si="552"/>
        <v>2.4007726726426606E-2</v>
      </c>
      <c r="J1231" s="376">
        <f t="shared" si="552"/>
        <v>1.8746883877643394E-2</v>
      </c>
      <c r="K1231" s="376">
        <f t="shared" si="552"/>
        <v>2.5385679886968982E-2</v>
      </c>
      <c r="L1231" s="376">
        <f t="shared" si="552"/>
        <v>1.9415380322466893E-2</v>
      </c>
      <c r="M1231" s="376">
        <f t="shared" si="552"/>
        <v>3.2037481726296939E-2</v>
      </c>
      <c r="N1231" s="376">
        <f t="shared" si="552"/>
        <v>4.4391693820845082E-2</v>
      </c>
      <c r="O1231" s="376">
        <f t="shared" si="552"/>
        <v>2.9182067232605354E-2</v>
      </c>
      <c r="P1231" s="376">
        <f t="shared" si="552"/>
        <v>1.6714625854078603E-2</v>
      </c>
      <c r="Q1231" s="376">
        <f t="shared" si="552"/>
        <v>2.8748933858522594E-2</v>
      </c>
      <c r="R1231" s="376">
        <f t="shared" si="552"/>
        <v>2.100654056077645E-2</v>
      </c>
      <c r="S1231" s="376">
        <f t="shared" si="552"/>
        <v>4.0070904202593745E-2</v>
      </c>
      <c r="T1231" s="376">
        <f t="shared" si="552"/>
        <v>3.29195733293913E-2</v>
      </c>
      <c r="U1231" s="376">
        <f t="shared" si="552"/>
        <v>4.5143176683804402E-2</v>
      </c>
      <c r="V1231" s="376">
        <f t="shared" si="552"/>
        <v>4.3368239749843003E-2</v>
      </c>
      <c r="W1231" s="376">
        <f t="shared" si="552"/>
        <v>2.6579747454982663E-2</v>
      </c>
      <c r="X1231" s="376">
        <f t="shared" si="552"/>
        <v>2.5901492146559082E-2</v>
      </c>
      <c r="Y1231" s="376">
        <f t="shared" si="552"/>
        <v>3.4086820814448776E-2</v>
      </c>
      <c r="Z1231" s="376">
        <f t="shared" si="552"/>
        <v>3.3516131638659026E-2</v>
      </c>
      <c r="AA1231" s="376">
        <f t="shared" si="552"/>
        <v>2.7465024169407874E-2</v>
      </c>
      <c r="AB1231" s="376">
        <f t="shared" si="552"/>
        <v>4.6480348282028919E-2</v>
      </c>
      <c r="AC1231" s="376">
        <f t="shared" si="552"/>
        <v>3.2345811694775302E-2</v>
      </c>
      <c r="AD1231" s="376">
        <f t="shared" si="552"/>
        <v>3.7034979078176739E-2</v>
      </c>
      <c r="AE1231" s="376">
        <f t="shared" si="552"/>
        <v>6.2974697258514484E-2</v>
      </c>
      <c r="AF1231" s="376">
        <f t="shared" si="552"/>
        <v>6.0984463208413789E-2</v>
      </c>
      <c r="AG1231" s="376">
        <f t="shared" ref="AG1231:AH1231" si="553">AG61*100/AG$5</f>
        <v>6.5145137767075742E-2</v>
      </c>
      <c r="AH1231" s="376">
        <f t="shared" si="553"/>
        <v>5.9672091985741318E-2</v>
      </c>
      <c r="AI1231" s="376">
        <f t="shared" ref="AI1231:AJ1231" si="554">AI61*100/AI$5</f>
        <v>6.5209107858122992E-2</v>
      </c>
      <c r="AJ1231" s="376">
        <f t="shared" si="554"/>
        <v>8.4319962570754317E-2</v>
      </c>
      <c r="AK1231" s="376">
        <f t="shared" ref="AK1231:AL1231" si="555">AK61*100/AK$5</f>
        <v>5.2575262566432891E-2</v>
      </c>
      <c r="AL1231" s="376">
        <f t="shared" si="555"/>
        <v>8.5108702352850313E-2</v>
      </c>
      <c r="AM1231" s="376">
        <f t="shared" ref="AM1231:AN1231" si="556">AM61*100/AM$5</f>
        <v>7.4790522791631495E-2</v>
      </c>
      <c r="AN1231" s="376">
        <f t="shared" si="556"/>
        <v>6.3442341249301676E-2</v>
      </c>
      <c r="AO1231" s="376">
        <f t="shared" ref="AO1231:AP1231" si="557">AO61*100/AO$5</f>
        <v>6.9197893674897745E-2</v>
      </c>
      <c r="AP1231" s="376">
        <f t="shared" si="557"/>
        <v>0.10299847103471017</v>
      </c>
    </row>
    <row r="1232" spans="1:42" s="326" customFormat="1" ht="13.8" x14ac:dyDescent="0.3">
      <c r="A1232" s="328"/>
      <c r="B1232" s="328" t="s">
        <v>233</v>
      </c>
      <c r="C1232" s="376">
        <f t="shared" ref="C1232:AF1232" si="558">C62*100/C$5</f>
        <v>0.19762692251228423</v>
      </c>
      <c r="D1232" s="376">
        <f t="shared" si="558"/>
        <v>0.17739792839167534</v>
      </c>
      <c r="E1232" s="376">
        <f t="shared" si="558"/>
        <v>0.16775438490493982</v>
      </c>
      <c r="F1232" s="376">
        <f t="shared" si="558"/>
        <v>0.20131313430233441</v>
      </c>
      <c r="G1232" s="376">
        <f t="shared" si="558"/>
        <v>0.14165473885203828</v>
      </c>
      <c r="H1232" s="376">
        <f t="shared" si="558"/>
        <v>0.15322447113282123</v>
      </c>
      <c r="I1232" s="376">
        <f t="shared" si="558"/>
        <v>0.14906179942890374</v>
      </c>
      <c r="J1232" s="376">
        <f t="shared" si="558"/>
        <v>0.18141439767976311</v>
      </c>
      <c r="K1232" s="376">
        <f t="shared" si="558"/>
        <v>0.15851336436376307</v>
      </c>
      <c r="L1232" s="376">
        <f t="shared" si="558"/>
        <v>0.17500933518577133</v>
      </c>
      <c r="M1232" s="376">
        <f t="shared" si="558"/>
        <v>0.17384482116022484</v>
      </c>
      <c r="N1232" s="376">
        <f t="shared" si="558"/>
        <v>0.19383039884537159</v>
      </c>
      <c r="O1232" s="376">
        <f t="shared" si="558"/>
        <v>0.21234194471821552</v>
      </c>
      <c r="P1232" s="376">
        <f t="shared" si="558"/>
        <v>0.1400664549659601</v>
      </c>
      <c r="Q1232" s="376">
        <f t="shared" si="558"/>
        <v>0.17378923522058981</v>
      </c>
      <c r="R1232" s="376">
        <f t="shared" si="558"/>
        <v>0.15083524972257165</v>
      </c>
      <c r="S1232" s="376">
        <f t="shared" si="558"/>
        <v>0.15599449725231471</v>
      </c>
      <c r="T1232" s="376">
        <f t="shared" si="558"/>
        <v>0.18329654697233042</v>
      </c>
      <c r="U1232" s="376">
        <f t="shared" si="558"/>
        <v>0.20329248186654003</v>
      </c>
      <c r="V1232" s="376">
        <f t="shared" si="558"/>
        <v>0.18293495367805532</v>
      </c>
      <c r="W1232" s="376">
        <f t="shared" si="558"/>
        <v>0.1818677617044481</v>
      </c>
      <c r="X1232" s="376">
        <f t="shared" si="558"/>
        <v>0.16325175487194868</v>
      </c>
      <c r="Y1232" s="376">
        <f t="shared" si="558"/>
        <v>0.16440236650430087</v>
      </c>
      <c r="Z1232" s="376">
        <f t="shared" si="558"/>
        <v>0.17416569105318006</v>
      </c>
      <c r="AA1232" s="376">
        <f t="shared" si="558"/>
        <v>0.14457952728136902</v>
      </c>
      <c r="AB1232" s="376">
        <f t="shared" si="558"/>
        <v>0.13590387566271014</v>
      </c>
      <c r="AC1232" s="376">
        <f t="shared" si="558"/>
        <v>0.11600335859090012</v>
      </c>
      <c r="AD1232" s="376">
        <f t="shared" si="558"/>
        <v>0.13666133130423236</v>
      </c>
      <c r="AE1232" s="376">
        <f t="shared" si="558"/>
        <v>0.17960530034573344</v>
      </c>
      <c r="AF1232" s="376">
        <f t="shared" si="558"/>
        <v>0.16584911939222374</v>
      </c>
      <c r="AG1232" s="376">
        <f t="shared" ref="AG1232:AH1232" si="559">AG62*100/AG$5</f>
        <v>0.16155953060543188</v>
      </c>
      <c r="AH1232" s="376">
        <f t="shared" si="559"/>
        <v>0.1758203063618369</v>
      </c>
      <c r="AI1232" s="376">
        <f t="shared" ref="AI1232:AJ1232" si="560">AI62*100/AI$5</f>
        <v>0.1745687514467838</v>
      </c>
      <c r="AJ1232" s="376">
        <f t="shared" si="560"/>
        <v>0.17218441593997752</v>
      </c>
      <c r="AK1232" s="376">
        <f t="shared" ref="AK1232:AL1232" si="561">AK62*100/AK$5</f>
        <v>0.19644739631250685</v>
      </c>
      <c r="AL1232" s="376">
        <f t="shared" si="561"/>
        <v>0.20688117300965458</v>
      </c>
      <c r="AM1232" s="376">
        <f t="shared" ref="AM1232:AN1232" si="562">AM62*100/AM$5</f>
        <v>0.19963040396394741</v>
      </c>
      <c r="AN1232" s="376">
        <f t="shared" si="562"/>
        <v>0.18931218263563118</v>
      </c>
      <c r="AO1232" s="376">
        <f t="shared" ref="AO1232:AP1232" si="563">AO62*100/AO$5</f>
        <v>0.1684868047822182</v>
      </c>
      <c r="AP1232" s="376">
        <f t="shared" si="563"/>
        <v>0.19545255269034145</v>
      </c>
    </row>
    <row r="1233" spans="1:42" s="326" customFormat="1" ht="27.6" x14ac:dyDescent="0.3">
      <c r="A1233" s="330"/>
      <c r="B1233" s="330" t="s">
        <v>234</v>
      </c>
      <c r="C1233" s="376">
        <f t="shared" ref="C1233:AF1233" si="564">C63*100/C$5</f>
        <v>0.94340192920491539</v>
      </c>
      <c r="D1233" s="376">
        <f t="shared" si="564"/>
        <v>0.75879477887892777</v>
      </c>
      <c r="E1233" s="376">
        <f t="shared" si="564"/>
        <v>0.82023614655721244</v>
      </c>
      <c r="F1233" s="376">
        <f t="shared" si="564"/>
        <v>0.792775441877131</v>
      </c>
      <c r="G1233" s="376">
        <f t="shared" si="564"/>
        <v>0.7656972936956431</v>
      </c>
      <c r="H1233" s="376">
        <f t="shared" si="564"/>
        <v>0.80800636810902016</v>
      </c>
      <c r="I1233" s="376">
        <f t="shared" si="564"/>
        <v>0.75725754316504446</v>
      </c>
      <c r="J1233" s="376">
        <f t="shared" si="564"/>
        <v>0.84061902648234421</v>
      </c>
      <c r="K1233" s="376">
        <f t="shared" si="564"/>
        <v>0.72939689196097901</v>
      </c>
      <c r="L1233" s="376">
        <f t="shared" si="564"/>
        <v>0.84235659371149374</v>
      </c>
      <c r="M1233" s="376">
        <f t="shared" si="564"/>
        <v>0.86088500033186233</v>
      </c>
      <c r="N1233" s="376">
        <f t="shared" si="564"/>
        <v>1.0876631528056306</v>
      </c>
      <c r="O1233" s="376">
        <f t="shared" si="564"/>
        <v>0.77123303817668543</v>
      </c>
      <c r="P1233" s="376">
        <f t="shared" si="564"/>
        <v>0.6643974709449334</v>
      </c>
      <c r="Q1233" s="376">
        <f t="shared" si="564"/>
        <v>1.0509026264733441</v>
      </c>
      <c r="R1233" s="376">
        <f t="shared" si="564"/>
        <v>1.0046847377028549</v>
      </c>
      <c r="S1233" s="376">
        <f t="shared" si="564"/>
        <v>1.0659171495704776</v>
      </c>
      <c r="T1233" s="376">
        <f t="shared" si="564"/>
        <v>1.2994748060506782</v>
      </c>
      <c r="U1233" s="376">
        <f t="shared" si="564"/>
        <v>1.0462367660734213</v>
      </c>
      <c r="V1233" s="376">
        <f t="shared" si="564"/>
        <v>1.2975927895913453</v>
      </c>
      <c r="W1233" s="376">
        <f t="shared" si="564"/>
        <v>0.96466404468923328</v>
      </c>
      <c r="X1233" s="376">
        <f t="shared" si="564"/>
        <v>0.85779611638006981</v>
      </c>
      <c r="Y1233" s="376">
        <f t="shared" si="564"/>
        <v>0.85068789502901521</v>
      </c>
      <c r="Z1233" s="376">
        <f t="shared" si="564"/>
        <v>1.0389363159522311</v>
      </c>
      <c r="AA1233" s="376">
        <f t="shared" si="564"/>
        <v>0.71621703617943022</v>
      </c>
      <c r="AB1233" s="376">
        <f t="shared" si="564"/>
        <v>0.80493793728302576</v>
      </c>
      <c r="AC1233" s="376">
        <f t="shared" si="564"/>
        <v>0.67377193886783138</v>
      </c>
      <c r="AD1233" s="376">
        <f t="shared" si="564"/>
        <v>0.81025349617766951</v>
      </c>
      <c r="AE1233" s="376">
        <f t="shared" si="564"/>
        <v>0.9494902953688038</v>
      </c>
      <c r="AF1233" s="376">
        <f t="shared" si="564"/>
        <v>0.85797391660810784</v>
      </c>
      <c r="AG1233" s="376">
        <f t="shared" ref="AG1233:AH1233" si="565">AG63*100/AG$5</f>
        <v>0.80357634277089518</v>
      </c>
      <c r="AH1233" s="376">
        <f t="shared" si="565"/>
        <v>0.82128596559207201</v>
      </c>
      <c r="AI1233" s="376">
        <f t="shared" ref="AI1233:AJ1233" si="566">AI63*100/AI$5</f>
        <v>0.7617260215450371</v>
      </c>
      <c r="AJ1233" s="376">
        <f t="shared" si="566"/>
        <v>0.7951598528346816</v>
      </c>
      <c r="AK1233" s="376">
        <f t="shared" ref="AK1233:AL1233" si="567">AK63*100/AK$5</f>
        <v>0.94665603463087489</v>
      </c>
      <c r="AL1233" s="376">
        <f t="shared" si="567"/>
        <v>0.86454877623422366</v>
      </c>
      <c r="AM1233" s="376">
        <f t="shared" ref="AM1233:AN1233" si="568">AM63*100/AM$5</f>
        <v>0.92310952947914549</v>
      </c>
      <c r="AN1233" s="376">
        <f t="shared" si="568"/>
        <v>0.86833859147855585</v>
      </c>
      <c r="AO1233" s="376">
        <f t="shared" ref="AO1233:AP1233" si="569">AO63*100/AO$5</f>
        <v>0.89014254785638314</v>
      </c>
      <c r="AP1233" s="376">
        <f t="shared" si="569"/>
        <v>0.84330583468533071</v>
      </c>
    </row>
    <row r="1234" spans="1:42" s="326" customFormat="1" ht="13.8" x14ac:dyDescent="0.3">
      <c r="A1234" s="328"/>
      <c r="B1234" s="328" t="s">
        <v>235</v>
      </c>
      <c r="C1234" s="376">
        <f t="shared" ref="C1234:AF1234" si="570">C64*100/C$5</f>
        <v>0.7173637078040398</v>
      </c>
      <c r="D1234" s="376">
        <f t="shared" si="570"/>
        <v>0.68406466393402399</v>
      </c>
      <c r="E1234" s="376">
        <f t="shared" si="570"/>
        <v>0.73013063434504377</v>
      </c>
      <c r="F1234" s="376">
        <f t="shared" si="570"/>
        <v>0.75358456551314856</v>
      </c>
      <c r="G1234" s="376">
        <f t="shared" si="570"/>
        <v>0.64460116481534413</v>
      </c>
      <c r="H1234" s="376">
        <f t="shared" si="570"/>
        <v>0.66981811251654444</v>
      </c>
      <c r="I1234" s="376">
        <f t="shared" si="570"/>
        <v>0.61092473264206326</v>
      </c>
      <c r="J1234" s="376">
        <f t="shared" si="570"/>
        <v>0.69808435295349136</v>
      </c>
      <c r="K1234" s="376">
        <f t="shared" si="570"/>
        <v>0.63048298315873974</v>
      </c>
      <c r="L1234" s="376">
        <f t="shared" si="570"/>
        <v>0.75674831210359328</v>
      </c>
      <c r="M1234" s="376">
        <f t="shared" si="570"/>
        <v>0.73660680096597475</v>
      </c>
      <c r="N1234" s="376">
        <f t="shared" si="570"/>
        <v>0.87445860130171205</v>
      </c>
      <c r="O1234" s="376">
        <f t="shared" si="570"/>
        <v>0.75555260919735923</v>
      </c>
      <c r="P1234" s="376">
        <f t="shared" si="570"/>
        <v>0.58647643413179207</v>
      </c>
      <c r="Q1234" s="376">
        <f t="shared" si="570"/>
        <v>0.83464622866122973</v>
      </c>
      <c r="R1234" s="376">
        <f t="shared" si="570"/>
        <v>0.72895914655565353</v>
      </c>
      <c r="S1234" s="376">
        <f t="shared" si="570"/>
        <v>0.81526833906402629</v>
      </c>
      <c r="T1234" s="376">
        <f t="shared" si="570"/>
        <v>0.74606823577792869</v>
      </c>
      <c r="U1234" s="376">
        <f t="shared" si="570"/>
        <v>0.80498358147456084</v>
      </c>
      <c r="V1234" s="376">
        <f t="shared" si="570"/>
        <v>0.89187849608084324</v>
      </c>
      <c r="W1234" s="376">
        <f t="shared" si="570"/>
        <v>0.72080804226453443</v>
      </c>
      <c r="X1234" s="376">
        <f t="shared" si="570"/>
        <v>0.67757559139536105</v>
      </c>
      <c r="Y1234" s="376">
        <f t="shared" si="570"/>
        <v>0.75479310410924583</v>
      </c>
      <c r="Z1234" s="376">
        <f t="shared" si="570"/>
        <v>0.8527093474436489</v>
      </c>
      <c r="AA1234" s="376">
        <f t="shared" si="570"/>
        <v>0.7262050845174024</v>
      </c>
      <c r="AB1234" s="376">
        <f t="shared" si="570"/>
        <v>0.89798170922214815</v>
      </c>
      <c r="AC1234" s="376">
        <f t="shared" si="570"/>
        <v>0.73671982162715322</v>
      </c>
      <c r="AD1234" s="376">
        <f t="shared" si="570"/>
        <v>0.92999849772239296</v>
      </c>
      <c r="AE1234" s="376">
        <f t="shared" si="570"/>
        <v>0.93429900358559015</v>
      </c>
      <c r="AF1234" s="376">
        <f t="shared" si="570"/>
        <v>0.89495096894474957</v>
      </c>
      <c r="AG1234" s="376">
        <f t="shared" ref="AG1234:AH1234" si="571">AG64*100/AG$5</f>
        <v>1.0135620111574957</v>
      </c>
      <c r="AH1234" s="376">
        <f t="shared" si="571"/>
        <v>1.0715501614545788</v>
      </c>
      <c r="AI1234" s="376">
        <f t="shared" ref="AI1234:AJ1234" si="572">AI64*100/AI$5</f>
        <v>0.90331219018720632</v>
      </c>
      <c r="AJ1234" s="376">
        <f t="shared" si="572"/>
        <v>0.98969536993649987</v>
      </c>
      <c r="AK1234" s="376">
        <f t="shared" ref="AK1234:AL1234" si="573">AK64*100/AK$5</f>
        <v>1.1021546631557282</v>
      </c>
      <c r="AL1234" s="376">
        <f t="shared" si="573"/>
        <v>1.0937870305939261</v>
      </c>
      <c r="AM1234" s="376">
        <f t="shared" ref="AM1234:AN1234" si="574">AM64*100/AM$5</f>
        <v>1.1087452140626015</v>
      </c>
      <c r="AN1234" s="376">
        <f t="shared" si="574"/>
        <v>0.94001065864707734</v>
      </c>
      <c r="AO1234" s="376">
        <f t="shared" ref="AO1234:AP1234" si="575">AO64*100/AO$5</f>
        <v>1.0119033891761016</v>
      </c>
      <c r="AP1234" s="376">
        <f t="shared" si="575"/>
        <v>0.93794982644038316</v>
      </c>
    </row>
    <row r="1235" spans="1:42" s="326" customFormat="1" ht="13.8" x14ac:dyDescent="0.3">
      <c r="A1235" s="330"/>
      <c r="B1235" s="330" t="s">
        <v>236</v>
      </c>
      <c r="C1235" s="376">
        <f t="shared" ref="C1235:AF1235" si="576">C65*100/C$5</f>
        <v>7.6740300002590702</v>
      </c>
      <c r="D1235" s="376">
        <f t="shared" si="576"/>
        <v>6.3923089969720532</v>
      </c>
      <c r="E1235" s="376">
        <f t="shared" si="576"/>
        <v>6.5720335016471489</v>
      </c>
      <c r="F1235" s="376">
        <f t="shared" si="576"/>
        <v>6.6688874829939593</v>
      </c>
      <c r="G1235" s="376">
        <f t="shared" si="576"/>
        <v>6.2944103875704709</v>
      </c>
      <c r="H1235" s="376">
        <f t="shared" si="576"/>
        <v>6.1745222740699921</v>
      </c>
      <c r="I1235" s="376">
        <f t="shared" si="576"/>
        <v>6.1123819758395976</v>
      </c>
      <c r="J1235" s="376">
        <f t="shared" si="576"/>
        <v>6.6065623576431305</v>
      </c>
      <c r="K1235" s="376">
        <f t="shared" si="576"/>
        <v>6.7002892868899639</v>
      </c>
      <c r="L1235" s="376">
        <f t="shared" si="576"/>
        <v>7.7836711233242388</v>
      </c>
      <c r="M1235" s="376">
        <f t="shared" si="576"/>
        <v>7.0152299295600864</v>
      </c>
      <c r="N1235" s="376">
        <f t="shared" si="576"/>
        <v>6.715810063983584</v>
      </c>
      <c r="O1235" s="376">
        <f t="shared" si="576"/>
        <v>6.9519510243005129</v>
      </c>
      <c r="P1235" s="376">
        <f t="shared" si="576"/>
        <v>6.4144418313778209</v>
      </c>
      <c r="Q1235" s="376">
        <f t="shared" si="576"/>
        <v>7.1016678188672593</v>
      </c>
      <c r="R1235" s="376">
        <f t="shared" si="576"/>
        <v>7.2941532916624974</v>
      </c>
      <c r="S1235" s="376">
        <f t="shared" si="576"/>
        <v>6.7172134968118158</v>
      </c>
      <c r="T1235" s="376">
        <f t="shared" si="576"/>
        <v>6.9827071503903149</v>
      </c>
      <c r="U1235" s="376">
        <f t="shared" si="576"/>
        <v>7.6698903438175439</v>
      </c>
      <c r="V1235" s="376">
        <f t="shared" si="576"/>
        <v>7.6194912400704649</v>
      </c>
      <c r="W1235" s="376">
        <f t="shared" si="576"/>
        <v>7.8360226650515035</v>
      </c>
      <c r="X1235" s="376">
        <f t="shared" si="576"/>
        <v>9.0308907520039803</v>
      </c>
      <c r="Y1235" s="376">
        <f t="shared" si="576"/>
        <v>8.875853201079881</v>
      </c>
      <c r="Z1235" s="376">
        <f t="shared" si="576"/>
        <v>7.137359917986644</v>
      </c>
      <c r="AA1235" s="376">
        <f t="shared" si="576"/>
        <v>7.0865705965047638</v>
      </c>
      <c r="AB1235" s="376">
        <f t="shared" si="576"/>
        <v>6.4748481405518721</v>
      </c>
      <c r="AC1235" s="376">
        <f t="shared" si="576"/>
        <v>6.0291663118323759</v>
      </c>
      <c r="AD1235" s="376">
        <f t="shared" si="576"/>
        <v>6.70180234462262</v>
      </c>
      <c r="AE1235" s="376">
        <f t="shared" si="576"/>
        <v>6.6504039169269769</v>
      </c>
      <c r="AF1235" s="376">
        <f t="shared" si="576"/>
        <v>7.1607300513649541</v>
      </c>
      <c r="AG1235" s="376">
        <f t="shared" ref="AG1235:AH1235" si="577">AG65*100/AG$5</f>
        <v>7.2989289636559089</v>
      </c>
      <c r="AH1235" s="376">
        <f t="shared" si="577"/>
        <v>7.2554558951008046</v>
      </c>
      <c r="AI1235" s="376">
        <f t="shared" ref="AI1235:AJ1235" si="578">AI65*100/AI$5</f>
        <v>7.2591355762155407</v>
      </c>
      <c r="AJ1235" s="376">
        <f t="shared" si="578"/>
        <v>7.4532406753788907</v>
      </c>
      <c r="AK1235" s="376">
        <f t="shared" ref="AK1235:AL1235" si="579">AK65*100/AK$5</f>
        <v>7.8404883172024977</v>
      </c>
      <c r="AL1235" s="376">
        <f t="shared" si="579"/>
        <v>7.6464744172299488</v>
      </c>
      <c r="AM1235" s="376">
        <f t="shared" ref="AM1235:AN1235" si="580">AM65*100/AM$5</f>
        <v>8.2163527360027437</v>
      </c>
      <c r="AN1235" s="376">
        <f t="shared" si="580"/>
        <v>7.4006663189466657</v>
      </c>
      <c r="AO1235" s="376">
        <f t="shared" ref="AO1235:AP1235" si="581">AO65*100/AO$5</f>
        <v>8.0950226896853152</v>
      </c>
      <c r="AP1235" s="376">
        <f t="shared" si="581"/>
        <v>8.9961982015282338</v>
      </c>
    </row>
    <row r="1236" spans="1:42" s="326" customFormat="1" ht="27.6" x14ac:dyDescent="0.3">
      <c r="A1236" s="328"/>
      <c r="B1236" s="328" t="s">
        <v>237</v>
      </c>
      <c r="C1236" s="376">
        <f t="shared" ref="C1236:AF1236" si="582">C66*100/C$5</f>
        <v>0.65656870957434865</v>
      </c>
      <c r="D1236" s="376">
        <f t="shared" si="582"/>
        <v>0.59009240533683238</v>
      </c>
      <c r="E1236" s="376">
        <f t="shared" si="582"/>
        <v>0.5696488383810695</v>
      </c>
      <c r="F1236" s="376">
        <f t="shared" si="582"/>
        <v>0.53087641197129309</v>
      </c>
      <c r="G1236" s="376">
        <f t="shared" si="582"/>
        <v>0.49055949369616064</v>
      </c>
      <c r="H1236" s="376">
        <f t="shared" si="582"/>
        <v>0.50112264370727133</v>
      </c>
      <c r="I1236" s="376">
        <f t="shared" si="582"/>
        <v>0.5651957293536316</v>
      </c>
      <c r="J1236" s="376">
        <f t="shared" si="582"/>
        <v>0.48523062861511224</v>
      </c>
      <c r="K1236" s="376">
        <f t="shared" si="582"/>
        <v>0.50104348092209261</v>
      </c>
      <c r="L1236" s="376">
        <f t="shared" si="582"/>
        <v>0.58607357345493094</v>
      </c>
      <c r="M1236" s="376">
        <f t="shared" si="582"/>
        <v>0.63155959992716049</v>
      </c>
      <c r="N1236" s="376">
        <f t="shared" si="582"/>
        <v>0.57944713455837826</v>
      </c>
      <c r="O1236" s="376">
        <f t="shared" si="582"/>
        <v>0.55644285383222958</v>
      </c>
      <c r="P1236" s="376">
        <f t="shared" si="582"/>
        <v>0.54150207124346916</v>
      </c>
      <c r="Q1236" s="376">
        <f t="shared" si="582"/>
        <v>0.73708280121472258</v>
      </c>
      <c r="R1236" s="376">
        <f t="shared" si="582"/>
        <v>0.51383885985414812</v>
      </c>
      <c r="S1236" s="376">
        <f t="shared" si="582"/>
        <v>0.52815345980438289</v>
      </c>
      <c r="T1236" s="376">
        <f t="shared" si="582"/>
        <v>0.52130842854910331</v>
      </c>
      <c r="U1236" s="376">
        <f t="shared" si="582"/>
        <v>0.5068421183413413</v>
      </c>
      <c r="V1236" s="376">
        <f t="shared" si="582"/>
        <v>0.59363229825638897</v>
      </c>
      <c r="W1236" s="376">
        <f t="shared" si="582"/>
        <v>0.55320954776294884</v>
      </c>
      <c r="X1236" s="376">
        <f t="shared" si="582"/>
        <v>0.54342457313763792</v>
      </c>
      <c r="Y1236" s="376">
        <f t="shared" si="582"/>
        <v>0.49283750346121402</v>
      </c>
      <c r="Z1236" s="376">
        <f t="shared" si="582"/>
        <v>0.53981022692693292</v>
      </c>
      <c r="AA1236" s="376">
        <f t="shared" si="582"/>
        <v>0.55239499546352766</v>
      </c>
      <c r="AB1236" s="376">
        <f t="shared" si="582"/>
        <v>0.56753211950325333</v>
      </c>
      <c r="AC1236" s="376">
        <f t="shared" si="582"/>
        <v>0.51597950182462016</v>
      </c>
      <c r="AD1236" s="376">
        <f t="shared" si="582"/>
        <v>0.52272465531328105</v>
      </c>
      <c r="AE1236" s="376">
        <f t="shared" si="582"/>
        <v>0.50789064540736484</v>
      </c>
      <c r="AF1236" s="376">
        <f t="shared" si="582"/>
        <v>0.50772666152847801</v>
      </c>
      <c r="AG1236" s="376">
        <f t="shared" ref="AG1236:AH1236" si="583">AG66*100/AG$5</f>
        <v>0.56135766237669948</v>
      </c>
      <c r="AH1236" s="376">
        <f t="shared" si="583"/>
        <v>0.5578090967534981</v>
      </c>
      <c r="AI1236" s="376">
        <f t="shared" ref="AI1236:AJ1236" si="584">AI66*100/AI$5</f>
        <v>0.51821257368042128</v>
      </c>
      <c r="AJ1236" s="376">
        <f t="shared" si="584"/>
        <v>0.49874842082997622</v>
      </c>
      <c r="AK1236" s="376">
        <f t="shared" ref="AK1236:AL1236" si="585">AK66*100/AK$5</f>
        <v>0.53261482736222965</v>
      </c>
      <c r="AL1236" s="376">
        <f t="shared" si="585"/>
        <v>0.5472969943383833</v>
      </c>
      <c r="AM1236" s="376">
        <f t="shared" ref="AM1236:AN1236" si="586">AM66*100/AM$5</f>
        <v>0.57080284113722923</v>
      </c>
      <c r="AN1236" s="376">
        <f t="shared" si="586"/>
        <v>0.52114904113301597</v>
      </c>
      <c r="AO1236" s="376">
        <f t="shared" ref="AO1236:AP1236" si="587">AO66*100/AO$5</f>
        <v>0.49453093741616649</v>
      </c>
      <c r="AP1236" s="376">
        <f t="shared" si="587"/>
        <v>0.48868202529339161</v>
      </c>
    </row>
    <row r="1237" spans="1:42" s="326" customFormat="1" ht="27.6" x14ac:dyDescent="0.3">
      <c r="A1237" s="330"/>
      <c r="B1237" s="330" t="s">
        <v>238</v>
      </c>
      <c r="C1237" s="376">
        <f t="shared" ref="C1237:AF1237" si="588">C67*100/C$5</f>
        <v>1.6438829350857953</v>
      </c>
      <c r="D1237" s="376">
        <f t="shared" si="588"/>
        <v>1.4245212924866102</v>
      </c>
      <c r="E1237" s="376">
        <f t="shared" si="588"/>
        <v>1.3276390826691968</v>
      </c>
      <c r="F1237" s="376">
        <f t="shared" si="588"/>
        <v>1.5470798398132914</v>
      </c>
      <c r="G1237" s="376">
        <f t="shared" si="588"/>
        <v>1.2956361392261606</v>
      </c>
      <c r="H1237" s="376">
        <f t="shared" si="588"/>
        <v>1.391157908161694</v>
      </c>
      <c r="I1237" s="376">
        <f t="shared" si="588"/>
        <v>1.1669746613380085</v>
      </c>
      <c r="J1237" s="376">
        <f t="shared" si="588"/>
        <v>1.3695437540963218</v>
      </c>
      <c r="K1237" s="376">
        <f t="shared" si="588"/>
        <v>1.460990998873535</v>
      </c>
      <c r="L1237" s="376">
        <f t="shared" si="588"/>
        <v>1.6823652809653868</v>
      </c>
      <c r="M1237" s="376">
        <f t="shared" si="588"/>
        <v>1.5126116206285642</v>
      </c>
      <c r="N1237" s="376">
        <f t="shared" si="588"/>
        <v>1.338593978637775</v>
      </c>
      <c r="O1237" s="376">
        <f t="shared" si="588"/>
        <v>1.2133841638796883</v>
      </c>
      <c r="P1237" s="376">
        <f t="shared" si="588"/>
        <v>1.2044881192094137</v>
      </c>
      <c r="Q1237" s="376">
        <f t="shared" si="588"/>
        <v>1.3936977037203599</v>
      </c>
      <c r="R1237" s="376">
        <f t="shared" si="588"/>
        <v>1.7720600456940894</v>
      </c>
      <c r="S1237" s="376">
        <f t="shared" si="588"/>
        <v>1.356865476962728</v>
      </c>
      <c r="T1237" s="376">
        <f t="shared" si="588"/>
        <v>1.9445758847496113</v>
      </c>
      <c r="U1237" s="376">
        <f t="shared" si="588"/>
        <v>2.4167852005536585</v>
      </c>
      <c r="V1237" s="376">
        <f t="shared" si="588"/>
        <v>2.0063500825257452</v>
      </c>
      <c r="W1237" s="376">
        <f t="shared" si="588"/>
        <v>1.5874705808444409</v>
      </c>
      <c r="X1237" s="376">
        <f t="shared" si="588"/>
        <v>1.6820976692178005</v>
      </c>
      <c r="Y1237" s="376">
        <f t="shared" si="588"/>
        <v>1.6348491958691833</v>
      </c>
      <c r="Z1237" s="376">
        <f t="shared" si="588"/>
        <v>1.8945720254294933</v>
      </c>
      <c r="AA1237" s="376">
        <f t="shared" si="588"/>
        <v>1.7350204895840686</v>
      </c>
      <c r="AB1237" s="376">
        <f t="shared" si="588"/>
        <v>1.2650369598539011</v>
      </c>
      <c r="AC1237" s="376">
        <f t="shared" si="588"/>
        <v>1.2728634123550544</v>
      </c>
      <c r="AD1237" s="376">
        <f t="shared" si="588"/>
        <v>1.2833695687787146</v>
      </c>
      <c r="AE1237" s="376">
        <f t="shared" si="588"/>
        <v>1.3736393944141094</v>
      </c>
      <c r="AF1237" s="376">
        <f t="shared" si="588"/>
        <v>1.8063225572682331</v>
      </c>
      <c r="AG1237" s="376">
        <f t="shared" ref="AG1237:AH1237" si="589">AG67*100/AG$5</f>
        <v>1.6792498350512373</v>
      </c>
      <c r="AH1237" s="376">
        <f t="shared" si="589"/>
        <v>1.6272380781861595</v>
      </c>
      <c r="AI1237" s="376">
        <f t="shared" ref="AI1237:AJ1237" si="590">AI67*100/AI$5</f>
        <v>1.7073977516206278</v>
      </c>
      <c r="AJ1237" s="376">
        <f t="shared" si="590"/>
        <v>1.7496210350809536</v>
      </c>
      <c r="AK1237" s="376">
        <f t="shared" ref="AK1237:AL1237" si="591">AK67*100/AK$5</f>
        <v>1.7773994791012508</v>
      </c>
      <c r="AL1237" s="376">
        <f t="shared" si="591"/>
        <v>1.8756542586780971</v>
      </c>
      <c r="AM1237" s="376">
        <f t="shared" ref="AM1237:AN1237" si="592">AM67*100/AM$5</f>
        <v>1.7624814004336053</v>
      </c>
      <c r="AN1237" s="376">
        <f t="shared" si="592"/>
        <v>1.6691116920168096</v>
      </c>
      <c r="AO1237" s="376">
        <f t="shared" ref="AO1237:AP1237" si="593">AO67*100/AO$5</f>
        <v>2.0115513984871152</v>
      </c>
      <c r="AP1237" s="376">
        <f t="shared" si="593"/>
        <v>2.0829505165235651</v>
      </c>
    </row>
    <row r="1238" spans="1:42" s="326" customFormat="1" ht="27.6" x14ac:dyDescent="0.3">
      <c r="A1238" s="328"/>
      <c r="B1238" s="328" t="s">
        <v>239</v>
      </c>
      <c r="C1238" s="376">
        <f t="shared" ref="C1238:AF1238" si="594">C68*100/C$5</f>
        <v>0.9523398302230589</v>
      </c>
      <c r="D1238" s="376">
        <f t="shared" si="594"/>
        <v>0.85823404473303366</v>
      </c>
      <c r="E1238" s="376">
        <f t="shared" si="594"/>
        <v>0.81717792966921665</v>
      </c>
      <c r="F1238" s="376">
        <f t="shared" si="594"/>
        <v>1.0139239585024606</v>
      </c>
      <c r="G1238" s="376">
        <f t="shared" si="594"/>
        <v>0.8128046122280097</v>
      </c>
      <c r="H1238" s="376">
        <f t="shared" si="594"/>
        <v>0.8872091805697313</v>
      </c>
      <c r="I1238" s="376">
        <f t="shared" si="594"/>
        <v>0.65801823038345608</v>
      </c>
      <c r="J1238" s="376">
        <f t="shared" si="594"/>
        <v>0.7889009694035537</v>
      </c>
      <c r="K1238" s="376">
        <f t="shared" si="594"/>
        <v>0.91219732873592252</v>
      </c>
      <c r="L1238" s="376">
        <f t="shared" si="594"/>
        <v>1.1094761053108291</v>
      </c>
      <c r="M1238" s="376">
        <f t="shared" si="594"/>
        <v>0.9271298330647233</v>
      </c>
      <c r="N1238" s="376">
        <f t="shared" si="594"/>
        <v>0.76163526735664133</v>
      </c>
      <c r="O1238" s="376">
        <f t="shared" si="594"/>
        <v>0.67739747807667117</v>
      </c>
      <c r="P1238" s="376">
        <f t="shared" si="594"/>
        <v>0.70570351654189345</v>
      </c>
      <c r="Q1238" s="376">
        <f t="shared" si="594"/>
        <v>0.72675035231892726</v>
      </c>
      <c r="R1238" s="376">
        <f t="shared" si="594"/>
        <v>1.2625559544756557</v>
      </c>
      <c r="S1238" s="376">
        <f t="shared" si="594"/>
        <v>0.78755246327435369</v>
      </c>
      <c r="T1238" s="376">
        <f t="shared" si="594"/>
        <v>1.3622083023645433</v>
      </c>
      <c r="U1238" s="376">
        <f t="shared" si="594"/>
        <v>1.8072244557483512</v>
      </c>
      <c r="V1238" s="376">
        <f t="shared" si="594"/>
        <v>1.3429953645646373</v>
      </c>
      <c r="W1238" s="376">
        <f t="shared" si="594"/>
        <v>0.90784307748937421</v>
      </c>
      <c r="X1238" s="376">
        <f t="shared" si="594"/>
        <v>1.1156294976549526</v>
      </c>
      <c r="Y1238" s="376">
        <f t="shared" si="594"/>
        <v>1.1240001809904019</v>
      </c>
      <c r="Z1238" s="376">
        <f t="shared" si="594"/>
        <v>1.2635083279743771</v>
      </c>
      <c r="AA1238" s="376">
        <f t="shared" si="594"/>
        <v>1.1263962330835688</v>
      </c>
      <c r="AB1238" s="376">
        <f t="shared" si="594"/>
        <v>0.74862913306850332</v>
      </c>
      <c r="AC1238" s="376">
        <f t="shared" si="594"/>
        <v>0.7489064632249024</v>
      </c>
      <c r="AD1238" s="376">
        <f t="shared" si="594"/>
        <v>0.73252200523621491</v>
      </c>
      <c r="AE1238" s="376">
        <f t="shared" si="594"/>
        <v>0.81701513325290875</v>
      </c>
      <c r="AF1238" s="376">
        <f t="shared" si="594"/>
        <v>1.2331445153407341</v>
      </c>
      <c r="AG1238" s="376">
        <f t="shared" ref="AG1238:AH1238" si="595">AG68*100/AG$5</f>
        <v>1.0574281501972302</v>
      </c>
      <c r="AH1238" s="376">
        <f t="shared" si="595"/>
        <v>0.94480590319853863</v>
      </c>
      <c r="AI1238" s="376">
        <f t="shared" ref="AI1238:AJ1238" si="596">AI68*100/AI$5</f>
        <v>1.0193865080487874</v>
      </c>
      <c r="AJ1238" s="376">
        <f t="shared" si="596"/>
        <v>1.1055349253118214</v>
      </c>
      <c r="AK1238" s="376">
        <f t="shared" ref="AK1238:AL1238" si="597">AK68*100/AK$5</f>
        <v>1.076762039000577</v>
      </c>
      <c r="AL1238" s="376">
        <f t="shared" si="597"/>
        <v>1.1839812199886333</v>
      </c>
      <c r="AM1238" s="376">
        <f t="shared" ref="AM1238:AN1238" si="598">AM68*100/AM$5</f>
        <v>1.1057667418004407</v>
      </c>
      <c r="AN1238" s="376">
        <f t="shared" si="598"/>
        <v>1.0400780358491255</v>
      </c>
      <c r="AO1238" s="376">
        <f t="shared" ref="AO1238:AP1238" si="599">AO68*100/AO$5</f>
        <v>1.2857681486952244</v>
      </c>
      <c r="AP1238" s="376">
        <f t="shared" si="599"/>
        <v>1.3665500481609696</v>
      </c>
    </row>
    <row r="1239" spans="1:42" s="326" customFormat="1" ht="13.8" x14ac:dyDescent="0.3">
      <c r="A1239" s="330"/>
      <c r="B1239" s="330" t="s">
        <v>240</v>
      </c>
      <c r="C1239" s="376">
        <f t="shared" ref="C1239:AF1239" si="600">C69*100/C$5</f>
        <v>4.3178265788132889E-5</v>
      </c>
      <c r="D1239" s="376">
        <f t="shared" si="600"/>
        <v>4.304730123554364E-5</v>
      </c>
      <c r="E1239" s="376">
        <f t="shared" si="600"/>
        <v>0</v>
      </c>
      <c r="F1239" s="376">
        <f t="shared" si="600"/>
        <v>1.5996276066931618E-4</v>
      </c>
      <c r="G1239" s="376">
        <f t="shared" si="600"/>
        <v>2.588314205075093E-4</v>
      </c>
      <c r="H1239" s="376">
        <f t="shared" si="600"/>
        <v>1.8115922337765575E-4</v>
      </c>
      <c r="I1239" s="376">
        <f t="shared" si="600"/>
        <v>7.3756456916825207E-5</v>
      </c>
      <c r="J1239" s="376">
        <f t="shared" si="600"/>
        <v>2.1883522036159604E-4</v>
      </c>
      <c r="K1239" s="376">
        <f t="shared" si="600"/>
        <v>7.8471962556318344E-5</v>
      </c>
      <c r="L1239" s="376">
        <f t="shared" si="600"/>
        <v>0</v>
      </c>
      <c r="M1239" s="376">
        <f t="shared" si="600"/>
        <v>1.7018582590330381E-4</v>
      </c>
      <c r="N1239" s="376">
        <f t="shared" si="600"/>
        <v>0</v>
      </c>
      <c r="O1239" s="376">
        <f t="shared" si="600"/>
        <v>4.9865408738137328E-5</v>
      </c>
      <c r="P1239" s="376">
        <f t="shared" si="600"/>
        <v>5.441915254784743E-5</v>
      </c>
      <c r="Q1239" s="376">
        <f t="shared" si="600"/>
        <v>1.0075216976373671E-4</v>
      </c>
      <c r="R1239" s="376">
        <f t="shared" si="600"/>
        <v>5.0642363861710057E-5</v>
      </c>
      <c r="S1239" s="376">
        <f t="shared" si="600"/>
        <v>4.4496325920809088E-5</v>
      </c>
      <c r="T1239" s="376">
        <f t="shared" si="600"/>
        <v>0</v>
      </c>
      <c r="U1239" s="376">
        <f t="shared" si="600"/>
        <v>4.8120747389805013E-5</v>
      </c>
      <c r="V1239" s="376">
        <f t="shared" si="600"/>
        <v>8.9451245416778484E-6</v>
      </c>
      <c r="W1239" s="376">
        <f t="shared" si="600"/>
        <v>5.8301864787957861E-5</v>
      </c>
      <c r="X1239" s="376">
        <f t="shared" si="600"/>
        <v>1.2982299520033118E-6</v>
      </c>
      <c r="Y1239" s="376">
        <f t="shared" si="600"/>
        <v>8.1806137889824419E-5</v>
      </c>
      <c r="Z1239" s="376">
        <f t="shared" si="600"/>
        <v>4.016330264356137E-5</v>
      </c>
      <c r="AA1239" s="376">
        <f t="shared" si="600"/>
        <v>8.1711137633102432E-6</v>
      </c>
      <c r="AB1239" s="376">
        <f t="shared" si="600"/>
        <v>4.2808467903704747E-6</v>
      </c>
      <c r="AC1239" s="376">
        <f t="shared" si="600"/>
        <v>0</v>
      </c>
      <c r="AD1239" s="376">
        <f t="shared" si="600"/>
        <v>9.343893922700294E-6</v>
      </c>
      <c r="AE1239" s="376">
        <f t="shared" si="600"/>
        <v>1.2139327635250036E-5</v>
      </c>
      <c r="AF1239" s="376">
        <f t="shared" si="600"/>
        <v>1.3016132527395535E-5</v>
      </c>
      <c r="AG1239" s="376">
        <f t="shared" ref="AG1239:AH1239" si="601">AG69*100/AG$5</f>
        <v>4.3259118044162505E-5</v>
      </c>
      <c r="AH1239" s="376">
        <f t="shared" si="601"/>
        <v>1.6824535986729074E-5</v>
      </c>
      <c r="AI1239" s="376">
        <f t="shared" ref="AI1239:AJ1239" si="602">AI69*100/AI$5</f>
        <v>1.2337307665016626E-6</v>
      </c>
      <c r="AJ1239" s="376">
        <f t="shared" si="602"/>
        <v>7.8420893281168599E-7</v>
      </c>
      <c r="AK1239" s="376">
        <f t="shared" ref="AK1239:AL1239" si="603">AK69*100/AK$5</f>
        <v>1.3215189222303319E-5</v>
      </c>
      <c r="AL1239" s="376">
        <f t="shared" si="603"/>
        <v>4.1819381850810539E-6</v>
      </c>
      <c r="AM1239" s="376">
        <f t="shared" ref="AM1239:AN1239" si="604">AM69*100/AM$5</f>
        <v>1.5319067750410978E-6</v>
      </c>
      <c r="AN1239" s="376">
        <f t="shared" si="604"/>
        <v>3.6008997859793199E-5</v>
      </c>
      <c r="AO1239" s="376">
        <f t="shared" ref="AO1239:AP1239" si="605">AO69*100/AO$5</f>
        <v>3.6939654761416201E-5</v>
      </c>
      <c r="AP1239" s="376">
        <f t="shared" si="605"/>
        <v>4.0140911089873486E-5</v>
      </c>
    </row>
    <row r="1240" spans="1:42" s="326" customFormat="1" ht="27.6" x14ac:dyDescent="0.3">
      <c r="A1240" s="328"/>
      <c r="B1240" s="328" t="s">
        <v>241</v>
      </c>
      <c r="C1240" s="376">
        <f t="shared" ref="C1240:AF1240" si="606">C70*100/C$5</f>
        <v>0.69149992659694814</v>
      </c>
      <c r="D1240" s="376">
        <f t="shared" si="606"/>
        <v>0.56624420045234103</v>
      </c>
      <c r="E1240" s="376">
        <f t="shared" si="606"/>
        <v>0.51042385767207799</v>
      </c>
      <c r="F1240" s="376">
        <f t="shared" si="606"/>
        <v>0.53295592785999424</v>
      </c>
      <c r="G1240" s="376">
        <f t="shared" si="606"/>
        <v>0.48260967149485873</v>
      </c>
      <c r="H1240" s="376">
        <f t="shared" si="606"/>
        <v>0.50376756836858516</v>
      </c>
      <c r="I1240" s="376">
        <f t="shared" si="606"/>
        <v>0.50888267449763558</v>
      </c>
      <c r="J1240" s="376">
        <f t="shared" si="606"/>
        <v>0.5804239494724065</v>
      </c>
      <c r="K1240" s="376">
        <f t="shared" si="606"/>
        <v>0.54871519817505598</v>
      </c>
      <c r="L1240" s="376">
        <f t="shared" si="606"/>
        <v>0.57288917565455799</v>
      </c>
      <c r="M1240" s="376">
        <f t="shared" si="606"/>
        <v>0.58526905528146178</v>
      </c>
      <c r="N1240" s="376">
        <f t="shared" si="606"/>
        <v>0.57695871128113363</v>
      </c>
      <c r="O1240" s="376">
        <f t="shared" si="606"/>
        <v>0.53593682039427892</v>
      </c>
      <c r="P1240" s="376">
        <f t="shared" si="606"/>
        <v>0.4987301835149725</v>
      </c>
      <c r="Q1240" s="376">
        <f t="shared" si="606"/>
        <v>0.66684659923166911</v>
      </c>
      <c r="R1240" s="376">
        <f t="shared" si="606"/>
        <v>0.509453448854572</v>
      </c>
      <c r="S1240" s="376">
        <f t="shared" si="606"/>
        <v>0.56926851736245354</v>
      </c>
      <c r="T1240" s="376">
        <f t="shared" si="606"/>
        <v>0.58236758238506825</v>
      </c>
      <c r="U1240" s="376">
        <f t="shared" si="606"/>
        <v>0.60951262405791728</v>
      </c>
      <c r="V1240" s="376">
        <f t="shared" si="606"/>
        <v>0.66334577283656593</v>
      </c>
      <c r="W1240" s="376">
        <f t="shared" si="606"/>
        <v>0.67956920149027855</v>
      </c>
      <c r="X1240" s="376">
        <f t="shared" si="606"/>
        <v>0.56646687333289603</v>
      </c>
      <c r="Y1240" s="376">
        <f t="shared" si="606"/>
        <v>0.51076720874089176</v>
      </c>
      <c r="Z1240" s="376">
        <f t="shared" si="606"/>
        <v>0.63102353415247259</v>
      </c>
      <c r="AA1240" s="376">
        <f t="shared" si="606"/>
        <v>0.60861608538673673</v>
      </c>
      <c r="AB1240" s="376">
        <f t="shared" si="606"/>
        <v>0.5164035459386076</v>
      </c>
      <c r="AC1240" s="376">
        <f t="shared" si="606"/>
        <v>0.52395694913015201</v>
      </c>
      <c r="AD1240" s="376">
        <f t="shared" si="606"/>
        <v>0.55083821964857682</v>
      </c>
      <c r="AE1240" s="376">
        <f t="shared" si="606"/>
        <v>0.55661212183356568</v>
      </c>
      <c r="AF1240" s="376">
        <f t="shared" si="606"/>
        <v>0.57316502579497153</v>
      </c>
      <c r="AG1240" s="376">
        <f t="shared" ref="AG1240:AH1240" si="607">AG70*100/AG$5</f>
        <v>0.62177842573596287</v>
      </c>
      <c r="AH1240" s="376">
        <f t="shared" si="607"/>
        <v>0.68241535045163393</v>
      </c>
      <c r="AI1240" s="376">
        <f t="shared" ref="AI1240:AJ1240" si="608">AI70*100/AI$5</f>
        <v>0.6880100098410743</v>
      </c>
      <c r="AJ1240" s="376">
        <f t="shared" si="608"/>
        <v>0.64408532556019948</v>
      </c>
      <c r="AK1240" s="376">
        <f t="shared" ref="AK1240:AL1240" si="609">AK70*100/AK$5</f>
        <v>0.70062422491145171</v>
      </c>
      <c r="AL1240" s="376">
        <f t="shared" si="609"/>
        <v>0.69166885675127865</v>
      </c>
      <c r="AM1240" s="376">
        <f t="shared" ref="AM1240:AN1240" si="610">AM70*100/AM$5</f>
        <v>0.65671312672638971</v>
      </c>
      <c r="AN1240" s="376">
        <f t="shared" si="610"/>
        <v>0.62899764716982431</v>
      </c>
      <c r="AO1240" s="376">
        <f t="shared" ref="AO1240:AP1240" si="611">AO70*100/AO$5</f>
        <v>0.7257463101371292</v>
      </c>
      <c r="AP1240" s="376">
        <f t="shared" si="611"/>
        <v>0.71636032745150569</v>
      </c>
    </row>
    <row r="1241" spans="1:42" s="326" customFormat="1" ht="27.6" x14ac:dyDescent="0.3">
      <c r="A1241" s="330"/>
      <c r="B1241" s="330" t="s">
        <v>242</v>
      </c>
      <c r="C1241" s="376">
        <f t="shared" ref="C1241:AF1241" si="612">C71*100/C$5</f>
        <v>1.8717778219155607</v>
      </c>
      <c r="D1241" s="376">
        <f t="shared" si="612"/>
        <v>1.6901231411099145</v>
      </c>
      <c r="E1241" s="376">
        <f t="shared" si="612"/>
        <v>1.7808146120111097</v>
      </c>
      <c r="F1241" s="376">
        <f t="shared" si="612"/>
        <v>1.6089854281923168</v>
      </c>
      <c r="G1241" s="376">
        <f t="shared" si="612"/>
        <v>1.7159044142959248</v>
      </c>
      <c r="H1241" s="376">
        <f t="shared" si="612"/>
        <v>1.5195997975364519</v>
      </c>
      <c r="I1241" s="376">
        <f t="shared" si="612"/>
        <v>1.5799370636153129</v>
      </c>
      <c r="J1241" s="376">
        <f t="shared" si="612"/>
        <v>1.6670137636411846</v>
      </c>
      <c r="K1241" s="376">
        <f t="shared" si="612"/>
        <v>1.6880888585115201</v>
      </c>
      <c r="L1241" s="376">
        <f t="shared" si="612"/>
        <v>1.9229353887749301</v>
      </c>
      <c r="M1241" s="376">
        <f t="shared" si="612"/>
        <v>1.8015871530123742</v>
      </c>
      <c r="N1241" s="376">
        <f t="shared" si="612"/>
        <v>1.7932200241643674</v>
      </c>
      <c r="O1241" s="376">
        <f t="shared" si="612"/>
        <v>1.8921004103255381</v>
      </c>
      <c r="P1241" s="376">
        <f t="shared" si="612"/>
        <v>1.7187837824783385</v>
      </c>
      <c r="Q1241" s="376">
        <f t="shared" si="612"/>
        <v>1.7827482795716825</v>
      </c>
      <c r="R1241" s="376">
        <f t="shared" si="612"/>
        <v>1.7630213849580594</v>
      </c>
      <c r="S1241" s="376">
        <f t="shared" si="612"/>
        <v>1.8885386770238</v>
      </c>
      <c r="T1241" s="376">
        <f t="shared" si="612"/>
        <v>1.7149002798655826</v>
      </c>
      <c r="U1241" s="376">
        <f t="shared" si="612"/>
        <v>1.7195434943126773</v>
      </c>
      <c r="V1241" s="376">
        <f t="shared" si="612"/>
        <v>1.9228515270958866</v>
      </c>
      <c r="W1241" s="376">
        <f t="shared" si="612"/>
        <v>2.7424143743406968</v>
      </c>
      <c r="X1241" s="376">
        <f t="shared" si="612"/>
        <v>3.8621355774377015</v>
      </c>
      <c r="Y1241" s="376">
        <f t="shared" si="612"/>
        <v>3.9517471198714689</v>
      </c>
      <c r="Z1241" s="376">
        <f t="shared" si="612"/>
        <v>1.726787000310541</v>
      </c>
      <c r="AA1241" s="376">
        <f t="shared" si="612"/>
        <v>1.783860926688003</v>
      </c>
      <c r="AB1241" s="376">
        <f t="shared" si="612"/>
        <v>1.6879248417728296</v>
      </c>
      <c r="AC1241" s="376">
        <f t="shared" si="612"/>
        <v>1.5499976994496325</v>
      </c>
      <c r="AD1241" s="376">
        <f t="shared" si="612"/>
        <v>1.6386188164486977</v>
      </c>
      <c r="AE1241" s="376">
        <f t="shared" si="612"/>
        <v>1.815087040524259</v>
      </c>
      <c r="AF1241" s="376">
        <f t="shared" si="612"/>
        <v>1.6609427077667096</v>
      </c>
      <c r="AG1241" s="376">
        <f t="shared" ref="AG1241:AH1241" si="613">AG71*100/AG$5</f>
        <v>1.7705535740487757</v>
      </c>
      <c r="AH1241" s="376">
        <f t="shared" si="613"/>
        <v>1.906572999807663</v>
      </c>
      <c r="AI1241" s="376">
        <f t="shared" ref="AI1241:AJ1241" si="614">AI71*100/AI$5</f>
        <v>1.7411244804209023</v>
      </c>
      <c r="AJ1241" s="376">
        <f t="shared" si="614"/>
        <v>1.7278666504666143</v>
      </c>
      <c r="AK1241" s="376">
        <f t="shared" ref="AK1241:AL1241" si="615">AK71*100/AK$5</f>
        <v>1.856200115933198</v>
      </c>
      <c r="AL1241" s="376">
        <f t="shared" si="615"/>
        <v>1.8394255876517582</v>
      </c>
      <c r="AM1241" s="376">
        <f t="shared" ref="AM1241:AN1241" si="616">AM71*100/AM$5</f>
        <v>2.0231577031916252</v>
      </c>
      <c r="AN1241" s="376">
        <f t="shared" si="616"/>
        <v>1.7567913712731529</v>
      </c>
      <c r="AO1241" s="376">
        <f t="shared" ref="AO1241:AP1241" si="617">AO71*100/AO$5</f>
        <v>1.7807609835662037</v>
      </c>
      <c r="AP1241" s="376">
        <f t="shared" si="617"/>
        <v>1.8492769894706054</v>
      </c>
    </row>
    <row r="1242" spans="1:42" s="326" customFormat="1" ht="27.6" x14ac:dyDescent="0.3">
      <c r="A1242" s="328"/>
      <c r="B1242" s="328" t="s">
        <v>243</v>
      </c>
      <c r="C1242" s="376">
        <f t="shared" ref="C1242:AF1242" si="618">C72*100/C$5</f>
        <v>1.151218922443199</v>
      </c>
      <c r="D1242" s="376">
        <f t="shared" si="618"/>
        <v>0.85272399017488398</v>
      </c>
      <c r="E1242" s="376">
        <f t="shared" si="618"/>
        <v>0.85063183879765836</v>
      </c>
      <c r="F1242" s="376">
        <f t="shared" si="618"/>
        <v>0.92706417945902198</v>
      </c>
      <c r="G1242" s="376">
        <f t="shared" si="618"/>
        <v>0.89699877572738096</v>
      </c>
      <c r="H1242" s="376">
        <f t="shared" si="618"/>
        <v>0.88768019455051317</v>
      </c>
      <c r="I1242" s="376">
        <f t="shared" si="618"/>
        <v>0.97638797666493216</v>
      </c>
      <c r="J1242" s="376">
        <f t="shared" si="618"/>
        <v>0.91221461607731302</v>
      </c>
      <c r="K1242" s="376">
        <f t="shared" si="618"/>
        <v>0.98239049924254929</v>
      </c>
      <c r="L1242" s="376">
        <f t="shared" si="618"/>
        <v>1.1472232168214855</v>
      </c>
      <c r="M1242" s="376">
        <f t="shared" si="618"/>
        <v>1.0507698355834736</v>
      </c>
      <c r="N1242" s="376">
        <f t="shared" si="618"/>
        <v>0.98937043335447017</v>
      </c>
      <c r="O1242" s="376">
        <f t="shared" si="618"/>
        <v>1.0970249798340952</v>
      </c>
      <c r="P1242" s="376">
        <f t="shared" si="618"/>
        <v>1.0178303269661968</v>
      </c>
      <c r="Q1242" s="376">
        <f t="shared" si="618"/>
        <v>1.0549080895036638</v>
      </c>
      <c r="R1242" s="376">
        <f t="shared" si="618"/>
        <v>1.1232403962794977</v>
      </c>
      <c r="S1242" s="376">
        <f t="shared" si="618"/>
        <v>1.0219025990250674</v>
      </c>
      <c r="T1242" s="376">
        <f t="shared" si="618"/>
        <v>0.9945179464358519</v>
      </c>
      <c r="U1242" s="376">
        <f t="shared" si="618"/>
        <v>1.1211045663717454</v>
      </c>
      <c r="V1242" s="376">
        <f t="shared" si="618"/>
        <v>1.1452801024048567</v>
      </c>
      <c r="W1242" s="376">
        <f t="shared" si="618"/>
        <v>1.0862917259578821</v>
      </c>
      <c r="X1242" s="376">
        <f t="shared" si="618"/>
        <v>0.99672858213101001</v>
      </c>
      <c r="Y1242" s="376">
        <f t="shared" si="618"/>
        <v>0.97541328804104932</v>
      </c>
      <c r="Z1242" s="376">
        <f t="shared" si="618"/>
        <v>1.0418795413246595</v>
      </c>
      <c r="AA1242" s="376">
        <f t="shared" si="618"/>
        <v>1.1141205596970716</v>
      </c>
      <c r="AB1242" s="376">
        <f t="shared" si="618"/>
        <v>0.9563266914707359</v>
      </c>
      <c r="AC1242" s="376">
        <f t="shared" si="618"/>
        <v>0.9390135422657867</v>
      </c>
      <c r="AD1242" s="376">
        <f t="shared" si="618"/>
        <v>1.20163941226864</v>
      </c>
      <c r="AE1242" s="376">
        <f t="shared" si="618"/>
        <v>1.0340220674636098</v>
      </c>
      <c r="AF1242" s="376">
        <f t="shared" si="618"/>
        <v>1.1966128485885603</v>
      </c>
      <c r="AG1242" s="376">
        <f t="shared" ref="AG1242:AH1242" si="619">AG72*100/AG$5</f>
        <v>1.1569732392342764</v>
      </c>
      <c r="AH1242" s="376">
        <f t="shared" si="619"/>
        <v>1.0728003602657397</v>
      </c>
      <c r="AI1242" s="376">
        <f t="shared" ref="AI1242:AJ1242" si="620">AI72*100/AI$5</f>
        <v>1.108975174945326</v>
      </c>
      <c r="AJ1242" s="376">
        <f t="shared" si="620"/>
        <v>1.3127493965332198</v>
      </c>
      <c r="AK1242" s="376">
        <f t="shared" ref="AK1242:AL1242" si="621">AK72*100/AK$5</f>
        <v>1.2515317415965148</v>
      </c>
      <c r="AL1242" s="376">
        <f t="shared" si="621"/>
        <v>1.0879682037816327</v>
      </c>
      <c r="AM1242" s="376">
        <f t="shared" ref="AM1242:AN1242" si="622">AM72*100/AM$5</f>
        <v>1.3566551787559138</v>
      </c>
      <c r="AN1242" s="376">
        <f t="shared" si="622"/>
        <v>1.0623456396686968</v>
      </c>
      <c r="AO1242" s="376">
        <f t="shared" ref="AO1242:AP1242" si="623">AO72*100/AO$5</f>
        <v>1.0750168755973164</v>
      </c>
      <c r="AP1242" s="376">
        <f t="shared" si="623"/>
        <v>1.1298899261329236</v>
      </c>
    </row>
    <row r="1243" spans="1:42" s="326" customFormat="1" ht="13.8" x14ac:dyDescent="0.3">
      <c r="A1243" s="330"/>
      <c r="B1243" s="330" t="s">
        <v>244</v>
      </c>
      <c r="C1243" s="376">
        <f t="shared" ref="C1243:AF1243" si="624">C73*100/C$5</f>
        <v>7.2194060397758192E-2</v>
      </c>
      <c r="D1243" s="376">
        <f t="shared" si="624"/>
        <v>6.0266221729761101E-2</v>
      </c>
      <c r="E1243" s="376">
        <f t="shared" si="624"/>
        <v>7.7387805397454448E-2</v>
      </c>
      <c r="F1243" s="376">
        <f t="shared" si="624"/>
        <v>9.5657730880251077E-2</v>
      </c>
      <c r="G1243" s="376">
        <f t="shared" si="624"/>
        <v>5.1877211853147927E-2</v>
      </c>
      <c r="H1243" s="376">
        <f t="shared" si="624"/>
        <v>6.2463700220615696E-2</v>
      </c>
      <c r="I1243" s="376">
        <f t="shared" si="624"/>
        <v>4.9601217276564954E-2</v>
      </c>
      <c r="J1243" s="376">
        <f t="shared" si="624"/>
        <v>6.473875269030549E-2</v>
      </c>
      <c r="K1243" s="376">
        <f t="shared" si="624"/>
        <v>7.4195240596998988E-2</v>
      </c>
      <c r="L1243" s="376">
        <f t="shared" si="624"/>
        <v>4.898997127878274E-2</v>
      </c>
      <c r="M1243" s="376">
        <f t="shared" si="624"/>
        <v>5.4842382397339649E-2</v>
      </c>
      <c r="N1243" s="376">
        <f t="shared" si="624"/>
        <v>6.1943965151409451E-2</v>
      </c>
      <c r="O1243" s="376">
        <f t="shared" si="624"/>
        <v>4.687058321579804E-2</v>
      </c>
      <c r="P1243" s="376">
        <f t="shared" si="624"/>
        <v>4.4349357280538182E-2</v>
      </c>
      <c r="Q1243" s="376">
        <f t="shared" si="624"/>
        <v>9.2417707644923033E-2</v>
      </c>
      <c r="R1243" s="376">
        <f t="shared" si="624"/>
        <v>5.7347107509317118E-2</v>
      </c>
      <c r="S1243" s="376">
        <f t="shared" si="624"/>
        <v>6.0491911989769109E-2</v>
      </c>
      <c r="T1243" s="376">
        <f t="shared" si="624"/>
        <v>4.1846685944476152E-2</v>
      </c>
      <c r="U1243" s="376">
        <f t="shared" si="624"/>
        <v>4.2831648921777377E-2</v>
      </c>
      <c r="V1243" s="376">
        <f t="shared" si="624"/>
        <v>6.0568611983228327E-2</v>
      </c>
      <c r="W1243" s="376">
        <f t="shared" si="624"/>
        <v>5.2970953245152587E-2</v>
      </c>
      <c r="X1243" s="376">
        <f t="shared" si="624"/>
        <v>5.5263192867941235E-2</v>
      </c>
      <c r="Y1243" s="376">
        <f t="shared" si="624"/>
        <v>4.773887736108607E-2</v>
      </c>
      <c r="Z1243" s="376">
        <f t="shared" si="624"/>
        <v>4.1721114993356283E-2</v>
      </c>
      <c r="AA1243" s="376">
        <f t="shared" si="624"/>
        <v>4.4206202642056221E-2</v>
      </c>
      <c r="AB1243" s="376">
        <f t="shared" si="624"/>
        <v>4.0357074117864343E-2</v>
      </c>
      <c r="AC1243" s="376">
        <f t="shared" si="624"/>
        <v>3.5288741563650583E-2</v>
      </c>
      <c r="AD1243" s="376">
        <f t="shared" si="624"/>
        <v>3.3854964418579374E-2</v>
      </c>
      <c r="AE1243" s="376">
        <f t="shared" si="624"/>
        <v>3.4832720578581007E-2</v>
      </c>
      <c r="AF1243" s="376">
        <f t="shared" si="624"/>
        <v>3.8085325951141599E-2</v>
      </c>
      <c r="AG1243" s="376">
        <f t="shared" ref="AG1243:AH1243" si="625">AG73*100/AG$5</f>
        <v>3.9072039010418891E-2</v>
      </c>
      <c r="AH1243" s="376">
        <f t="shared" si="625"/>
        <v>3.4728557239125976E-2</v>
      </c>
      <c r="AI1243" s="376">
        <f t="shared" ref="AI1243:AJ1243" si="626">AI73*100/AI$5</f>
        <v>4.111270010331193E-2</v>
      </c>
      <c r="AJ1243" s="376">
        <f t="shared" si="626"/>
        <v>4.8089975193763339E-2</v>
      </c>
      <c r="AK1243" s="376">
        <f t="shared" ref="AK1243:AL1243" si="627">AK73*100/AK$5</f>
        <v>5.9029473680589833E-2</v>
      </c>
      <c r="AL1243" s="376">
        <f t="shared" si="627"/>
        <v>4.0472654121568877E-2</v>
      </c>
      <c r="AM1243" s="376">
        <f t="shared" ref="AM1243:AN1243" si="628">AM73*100/AM$5</f>
        <v>3.8147594924741998E-2</v>
      </c>
      <c r="AN1243" s="376">
        <f t="shared" si="628"/>
        <v>2.7035166958146575E-2</v>
      </c>
      <c r="AO1243" s="376">
        <f t="shared" ref="AO1243:AP1243" si="629">AO73*100/AO$5</f>
        <v>6.8130154093692538E-2</v>
      </c>
      <c r="AP1243" s="376">
        <f t="shared" si="629"/>
        <v>0.12759521661044543</v>
      </c>
    </row>
    <row r="1244" spans="1:42" s="326" customFormat="1" ht="13.8" x14ac:dyDescent="0.3">
      <c r="A1244" s="328"/>
      <c r="B1244" s="328" t="s">
        <v>245</v>
      </c>
      <c r="C1244" s="376">
        <f t="shared" ref="C1244:AF1244" si="630">C74*100/C$5</f>
        <v>0.32923427663451327</v>
      </c>
      <c r="D1244" s="376">
        <f t="shared" si="630"/>
        <v>0.33714646327677777</v>
      </c>
      <c r="E1244" s="376">
        <f t="shared" si="630"/>
        <v>0.32928045005018086</v>
      </c>
      <c r="F1244" s="376">
        <f t="shared" si="630"/>
        <v>0.28189437498950243</v>
      </c>
      <c r="G1244" s="376">
        <f t="shared" si="630"/>
        <v>0.29462410837197628</v>
      </c>
      <c r="H1244" s="376">
        <f t="shared" si="630"/>
        <v>0.30010836944742453</v>
      </c>
      <c r="I1244" s="376">
        <f t="shared" si="630"/>
        <v>0.24984999780574541</v>
      </c>
      <c r="J1244" s="376">
        <f t="shared" si="630"/>
        <v>0.28937310639148384</v>
      </c>
      <c r="K1244" s="376">
        <f t="shared" si="630"/>
        <v>0.26445051381479284</v>
      </c>
      <c r="L1244" s="376">
        <f t="shared" si="630"/>
        <v>0.30446025468463783</v>
      </c>
      <c r="M1244" s="376">
        <f t="shared" si="630"/>
        <v>0.32590585660482674</v>
      </c>
      <c r="N1244" s="376">
        <f t="shared" si="630"/>
        <v>0.33749240697629468</v>
      </c>
      <c r="O1244" s="376">
        <f t="shared" si="630"/>
        <v>0.31417806807212406</v>
      </c>
      <c r="P1244" s="376">
        <f t="shared" si="630"/>
        <v>0.29526843946611436</v>
      </c>
      <c r="Q1244" s="376">
        <f t="shared" si="630"/>
        <v>0.29008400238969201</v>
      </c>
      <c r="R1244" s="376">
        <f t="shared" si="630"/>
        <v>0.30718789594897905</v>
      </c>
      <c r="S1244" s="376">
        <f t="shared" si="630"/>
        <v>0.30892459442198167</v>
      </c>
      <c r="T1244" s="376">
        <f t="shared" si="630"/>
        <v>0.3138743996279944</v>
      </c>
      <c r="U1244" s="376">
        <f t="shared" si="630"/>
        <v>0.30973499355341538</v>
      </c>
      <c r="V1244" s="376">
        <f t="shared" si="630"/>
        <v>0.3493149394951473</v>
      </c>
      <c r="W1244" s="376">
        <f t="shared" si="630"/>
        <v>0.29703814819431062</v>
      </c>
      <c r="X1244" s="376">
        <f t="shared" si="630"/>
        <v>0.31235799120679231</v>
      </c>
      <c r="Y1244" s="376">
        <f t="shared" si="630"/>
        <v>0.28102013158994882</v>
      </c>
      <c r="Z1244" s="376">
        <f t="shared" si="630"/>
        <v>0.34731499039553881</v>
      </c>
      <c r="AA1244" s="376">
        <f t="shared" si="630"/>
        <v>0.26936884504441044</v>
      </c>
      <c r="AB1244" s="376">
        <f t="shared" si="630"/>
        <v>0.31421037882897301</v>
      </c>
      <c r="AC1244" s="376">
        <f t="shared" si="630"/>
        <v>0.22639379125156944</v>
      </c>
      <c r="AD1244" s="376">
        <f t="shared" si="630"/>
        <v>0.27934142440859611</v>
      </c>
      <c r="AE1244" s="376">
        <f t="shared" si="630"/>
        <v>0.28887364847949715</v>
      </c>
      <c r="AF1244" s="376">
        <f t="shared" si="630"/>
        <v>0.28379479630323162</v>
      </c>
      <c r="AG1244" s="376">
        <f t="shared" ref="AG1244:AH1244" si="631">AG74*100/AG$5</f>
        <v>0.30541506114606343</v>
      </c>
      <c r="AH1244" s="376">
        <f t="shared" si="631"/>
        <v>0.26865602343491207</v>
      </c>
      <c r="AI1244" s="376">
        <f t="shared" ref="AI1244:AJ1244" si="632">AI74*100/AI$5</f>
        <v>0.33602691173116533</v>
      </c>
      <c r="AJ1244" s="376">
        <f t="shared" si="632"/>
        <v>0.31820847567061084</v>
      </c>
      <c r="AK1244" s="376">
        <f t="shared" ref="AK1244:AL1244" si="633">AK74*100/AK$5</f>
        <v>0.31349015478518139</v>
      </c>
      <c r="AL1244" s="376">
        <f t="shared" si="633"/>
        <v>0.30485105144163077</v>
      </c>
      <c r="AM1244" s="376">
        <f t="shared" ref="AM1244:AN1244" si="634">AM74*100/AM$5</f>
        <v>0.33405236392303322</v>
      </c>
      <c r="AN1244" s="376">
        <f t="shared" si="634"/>
        <v>0.26983770543995134</v>
      </c>
      <c r="AO1244" s="376">
        <f t="shared" ref="AO1244:AP1244" si="635">AO74*100/AO$5</f>
        <v>0.29377078233509313</v>
      </c>
      <c r="AP1244" s="376">
        <f t="shared" si="635"/>
        <v>0.27879621383749376</v>
      </c>
    </row>
    <row r="1245" spans="1:42" s="326" customFormat="1" ht="27.6" x14ac:dyDescent="0.3">
      <c r="A1245" s="330"/>
      <c r="B1245" s="330" t="s">
        <v>246</v>
      </c>
      <c r="C1245" s="376">
        <f t="shared" ref="C1245:AF1245" si="636">C75*100/C$5</f>
        <v>0.32560730230831009</v>
      </c>
      <c r="D1245" s="376">
        <f t="shared" si="636"/>
        <v>0.15802664283568071</v>
      </c>
      <c r="E1245" s="376">
        <f t="shared" si="636"/>
        <v>0.17081260179293561</v>
      </c>
      <c r="F1245" s="376">
        <f t="shared" si="636"/>
        <v>0.19523454939690041</v>
      </c>
      <c r="G1245" s="376">
        <f t="shared" si="636"/>
        <v>0.16857320658481922</v>
      </c>
      <c r="H1245" s="376">
        <f t="shared" si="636"/>
        <v>0.19778964008372454</v>
      </c>
      <c r="I1245" s="376">
        <f t="shared" si="636"/>
        <v>0.21488943722717024</v>
      </c>
      <c r="J1245" s="376">
        <f t="shared" si="636"/>
        <v>0.20792993188024317</v>
      </c>
      <c r="K1245" s="376">
        <f t="shared" si="636"/>
        <v>0.2892084180013112</v>
      </c>
      <c r="L1245" s="376">
        <f t="shared" si="636"/>
        <v>0.26635192679588882</v>
      </c>
      <c r="M1245" s="376">
        <f t="shared" si="636"/>
        <v>0.17495102902859633</v>
      </c>
      <c r="N1245" s="376">
        <f t="shared" si="636"/>
        <v>0.22409140334186359</v>
      </c>
      <c r="O1245" s="376">
        <f t="shared" si="636"/>
        <v>0.22042704658608392</v>
      </c>
      <c r="P1245" s="376">
        <f t="shared" si="636"/>
        <v>0.19745291288111683</v>
      </c>
      <c r="Q1245" s="376">
        <f t="shared" si="636"/>
        <v>0.19294269736732061</v>
      </c>
      <c r="R1245" s="376">
        <f t="shared" si="636"/>
        <v>0.20231232155032833</v>
      </c>
      <c r="S1245" s="376">
        <f t="shared" si="636"/>
        <v>0.20782157489127473</v>
      </c>
      <c r="T1245" s="376">
        <f t="shared" si="636"/>
        <v>0.23165931028288245</v>
      </c>
      <c r="U1245" s="376">
        <f t="shared" si="636"/>
        <v>0.25494624376164121</v>
      </c>
      <c r="V1245" s="376">
        <f t="shared" si="636"/>
        <v>0.25812837415617845</v>
      </c>
      <c r="W1245" s="376">
        <f t="shared" si="636"/>
        <v>0.24982073807661589</v>
      </c>
      <c r="X1245" s="376">
        <f t="shared" si="636"/>
        <v>0.26460317156407426</v>
      </c>
      <c r="Y1245" s="376">
        <f t="shared" si="636"/>
        <v>0.22801803389228295</v>
      </c>
      <c r="Z1245" s="376">
        <f t="shared" si="636"/>
        <v>0.21209238250180448</v>
      </c>
      <c r="AA1245" s="376">
        <f t="shared" si="636"/>
        <v>0.21327104540361783</v>
      </c>
      <c r="AB1245" s="376">
        <f t="shared" si="636"/>
        <v>0.27276486922252269</v>
      </c>
      <c r="AC1245" s="376">
        <f t="shared" si="636"/>
        <v>0.1547003036570683</v>
      </c>
      <c r="AD1245" s="376">
        <f t="shared" si="636"/>
        <v>0.20872145067546868</v>
      </c>
      <c r="AE1245" s="376">
        <f t="shared" si="636"/>
        <v>0.19283833936547973</v>
      </c>
      <c r="AF1245" s="376">
        <f t="shared" si="636"/>
        <v>0.27299644581884486</v>
      </c>
      <c r="AG1245" s="376">
        <f t="shared" ref="AG1245:AH1245" si="637">AG75*100/AG$5</f>
        <v>0.2060342171862988</v>
      </c>
      <c r="AH1245" s="376">
        <f t="shared" si="637"/>
        <v>0.22700334380756851</v>
      </c>
      <c r="AI1245" s="376">
        <f t="shared" ref="AI1245:AJ1245" si="638">AI75*100/AI$5</f>
        <v>0.20292595456305132</v>
      </c>
      <c r="AJ1245" s="376">
        <f t="shared" si="638"/>
        <v>0.22998722832318036</v>
      </c>
      <c r="AK1245" s="376">
        <f t="shared" ref="AK1245:AL1245" si="639">AK75*100/AK$5</f>
        <v>0.25529850470357318</v>
      </c>
      <c r="AL1245" s="376">
        <f t="shared" si="639"/>
        <v>0.20381782579954744</v>
      </c>
      <c r="AM1245" s="376">
        <f t="shared" ref="AM1245:AN1245" si="640">AM75*100/AM$5</f>
        <v>0.2019116180009802</v>
      </c>
      <c r="AN1245" s="376">
        <f t="shared" si="640"/>
        <v>0.20275574068708685</v>
      </c>
      <c r="AO1245" s="376">
        <f t="shared" ref="AO1245:AP1245" si="641">AO75*100/AO$5</f>
        <v>0.16464118257803562</v>
      </c>
      <c r="AP1245" s="376">
        <f t="shared" si="641"/>
        <v>0.17283711714646219</v>
      </c>
    </row>
    <row r="1246" spans="1:42" s="326" customFormat="1" ht="12.75" customHeight="1" x14ac:dyDescent="0.3">
      <c r="A1246" s="328"/>
      <c r="B1246" s="328" t="s">
        <v>247</v>
      </c>
      <c r="C1246" s="376">
        <f t="shared" ref="C1246:AF1246" si="642">C76*100/C$5</f>
        <v>1.6236323284311609</v>
      </c>
      <c r="D1246" s="376">
        <f t="shared" si="642"/>
        <v>1.2794518873228282</v>
      </c>
      <c r="E1246" s="376">
        <f t="shared" si="642"/>
        <v>1.4658182725475433</v>
      </c>
      <c r="F1246" s="376">
        <f t="shared" si="642"/>
        <v>1.4821349589815491</v>
      </c>
      <c r="G1246" s="376">
        <f t="shared" si="642"/>
        <v>1.3802370378149007</v>
      </c>
      <c r="H1246" s="376">
        <f t="shared" si="642"/>
        <v>1.3146000203622967</v>
      </c>
      <c r="I1246" s="376">
        <f t="shared" si="642"/>
        <v>1.3095827707866901</v>
      </c>
      <c r="J1246" s="376">
        <f t="shared" si="642"/>
        <v>1.6105178042511659</v>
      </c>
      <c r="K1246" s="376">
        <f t="shared" si="642"/>
        <v>1.4399212769271634</v>
      </c>
      <c r="L1246" s="376">
        <f t="shared" si="642"/>
        <v>1.8252715105481956</v>
      </c>
      <c r="M1246" s="376">
        <f t="shared" si="642"/>
        <v>1.4630024523777512</v>
      </c>
      <c r="N1246" s="376">
        <f t="shared" si="642"/>
        <v>1.3916951539289759</v>
      </c>
      <c r="O1246" s="376">
        <f t="shared" si="642"/>
        <v>1.6115229185549558</v>
      </c>
      <c r="P1246" s="376">
        <f t="shared" si="642"/>
        <v>1.3947668218526328</v>
      </c>
      <c r="Q1246" s="376">
        <f t="shared" si="642"/>
        <v>1.5577865374548949</v>
      </c>
      <c r="R1246" s="376">
        <f t="shared" si="642"/>
        <v>1.555145279868078</v>
      </c>
      <c r="S1246" s="376">
        <f t="shared" si="642"/>
        <v>1.3445152026928122</v>
      </c>
      <c r="T1246" s="376">
        <f t="shared" si="642"/>
        <v>1.2200242149348133</v>
      </c>
      <c r="U1246" s="376">
        <f t="shared" si="642"/>
        <v>1.2981020780012877</v>
      </c>
      <c r="V1246" s="376">
        <f t="shared" si="642"/>
        <v>1.2833653041530344</v>
      </c>
      <c r="W1246" s="376">
        <f t="shared" si="642"/>
        <v>1.2668065966294562</v>
      </c>
      <c r="X1246" s="376">
        <f t="shared" si="642"/>
        <v>1.3142799944410224</v>
      </c>
      <c r="Y1246" s="376">
        <f t="shared" si="642"/>
        <v>1.2642290509936476</v>
      </c>
      <c r="Z1246" s="376">
        <f t="shared" si="642"/>
        <v>1.3331826361043182</v>
      </c>
      <c r="AA1246" s="376">
        <f t="shared" si="642"/>
        <v>1.3743275319820083</v>
      </c>
      <c r="AB1246" s="376">
        <f t="shared" si="642"/>
        <v>1.3706952057817923</v>
      </c>
      <c r="AC1246" s="376">
        <f t="shared" si="642"/>
        <v>1.3349293194649943</v>
      </c>
      <c r="AD1246" s="376">
        <f t="shared" si="642"/>
        <v>1.5335320523106426</v>
      </c>
      <c r="AE1246" s="376">
        <f t="shared" si="642"/>
        <v>1.4032200606940755</v>
      </c>
      <c r="AF1246" s="376">
        <f t="shared" si="642"/>
        <v>1.394248708139755</v>
      </c>
      <c r="AG1246" s="376">
        <f t="shared" ref="AG1246:AH1246" si="643">AG76*100/AG$5</f>
        <v>1.5802733356021388</v>
      </c>
      <c r="AH1246" s="376">
        <f t="shared" si="643"/>
        <v>1.5606474356061382</v>
      </c>
      <c r="AI1246" s="376">
        <f t="shared" ref="AI1246:AJ1246" si="644">AI76*100/AI$5</f>
        <v>1.6033600291507344</v>
      </c>
      <c r="AJ1246" s="376">
        <f t="shared" si="644"/>
        <v>1.5679694932805732</v>
      </c>
      <c r="AK1246" s="376">
        <f t="shared" ref="AK1246:AL1246" si="645">AK76*100/AK$5</f>
        <v>1.7949240200399597</v>
      </c>
      <c r="AL1246" s="376">
        <f t="shared" si="645"/>
        <v>1.7469878414173303</v>
      </c>
      <c r="AM1246" s="376">
        <f t="shared" ref="AM1246:AN1246" si="646">AM76*100/AM$5</f>
        <v>1.9291440356356142</v>
      </c>
      <c r="AN1246" s="376">
        <f t="shared" si="646"/>
        <v>1.891639961769805</v>
      </c>
      <c r="AO1246" s="376">
        <f t="shared" ref="AO1246:AP1246" si="647">AO76*100/AO$5</f>
        <v>2.206620375611692</v>
      </c>
      <c r="AP1246" s="376">
        <f t="shared" si="647"/>
        <v>2.8661701965133464</v>
      </c>
    </row>
    <row r="1247" spans="1:42" s="326" customFormat="1" ht="27.6" x14ac:dyDescent="0.3">
      <c r="A1247" s="330"/>
      <c r="B1247" s="330" t="s">
        <v>248</v>
      </c>
      <c r="C1247" s="376">
        <f t="shared" ref="C1247:AF1247" si="648">C77*100/C$5</f>
        <v>4.400512957797563</v>
      </c>
      <c r="D1247" s="376">
        <f t="shared" si="648"/>
        <v>3.3043108428403301</v>
      </c>
      <c r="E1247" s="376">
        <f t="shared" si="648"/>
        <v>3.0723145219428929</v>
      </c>
      <c r="F1247" s="376">
        <f t="shared" si="648"/>
        <v>3.1424284426585491</v>
      </c>
      <c r="G1247" s="376">
        <f t="shared" si="648"/>
        <v>2.9046431768524843</v>
      </c>
      <c r="H1247" s="376">
        <f t="shared" si="648"/>
        <v>2.7518810667959421</v>
      </c>
      <c r="I1247" s="376">
        <f t="shared" si="648"/>
        <v>3.2896486131757796</v>
      </c>
      <c r="J1247" s="376">
        <f t="shared" si="648"/>
        <v>2.9183500262055175</v>
      </c>
      <c r="K1247" s="376">
        <f t="shared" si="648"/>
        <v>2.4606845658597525</v>
      </c>
      <c r="L1247" s="376">
        <f t="shared" si="648"/>
        <v>2.7228942101078273</v>
      </c>
      <c r="M1247" s="376">
        <f t="shared" si="648"/>
        <v>2.9872292556242162</v>
      </c>
      <c r="N1247" s="376">
        <f t="shared" si="648"/>
        <v>2.0638804916946651</v>
      </c>
      <c r="O1247" s="376">
        <f t="shared" si="648"/>
        <v>2.9365895849646959</v>
      </c>
      <c r="P1247" s="376">
        <f t="shared" si="648"/>
        <v>3.5364549467404975</v>
      </c>
      <c r="Q1247" s="376">
        <f t="shared" si="648"/>
        <v>3.0574119627156051</v>
      </c>
      <c r="R1247" s="376">
        <f t="shared" si="648"/>
        <v>3.032510807658956</v>
      </c>
      <c r="S1247" s="376">
        <f t="shared" si="648"/>
        <v>3.9410963968764889</v>
      </c>
      <c r="T1247" s="376">
        <f t="shared" si="648"/>
        <v>3.0294829229529774</v>
      </c>
      <c r="U1247" s="376">
        <f t="shared" si="648"/>
        <v>4.327792778599914</v>
      </c>
      <c r="V1247" s="376">
        <f t="shared" si="648"/>
        <v>3.1847345699260803</v>
      </c>
      <c r="W1247" s="376">
        <f t="shared" si="648"/>
        <v>3.1337588174968931</v>
      </c>
      <c r="X1247" s="376">
        <f t="shared" si="648"/>
        <v>2.4743119199845309</v>
      </c>
      <c r="Y1247" s="376">
        <f t="shared" si="648"/>
        <v>4.7412696238282246</v>
      </c>
      <c r="Z1247" s="376">
        <f t="shared" si="648"/>
        <v>4.0538446172180507</v>
      </c>
      <c r="AA1247" s="376">
        <f t="shared" si="648"/>
        <v>4.537364386365522</v>
      </c>
      <c r="AB1247" s="376">
        <f t="shared" si="648"/>
        <v>6.3722213059188393</v>
      </c>
      <c r="AC1247" s="376">
        <f t="shared" si="648"/>
        <v>8.0730292296390616</v>
      </c>
      <c r="AD1247" s="376">
        <f t="shared" si="648"/>
        <v>4.2865432366860432</v>
      </c>
      <c r="AE1247" s="376">
        <f t="shared" si="648"/>
        <v>3.4638580881703049</v>
      </c>
      <c r="AF1247" s="376">
        <f t="shared" si="648"/>
        <v>3.2458452989703095</v>
      </c>
      <c r="AG1247" s="376">
        <f t="shared" ref="AG1247:AH1247" si="649">AG77*100/AG$5</f>
        <v>3.982039526612251</v>
      </c>
      <c r="AH1247" s="376">
        <f t="shared" si="649"/>
        <v>3.6554651895463706</v>
      </c>
      <c r="AI1247" s="376">
        <f t="shared" ref="AI1247:AJ1247" si="650">AI77*100/AI$5</f>
        <v>4.2010600393222548</v>
      </c>
      <c r="AJ1247" s="376">
        <f t="shared" si="650"/>
        <v>6.1419594167000717</v>
      </c>
      <c r="AK1247" s="376">
        <f t="shared" ref="AK1247:AL1247" si="651">AK77*100/AK$5</f>
        <v>4.8191384465499629</v>
      </c>
      <c r="AL1247" s="376">
        <f t="shared" si="651"/>
        <v>5.6429173527618532</v>
      </c>
      <c r="AM1247" s="376">
        <f t="shared" ref="AM1247:AN1247" si="652">AM77*100/AM$5</f>
        <v>4.5471219256517648</v>
      </c>
      <c r="AN1247" s="376">
        <f t="shared" si="652"/>
        <v>4.0402035386843993</v>
      </c>
      <c r="AO1247" s="376">
        <f t="shared" ref="AO1247:AP1247" si="653">AO77*100/AO$5</f>
        <v>4.6994971917651531</v>
      </c>
      <c r="AP1247" s="376">
        <f t="shared" si="653"/>
        <v>5.1896475146865599</v>
      </c>
    </row>
    <row r="1248" spans="1:42" s="326" customFormat="1" ht="13.8" x14ac:dyDescent="0.3">
      <c r="A1248" s="328"/>
      <c r="B1248" s="328" t="s">
        <v>249</v>
      </c>
      <c r="C1248" s="376">
        <f t="shared" ref="C1248:AF1248" si="654">C78*100/C$5</f>
        <v>1.8015267834782684</v>
      </c>
      <c r="D1248" s="376">
        <f t="shared" si="654"/>
        <v>1.2008044679654899</v>
      </c>
      <c r="E1248" s="376">
        <f t="shared" si="654"/>
        <v>1.2443959107910676</v>
      </c>
      <c r="F1248" s="376">
        <f t="shared" si="654"/>
        <v>1.2095584148010341</v>
      </c>
      <c r="G1248" s="376">
        <f t="shared" si="654"/>
        <v>0.99017808711008448</v>
      </c>
      <c r="H1248" s="376">
        <f t="shared" si="654"/>
        <v>1.2030059387616607</v>
      </c>
      <c r="I1248" s="376">
        <f t="shared" si="654"/>
        <v>1.4387303268480509</v>
      </c>
      <c r="J1248" s="376">
        <f t="shared" si="654"/>
        <v>1.2572083409773691</v>
      </c>
      <c r="K1248" s="376">
        <f t="shared" si="654"/>
        <v>1.2010133869244524</v>
      </c>
      <c r="L1248" s="376">
        <f t="shared" si="654"/>
        <v>1.4039126055034026</v>
      </c>
      <c r="M1248" s="376">
        <f t="shared" si="654"/>
        <v>1.4055647361353862</v>
      </c>
      <c r="N1248" s="376">
        <f t="shared" si="654"/>
        <v>1.1084148254926522</v>
      </c>
      <c r="O1248" s="376">
        <f t="shared" si="654"/>
        <v>1.3530527883377499</v>
      </c>
      <c r="P1248" s="376">
        <f t="shared" si="654"/>
        <v>1.3511687988420926</v>
      </c>
      <c r="Q1248" s="376">
        <f t="shared" si="654"/>
        <v>1.4440249365113962</v>
      </c>
      <c r="R1248" s="376">
        <f t="shared" si="654"/>
        <v>1.616676403584806</v>
      </c>
      <c r="S1248" s="376">
        <f t="shared" si="654"/>
        <v>2.9140476839720315</v>
      </c>
      <c r="T1248" s="376">
        <f t="shared" si="654"/>
        <v>2.1544113338843913</v>
      </c>
      <c r="U1248" s="376">
        <f t="shared" si="654"/>
        <v>1.5829514782167906</v>
      </c>
      <c r="V1248" s="376">
        <f t="shared" si="654"/>
        <v>1.34929519061373</v>
      </c>
      <c r="W1248" s="376">
        <f t="shared" si="654"/>
        <v>2.1660067830868321</v>
      </c>
      <c r="X1248" s="376">
        <f t="shared" si="654"/>
        <v>1.1336615041752829</v>
      </c>
      <c r="Y1248" s="376">
        <f t="shared" si="654"/>
        <v>3.4195628901674548</v>
      </c>
      <c r="Z1248" s="376">
        <f t="shared" si="654"/>
        <v>2.7391415634276193</v>
      </c>
      <c r="AA1248" s="376">
        <f t="shared" si="654"/>
        <v>2.9437140765473955</v>
      </c>
      <c r="AB1248" s="376">
        <f t="shared" si="654"/>
        <v>4.9742631986797123</v>
      </c>
      <c r="AC1248" s="376">
        <f t="shared" si="654"/>
        <v>6.7555012055228927</v>
      </c>
      <c r="AD1248" s="376">
        <f t="shared" si="654"/>
        <v>2.4757624401025291</v>
      </c>
      <c r="AE1248" s="376">
        <f t="shared" si="654"/>
        <v>1.7937344639953599</v>
      </c>
      <c r="AF1248" s="376">
        <f t="shared" si="654"/>
        <v>1.7656088794633673</v>
      </c>
      <c r="AG1248" s="376">
        <f t="shared" ref="AG1248:AH1248" si="655">AG78*100/AG$5</f>
        <v>2.2854383895684562</v>
      </c>
      <c r="AH1248" s="376">
        <f t="shared" si="655"/>
        <v>1.7750244082680044</v>
      </c>
      <c r="AI1248" s="376">
        <f t="shared" ref="AI1248:AJ1248" si="656">AI78*100/AI$5</f>
        <v>2.5571465479093658</v>
      </c>
      <c r="AJ1248" s="376">
        <f t="shared" si="656"/>
        <v>1.5375937814232541</v>
      </c>
      <c r="AK1248" s="376">
        <f t="shared" ref="AK1248:AL1248" si="657">AK78*100/AK$5</f>
        <v>2.0039499305542989</v>
      </c>
      <c r="AL1248" s="376">
        <f t="shared" si="657"/>
        <v>2.8538894776788788</v>
      </c>
      <c r="AM1248" s="376">
        <f t="shared" ref="AM1248:AN1248" si="658">AM78*100/AM$5</f>
        <v>2.6284047748560524</v>
      </c>
      <c r="AN1248" s="376">
        <f t="shared" si="658"/>
        <v>1.8819307690769964</v>
      </c>
      <c r="AO1248" s="376">
        <f t="shared" ref="AO1248:AP1248" si="659">AO78*100/AO$5</f>
        <v>3.0977712306093608</v>
      </c>
      <c r="AP1248" s="376">
        <f t="shared" si="659"/>
        <v>3.35626502348188</v>
      </c>
    </row>
    <row r="1249" spans="1:42" s="326" customFormat="1" ht="13.8" x14ac:dyDescent="0.3">
      <c r="A1249" s="330"/>
      <c r="B1249" s="330" t="s">
        <v>250</v>
      </c>
      <c r="C1249" s="376">
        <f t="shared" ref="C1249:AF1249" si="660">C79*100/C$5</f>
        <v>1.3355901173585265</v>
      </c>
      <c r="D1249" s="376">
        <f t="shared" si="660"/>
        <v>1.1256438800082307</v>
      </c>
      <c r="E1249" s="376">
        <f t="shared" si="660"/>
        <v>0.98340320613015852</v>
      </c>
      <c r="F1249" s="376">
        <f t="shared" si="660"/>
        <v>0.88727344274252951</v>
      </c>
      <c r="G1249" s="376">
        <f t="shared" si="660"/>
        <v>0.79749658250085131</v>
      </c>
      <c r="H1249" s="376">
        <f t="shared" si="660"/>
        <v>0.70811517233858079</v>
      </c>
      <c r="I1249" s="376">
        <f t="shared" si="660"/>
        <v>0.81600456109929576</v>
      </c>
      <c r="J1249" s="376">
        <f t="shared" si="660"/>
        <v>0.69928794666548011</v>
      </c>
      <c r="K1249" s="376">
        <f t="shared" si="660"/>
        <v>0.5700595719903746</v>
      </c>
      <c r="L1249" s="376">
        <f t="shared" si="660"/>
        <v>0.60413439235955124</v>
      </c>
      <c r="M1249" s="376">
        <f t="shared" si="660"/>
        <v>1.0875299739785871</v>
      </c>
      <c r="N1249" s="376">
        <f t="shared" si="660"/>
        <v>0.36188784231928162</v>
      </c>
      <c r="O1249" s="376">
        <f t="shared" si="660"/>
        <v>0.62573226949169358</v>
      </c>
      <c r="P1249" s="376">
        <f t="shared" si="660"/>
        <v>1.2032734511536225</v>
      </c>
      <c r="Q1249" s="376">
        <f t="shared" si="660"/>
        <v>0.75580261593775555</v>
      </c>
      <c r="R1249" s="376">
        <f t="shared" si="660"/>
        <v>0.63499460150927256</v>
      </c>
      <c r="S1249" s="376">
        <f t="shared" si="660"/>
        <v>0.52550893209709082</v>
      </c>
      <c r="T1249" s="376">
        <f t="shared" si="660"/>
        <v>0.42121510086741154</v>
      </c>
      <c r="U1249" s="376">
        <f t="shared" si="660"/>
        <v>2.1823307949633093</v>
      </c>
      <c r="V1249" s="376">
        <f t="shared" si="660"/>
        <v>1.250222502374156</v>
      </c>
      <c r="W1249" s="376">
        <f t="shared" si="660"/>
        <v>0.45299004157732059</v>
      </c>
      <c r="X1249" s="376">
        <f t="shared" si="660"/>
        <v>0.67769111980478092</v>
      </c>
      <c r="Y1249" s="376">
        <f t="shared" si="660"/>
        <v>0.60631604614206802</v>
      </c>
      <c r="Z1249" s="376">
        <f t="shared" si="660"/>
        <v>0.56584060023015847</v>
      </c>
      <c r="AA1249" s="376">
        <f t="shared" si="660"/>
        <v>0.76555390023303271</v>
      </c>
      <c r="AB1249" s="376">
        <f t="shared" si="660"/>
        <v>0.72927038861268756</v>
      </c>
      <c r="AC1249" s="376">
        <f t="shared" si="660"/>
        <v>0.60938860702236131</v>
      </c>
      <c r="AD1249" s="376">
        <f t="shared" si="660"/>
        <v>1.0450678504955713</v>
      </c>
      <c r="AE1249" s="376">
        <f t="shared" si="660"/>
        <v>0.77904113887197424</v>
      </c>
      <c r="AF1249" s="376">
        <f t="shared" si="660"/>
        <v>0.64797798795376627</v>
      </c>
      <c r="AG1249" s="376">
        <f t="shared" ref="AG1249:AH1249" si="661">AG79*100/AG$5</f>
        <v>0.95691984661728513</v>
      </c>
      <c r="AH1249" s="376">
        <f t="shared" si="661"/>
        <v>0.93025240585405888</v>
      </c>
      <c r="AI1249" s="376">
        <f t="shared" ref="AI1249:AJ1249" si="662">AI79*100/AI$5</f>
        <v>0.80227765405008544</v>
      </c>
      <c r="AJ1249" s="376">
        <f t="shared" si="662"/>
        <v>3.7491249904135588</v>
      </c>
      <c r="AK1249" s="376">
        <f t="shared" ref="AK1249:AL1249" si="663">AK79*100/AK$5</f>
        <v>1.9328624809376402</v>
      </c>
      <c r="AL1249" s="376">
        <f t="shared" si="663"/>
        <v>1.9348551920227031</v>
      </c>
      <c r="AM1249" s="376">
        <f t="shared" ref="AM1249:AN1249" si="664">AM79*100/AM$5</f>
        <v>0.98458771869058959</v>
      </c>
      <c r="AN1249" s="376">
        <f t="shared" si="664"/>
        <v>1.1748896649692548</v>
      </c>
      <c r="AO1249" s="376">
        <f t="shared" ref="AO1249:AP1249" si="665">AO79*100/AO$5</f>
        <v>0.93536424382040928</v>
      </c>
      <c r="AP1249" s="376">
        <f t="shared" si="665"/>
        <v>0.97078300525395844</v>
      </c>
    </row>
    <row r="1250" spans="1:42" s="326" customFormat="1" ht="27.6" x14ac:dyDescent="0.3">
      <c r="A1250" s="328"/>
      <c r="B1250" s="328" t="s">
        <v>251</v>
      </c>
      <c r="C1250" s="376">
        <f t="shared" ref="C1250:AF1250" si="666">C80*100/C$5</f>
        <v>1.2633960569607685</v>
      </c>
      <c r="D1250" s="376">
        <f t="shared" si="666"/>
        <v>0.97786249486660937</v>
      </c>
      <c r="E1250" s="376">
        <f t="shared" si="666"/>
        <v>0.84447810969376436</v>
      </c>
      <c r="F1250" s="376">
        <f t="shared" si="666"/>
        <v>1.0455965851149851</v>
      </c>
      <c r="G1250" s="376">
        <f t="shared" si="666"/>
        <v>1.1169685072415485</v>
      </c>
      <c r="H1250" s="376">
        <f t="shared" si="666"/>
        <v>0.84075995569570039</v>
      </c>
      <c r="I1250" s="376">
        <f t="shared" si="666"/>
        <v>1.0349137252284331</v>
      </c>
      <c r="J1250" s="376">
        <f t="shared" si="666"/>
        <v>0.96181726602594131</v>
      </c>
      <c r="K1250" s="376">
        <f t="shared" si="666"/>
        <v>0.68961160694492563</v>
      </c>
      <c r="L1250" s="376">
        <f t="shared" si="666"/>
        <v>0.71484721224487402</v>
      </c>
      <c r="M1250" s="376">
        <f t="shared" si="666"/>
        <v>0.49417709196671844</v>
      </c>
      <c r="N1250" s="376">
        <f t="shared" si="666"/>
        <v>0.59357782388273139</v>
      </c>
      <c r="O1250" s="376">
        <f t="shared" si="666"/>
        <v>0.95780452713525277</v>
      </c>
      <c r="P1250" s="376">
        <f t="shared" si="666"/>
        <v>0.98201269674478264</v>
      </c>
      <c r="Q1250" s="376">
        <f t="shared" si="666"/>
        <v>0.8575844102664536</v>
      </c>
      <c r="R1250" s="376">
        <f t="shared" si="666"/>
        <v>0.78083980256487773</v>
      </c>
      <c r="S1250" s="376">
        <f t="shared" si="666"/>
        <v>0.50153978080736661</v>
      </c>
      <c r="T1250" s="376">
        <f t="shared" si="666"/>
        <v>0.45385648820117436</v>
      </c>
      <c r="U1250" s="376">
        <f t="shared" si="666"/>
        <v>0.5625105054198144</v>
      </c>
      <c r="V1250" s="376">
        <f t="shared" si="666"/>
        <v>0.58521687693819424</v>
      </c>
      <c r="W1250" s="376">
        <f t="shared" si="666"/>
        <v>0.51476199283274049</v>
      </c>
      <c r="X1250" s="376">
        <f t="shared" si="666"/>
        <v>0.66295929600446679</v>
      </c>
      <c r="Y1250" s="376">
        <f t="shared" si="666"/>
        <v>0.71539068751870138</v>
      </c>
      <c r="Z1250" s="376">
        <f t="shared" si="666"/>
        <v>0.74886245356027281</v>
      </c>
      <c r="AA1250" s="376">
        <f t="shared" si="666"/>
        <v>0.82809640958509423</v>
      </c>
      <c r="AB1250" s="376">
        <f t="shared" si="666"/>
        <v>0.66868771862643972</v>
      </c>
      <c r="AC1250" s="376">
        <f t="shared" si="666"/>
        <v>0.70813941709380668</v>
      </c>
      <c r="AD1250" s="376">
        <f t="shared" si="666"/>
        <v>0.76571294608794283</v>
      </c>
      <c r="AE1250" s="376">
        <f t="shared" si="666"/>
        <v>0.89108248530297085</v>
      </c>
      <c r="AF1250" s="376">
        <f t="shared" si="666"/>
        <v>0.83225843155317614</v>
      </c>
      <c r="AG1250" s="376">
        <f t="shared" ref="AG1250:AH1250" si="667">AG80*100/AG$5</f>
        <v>0.73968129042650965</v>
      </c>
      <c r="AH1250" s="376">
        <f t="shared" si="667"/>
        <v>0.95018837542430734</v>
      </c>
      <c r="AI1250" s="376">
        <f t="shared" ref="AI1250:AJ1250" si="668">AI80*100/AI$5</f>
        <v>0.84163583736280378</v>
      </c>
      <c r="AJ1250" s="376">
        <f t="shared" si="668"/>
        <v>0.85524064486325868</v>
      </c>
      <c r="AK1250" s="376">
        <f t="shared" ref="AK1250:AL1250" si="669">AK80*100/AK$5</f>
        <v>0.88232603505802332</v>
      </c>
      <c r="AL1250" s="376">
        <f t="shared" si="669"/>
        <v>0.85417268306027117</v>
      </c>
      <c r="AM1250" s="376">
        <f t="shared" ref="AM1250:AN1250" si="670">AM80*100/AM$5</f>
        <v>0.93412943210512323</v>
      </c>
      <c r="AN1250" s="376">
        <f t="shared" si="670"/>
        <v>0.98338310463814804</v>
      </c>
      <c r="AO1250" s="376">
        <f t="shared" ref="AO1250:AP1250" si="671">AO80*100/AO$5</f>
        <v>0.66636171733538296</v>
      </c>
      <c r="AP1250" s="376">
        <f t="shared" si="671"/>
        <v>0.86259948595072045</v>
      </c>
    </row>
    <row r="1251" spans="1:42" s="326" customFormat="1" ht="27.6" x14ac:dyDescent="0.3">
      <c r="A1251" s="330"/>
      <c r="B1251" s="330" t="s">
        <v>252</v>
      </c>
      <c r="C1251" s="376">
        <f t="shared" ref="C1251:AF1251" si="672">C81*100/C$5</f>
        <v>1.9177626749799221</v>
      </c>
      <c r="D1251" s="376">
        <f t="shared" si="672"/>
        <v>1.8918858420009075</v>
      </c>
      <c r="E1251" s="376">
        <f t="shared" si="672"/>
        <v>2.2135150063346116</v>
      </c>
      <c r="F1251" s="376">
        <f t="shared" si="672"/>
        <v>2.0863942874098909</v>
      </c>
      <c r="G1251" s="376">
        <f t="shared" si="672"/>
        <v>1.720859187202783</v>
      </c>
      <c r="H1251" s="376">
        <f t="shared" si="672"/>
        <v>1.7931139929920368</v>
      </c>
      <c r="I1251" s="376">
        <f t="shared" si="672"/>
        <v>1.5800476983006881</v>
      </c>
      <c r="J1251" s="376">
        <f t="shared" si="672"/>
        <v>1.7607846555661286</v>
      </c>
      <c r="K1251" s="376">
        <f t="shared" si="672"/>
        <v>1.893842344334187</v>
      </c>
      <c r="L1251" s="376">
        <f t="shared" si="672"/>
        <v>1.8082040366833294</v>
      </c>
      <c r="M1251" s="376">
        <f t="shared" si="672"/>
        <v>1.9677310655504745</v>
      </c>
      <c r="N1251" s="376">
        <f t="shared" si="672"/>
        <v>2.0288648212934381</v>
      </c>
      <c r="O1251" s="376">
        <f t="shared" si="672"/>
        <v>1.8324340786981599</v>
      </c>
      <c r="P1251" s="376">
        <f t="shared" si="672"/>
        <v>1.9429289238669696</v>
      </c>
      <c r="Q1251" s="376">
        <f t="shared" si="672"/>
        <v>2.0437706441488173</v>
      </c>
      <c r="R1251" s="376">
        <f t="shared" si="672"/>
        <v>1.8154701975827077</v>
      </c>
      <c r="S1251" s="376">
        <f t="shared" si="672"/>
        <v>1.9073102322615632</v>
      </c>
      <c r="T1251" s="376">
        <f t="shared" si="672"/>
        <v>2.0253774750077613</v>
      </c>
      <c r="U1251" s="376">
        <f t="shared" si="672"/>
        <v>1.858042920922055</v>
      </c>
      <c r="V1251" s="376">
        <f t="shared" si="672"/>
        <v>2.1028748072188712</v>
      </c>
      <c r="W1251" s="376">
        <f t="shared" si="672"/>
        <v>1.9253060129877666</v>
      </c>
      <c r="X1251" s="376">
        <f t="shared" si="672"/>
        <v>1.9629419168823659</v>
      </c>
      <c r="Y1251" s="376">
        <f t="shared" si="672"/>
        <v>1.7913415816834539</v>
      </c>
      <c r="Z1251" s="376">
        <f t="shared" si="672"/>
        <v>2.0134397018659214</v>
      </c>
      <c r="AA1251" s="376">
        <f t="shared" si="672"/>
        <v>1.6460400208825887</v>
      </c>
      <c r="AB1251" s="376">
        <f t="shared" si="672"/>
        <v>1.9368950917114951</v>
      </c>
      <c r="AC1251" s="376">
        <f t="shared" si="672"/>
        <v>1.7103097827960936</v>
      </c>
      <c r="AD1251" s="376">
        <f t="shared" si="672"/>
        <v>1.7306844836922342</v>
      </c>
      <c r="AE1251" s="376">
        <f t="shared" si="672"/>
        <v>1.6841447662822135</v>
      </c>
      <c r="AF1251" s="376">
        <f t="shared" si="672"/>
        <v>1.8644171946334849</v>
      </c>
      <c r="AG1251" s="376">
        <f t="shared" ref="AG1251:AH1251" si="673">AG81*100/AG$5</f>
        <v>1.9422283021875395</v>
      </c>
      <c r="AH1251" s="376">
        <f t="shared" si="673"/>
        <v>1.8696539480324263</v>
      </c>
      <c r="AI1251" s="376">
        <f t="shared" ref="AI1251:AJ1251" si="674">AI81*100/AI$5</f>
        <v>1.9341592524754969</v>
      </c>
      <c r="AJ1251" s="376">
        <f t="shared" si="674"/>
        <v>1.8332897848563092</v>
      </c>
      <c r="AK1251" s="376">
        <f t="shared" ref="AK1251:AL1251" si="675">AK81*100/AK$5</f>
        <v>2.0264861118070465</v>
      </c>
      <c r="AL1251" s="376">
        <f t="shared" si="675"/>
        <v>2.057445960722494</v>
      </c>
      <c r="AM1251" s="376">
        <f t="shared" ref="AM1251:AN1251" si="676">AM81*100/AM$5</f>
        <v>1.8632625949514561</v>
      </c>
      <c r="AN1251" s="376">
        <f t="shared" si="676"/>
        <v>1.882669004451093</v>
      </c>
      <c r="AO1251" s="376">
        <f t="shared" ref="AO1251:AP1251" si="677">AO81*100/AO$5</f>
        <v>2.1974213933651137</v>
      </c>
      <c r="AP1251" s="376">
        <f t="shared" si="677"/>
        <v>1.9706321524248382</v>
      </c>
    </row>
    <row r="1252" spans="1:42" s="326" customFormat="1" ht="27.6" x14ac:dyDescent="0.3">
      <c r="A1252" s="328"/>
      <c r="B1252" s="328" t="s">
        <v>253</v>
      </c>
      <c r="C1252" s="376">
        <f t="shared" ref="C1252:AF1252" si="678">C82*100/C$5</f>
        <v>0.38998609659841621</v>
      </c>
      <c r="D1252" s="376">
        <f t="shared" si="678"/>
        <v>0.37029288522814641</v>
      </c>
      <c r="E1252" s="376">
        <f t="shared" si="678"/>
        <v>0.4513107629467934</v>
      </c>
      <c r="F1252" s="376">
        <f t="shared" si="678"/>
        <v>0.351478175880655</v>
      </c>
      <c r="G1252" s="376">
        <f t="shared" si="678"/>
        <v>0.39505069952888983</v>
      </c>
      <c r="H1252" s="376">
        <f t="shared" si="678"/>
        <v>0.42528939280138467</v>
      </c>
      <c r="I1252" s="376">
        <f t="shared" si="678"/>
        <v>0.38275913316986443</v>
      </c>
      <c r="J1252" s="376">
        <f t="shared" si="678"/>
        <v>0.41768349059683296</v>
      </c>
      <c r="K1252" s="376">
        <f t="shared" si="678"/>
        <v>0.51611009773290573</v>
      </c>
      <c r="L1252" s="376">
        <f t="shared" si="678"/>
        <v>0.41946251905980797</v>
      </c>
      <c r="M1252" s="376">
        <f t="shared" si="678"/>
        <v>0.47303150309823294</v>
      </c>
      <c r="N1252" s="376">
        <f t="shared" si="678"/>
        <v>0.50808270985740001</v>
      </c>
      <c r="O1252" s="376">
        <f t="shared" si="678"/>
        <v>0.47261514088396611</v>
      </c>
      <c r="P1252" s="376">
        <f t="shared" si="678"/>
        <v>0.51740282825868555</v>
      </c>
      <c r="Q1252" s="376">
        <f t="shared" si="678"/>
        <v>0.52078969763098693</v>
      </c>
      <c r="R1252" s="376">
        <f t="shared" si="678"/>
        <v>0.47053603349239598</v>
      </c>
      <c r="S1252" s="376">
        <f t="shared" si="678"/>
        <v>0.49001552599933734</v>
      </c>
      <c r="T1252" s="376">
        <f t="shared" si="678"/>
        <v>0.49216309479938314</v>
      </c>
      <c r="U1252" s="376">
        <f t="shared" si="678"/>
        <v>0.44912923219140172</v>
      </c>
      <c r="V1252" s="376">
        <f t="shared" si="678"/>
        <v>0.50383275278823136</v>
      </c>
      <c r="W1252" s="376">
        <f t="shared" si="678"/>
        <v>0.48485255055047743</v>
      </c>
      <c r="X1252" s="376">
        <f t="shared" si="678"/>
        <v>0.48044358620342431</v>
      </c>
      <c r="Y1252" s="376">
        <f t="shared" si="678"/>
        <v>0.4190926540306455</v>
      </c>
      <c r="Z1252" s="376">
        <f t="shared" si="678"/>
        <v>0.46379097717704021</v>
      </c>
      <c r="AA1252" s="376">
        <f t="shared" si="678"/>
        <v>0.39144914745426079</v>
      </c>
      <c r="AB1252" s="376">
        <f t="shared" si="678"/>
        <v>0.47844695505484114</v>
      </c>
      <c r="AC1252" s="376">
        <f t="shared" si="678"/>
        <v>0.47394429429160495</v>
      </c>
      <c r="AD1252" s="376">
        <f t="shared" si="678"/>
        <v>0.4366200649051441</v>
      </c>
      <c r="AE1252" s="376">
        <f t="shared" si="678"/>
        <v>0.41910748254137553</v>
      </c>
      <c r="AF1252" s="376">
        <f t="shared" si="678"/>
        <v>0.49406792837312735</v>
      </c>
      <c r="AG1252" s="376">
        <f t="shared" ref="AG1252:AH1252" si="679">AG82*100/AG$5</f>
        <v>0.53606878228395849</v>
      </c>
      <c r="AH1252" s="376">
        <f t="shared" si="679"/>
        <v>0.52252054271834281</v>
      </c>
      <c r="AI1252" s="376">
        <f t="shared" ref="AI1252:AJ1252" si="680">AI82*100/AI$5</f>
        <v>0.54307649901611066</v>
      </c>
      <c r="AJ1252" s="376">
        <f t="shared" si="680"/>
        <v>0.5045781708397391</v>
      </c>
      <c r="AK1252" s="376">
        <f t="shared" ref="AK1252:AL1252" si="681">AK82*100/AK$5</f>
        <v>0.56915506710424257</v>
      </c>
      <c r="AL1252" s="376">
        <f t="shared" si="681"/>
        <v>0.56777041973068831</v>
      </c>
      <c r="AM1252" s="376">
        <f t="shared" ref="AM1252:AN1252" si="682">AM82*100/AM$5</f>
        <v>0.48207257550642219</v>
      </c>
      <c r="AN1252" s="376">
        <f t="shared" si="682"/>
        <v>0.49662541745328886</v>
      </c>
      <c r="AO1252" s="376">
        <f t="shared" ref="AO1252:AP1252" si="683">AO82*100/AO$5</f>
        <v>0.49096972933496363</v>
      </c>
      <c r="AP1252" s="376">
        <f t="shared" si="683"/>
        <v>0.45497510876096792</v>
      </c>
    </row>
    <row r="1253" spans="1:42" s="326" customFormat="1" ht="27.6" x14ac:dyDescent="0.3">
      <c r="A1253" s="330"/>
      <c r="B1253" s="330" t="s">
        <v>254</v>
      </c>
      <c r="C1253" s="376">
        <f t="shared" ref="C1253:AF1253" si="684">C83*100/C$5</f>
        <v>1.5277765783815058</v>
      </c>
      <c r="D1253" s="376">
        <f t="shared" si="684"/>
        <v>1.5215929567727611</v>
      </c>
      <c r="E1253" s="376">
        <f t="shared" si="684"/>
        <v>1.7622042433878182</v>
      </c>
      <c r="F1253" s="376">
        <f t="shared" si="684"/>
        <v>1.734916111529236</v>
      </c>
      <c r="G1253" s="376">
        <f t="shared" si="684"/>
        <v>1.3258084876738931</v>
      </c>
      <c r="H1253" s="376">
        <f t="shared" si="684"/>
        <v>1.3678608320353276</v>
      </c>
      <c r="I1253" s="376">
        <f t="shared" si="684"/>
        <v>1.1972885651308238</v>
      </c>
      <c r="J1253" s="376">
        <f t="shared" si="684"/>
        <v>1.3431011649692957</v>
      </c>
      <c r="K1253" s="376">
        <f t="shared" si="684"/>
        <v>1.3777322466012811</v>
      </c>
      <c r="L1253" s="376">
        <f t="shared" si="684"/>
        <v>1.3887415176235214</v>
      </c>
      <c r="M1253" s="376">
        <f t="shared" si="684"/>
        <v>1.4946995624522414</v>
      </c>
      <c r="N1253" s="376">
        <f t="shared" si="684"/>
        <v>1.520782111436038</v>
      </c>
      <c r="O1253" s="376">
        <f t="shared" si="684"/>
        <v>1.3598189378141941</v>
      </c>
      <c r="P1253" s="376">
        <f t="shared" si="684"/>
        <v>1.425526095608284</v>
      </c>
      <c r="Q1253" s="376">
        <f t="shared" si="684"/>
        <v>1.5229809465178301</v>
      </c>
      <c r="R1253" s="376">
        <f t="shared" si="684"/>
        <v>1.3449341640903116</v>
      </c>
      <c r="S1253" s="376">
        <f t="shared" si="684"/>
        <v>1.4172947062622259</v>
      </c>
      <c r="T1253" s="376">
        <f t="shared" si="684"/>
        <v>1.5332143802083784</v>
      </c>
      <c r="U1253" s="376">
        <f t="shared" si="684"/>
        <v>1.4089136887306533</v>
      </c>
      <c r="V1253" s="376">
        <f t="shared" si="684"/>
        <v>1.5990420544306398</v>
      </c>
      <c r="W1253" s="376">
        <f t="shared" si="684"/>
        <v>1.4404534624372891</v>
      </c>
      <c r="X1253" s="376">
        <f t="shared" si="684"/>
        <v>1.4824983306789417</v>
      </c>
      <c r="Y1253" s="376">
        <f t="shared" si="684"/>
        <v>1.3722489276528085</v>
      </c>
      <c r="Z1253" s="376">
        <f t="shared" si="684"/>
        <v>1.549648724688881</v>
      </c>
      <c r="AA1253" s="376">
        <f t="shared" si="684"/>
        <v>1.2545908734283278</v>
      </c>
      <c r="AB1253" s="376">
        <f t="shared" si="684"/>
        <v>1.458448136656654</v>
      </c>
      <c r="AC1253" s="376">
        <f t="shared" si="684"/>
        <v>1.2363654885044884</v>
      </c>
      <c r="AD1253" s="376">
        <f t="shared" si="684"/>
        <v>1.2940644187870902</v>
      </c>
      <c r="AE1253" s="376">
        <f t="shared" si="684"/>
        <v>1.2650372837408379</v>
      </c>
      <c r="AF1253" s="376">
        <f t="shared" si="684"/>
        <v>1.3703492662603576</v>
      </c>
      <c r="AG1253" s="376">
        <f t="shared" ref="AG1253:AH1253" si="685">AG83*100/AG$5</f>
        <v>1.406159519903581</v>
      </c>
      <c r="AH1253" s="376">
        <f t="shared" si="685"/>
        <v>1.3471334053140835</v>
      </c>
      <c r="AI1253" s="376">
        <f t="shared" ref="AI1253:AJ1253" si="686">AI83*100/AI$5</f>
        <v>1.3910827534593859</v>
      </c>
      <c r="AJ1253" s="376">
        <f t="shared" si="686"/>
        <v>1.3287116140165702</v>
      </c>
      <c r="AK1253" s="376">
        <f t="shared" ref="AK1253:AL1253" si="687">AK83*100/AK$5</f>
        <v>1.4573310447028041</v>
      </c>
      <c r="AL1253" s="376">
        <f t="shared" si="687"/>
        <v>1.4896755409918059</v>
      </c>
      <c r="AM1253" s="376">
        <f t="shared" ref="AM1253:AN1253" si="688">AM83*100/AM$5</f>
        <v>1.3811900194450342</v>
      </c>
      <c r="AN1253" s="376">
        <f t="shared" si="688"/>
        <v>1.3860435869978041</v>
      </c>
      <c r="AO1253" s="376">
        <f t="shared" ref="AO1253:AP1253" si="689">AO83*100/AO$5</f>
        <v>1.7064516640301501</v>
      </c>
      <c r="AP1253" s="376">
        <f t="shared" si="689"/>
        <v>1.5156570436638706</v>
      </c>
    </row>
    <row r="1254" spans="1:42" s="326" customFormat="1" ht="13.8" x14ac:dyDescent="0.3">
      <c r="A1254" s="328"/>
      <c r="B1254" s="328" t="s">
        <v>255</v>
      </c>
      <c r="C1254" s="376">
        <f t="shared" ref="C1254:AF1254" si="690">C84*100/C$5</f>
        <v>4.4171365901259946E-2</v>
      </c>
      <c r="D1254" s="376">
        <f t="shared" si="690"/>
        <v>3.9689611739171245E-2</v>
      </c>
      <c r="E1254" s="376">
        <f t="shared" si="690"/>
        <v>2.9575195026593434E-2</v>
      </c>
      <c r="F1254" s="376">
        <f t="shared" si="690"/>
        <v>2.8673324849974927E-2</v>
      </c>
      <c r="G1254" s="376">
        <f t="shared" si="690"/>
        <v>3.1503481467485411E-2</v>
      </c>
      <c r="H1254" s="376">
        <f t="shared" si="690"/>
        <v>2.9202866808478108E-2</v>
      </c>
      <c r="I1254" s="376">
        <f t="shared" si="690"/>
        <v>2.3970848497968194E-2</v>
      </c>
      <c r="J1254" s="376">
        <f t="shared" si="690"/>
        <v>3.1767579489158364E-2</v>
      </c>
      <c r="K1254" s="376">
        <f t="shared" si="690"/>
        <v>3.2330448573203156E-2</v>
      </c>
      <c r="L1254" s="376">
        <f t="shared" si="690"/>
        <v>2.6910620167884342E-2</v>
      </c>
      <c r="M1254" s="376">
        <f t="shared" si="690"/>
        <v>2.7144639231576957E-2</v>
      </c>
      <c r="N1254" s="376">
        <f t="shared" si="690"/>
        <v>2.5461902461806036E-2</v>
      </c>
      <c r="O1254" s="376">
        <f t="shared" si="690"/>
        <v>3.2417981830407255E-2</v>
      </c>
      <c r="P1254" s="376">
        <f t="shared" si="690"/>
        <v>3.4402969889762255E-2</v>
      </c>
      <c r="Q1254" s="376">
        <f t="shared" si="690"/>
        <v>2.5441508173121571E-2</v>
      </c>
      <c r="R1254" s="376">
        <f t="shared" si="690"/>
        <v>3.6059900768494364E-2</v>
      </c>
      <c r="S1254" s="376">
        <f t="shared" si="690"/>
        <v>3.4299578185248987E-2</v>
      </c>
      <c r="T1254" s="376">
        <f t="shared" si="690"/>
        <v>3.2199988970962906E-2</v>
      </c>
      <c r="U1254" s="376">
        <f t="shared" si="690"/>
        <v>3.1494698798576616E-2</v>
      </c>
      <c r="V1254" s="376">
        <f t="shared" si="690"/>
        <v>3.7193899668770972E-2</v>
      </c>
      <c r="W1254" s="376">
        <f t="shared" si="690"/>
        <v>3.5862219576934577E-2</v>
      </c>
      <c r="X1254" s="376">
        <f t="shared" si="690"/>
        <v>3.7775537350095173E-2</v>
      </c>
      <c r="Y1254" s="376">
        <f t="shared" si="690"/>
        <v>2.2907006992352284E-2</v>
      </c>
      <c r="Z1254" s="376">
        <f t="shared" si="690"/>
        <v>3.7439624000130151E-2</v>
      </c>
      <c r="AA1254" s="376">
        <f t="shared" si="690"/>
        <v>2.7317828357076999E-2</v>
      </c>
      <c r="AB1254" s="376">
        <f t="shared" si="690"/>
        <v>4.3665082816764809E-2</v>
      </c>
      <c r="AC1254" s="376">
        <f t="shared" si="690"/>
        <v>2.8829749804960055E-2</v>
      </c>
      <c r="AD1254" s="376">
        <f t="shared" si="690"/>
        <v>4.341634513390439E-2</v>
      </c>
      <c r="AE1254" s="376">
        <f t="shared" si="690"/>
        <v>2.6191123405109429E-2</v>
      </c>
      <c r="AF1254" s="376">
        <f t="shared" si="690"/>
        <v>3.0703978754555727E-2</v>
      </c>
      <c r="AG1254" s="376">
        <f t="shared" ref="AG1254:AH1254" si="691">AG84*100/AG$5</f>
        <v>3.1879626877315104E-2</v>
      </c>
      <c r="AH1254" s="376">
        <f t="shared" si="691"/>
        <v>2.9487690218569843E-2</v>
      </c>
      <c r="AI1254" s="376">
        <f t="shared" ref="AI1254:AJ1254" si="692">AI84*100/AI$5</f>
        <v>2.8379420503764075E-2</v>
      </c>
      <c r="AJ1254" s="376">
        <f t="shared" si="692"/>
        <v>2.6327113396331966E-2</v>
      </c>
      <c r="AK1254" s="376">
        <f t="shared" ref="AK1254:AL1254" si="693">AK84*100/AK$5</f>
        <v>1.8425633508321056E-2</v>
      </c>
      <c r="AL1254" s="376">
        <f t="shared" si="693"/>
        <v>2.8892213045942378E-2</v>
      </c>
      <c r="AM1254" s="376">
        <f t="shared" ref="AM1254:AN1254" si="694">AM84*100/AM$5</f>
        <v>4.2555885685645334E-2</v>
      </c>
      <c r="AN1254" s="376">
        <f t="shared" si="694"/>
        <v>2.2746487719860119E-2</v>
      </c>
      <c r="AO1254" s="376">
        <f t="shared" ref="AO1254:AP1254" si="695">AO84*100/AO$5</f>
        <v>2.6284095772996178E-2</v>
      </c>
      <c r="AP1254" s="376">
        <f t="shared" si="695"/>
        <v>1.9293698095366622E-2</v>
      </c>
    </row>
    <row r="1255" spans="1:42" s="326" customFormat="1" ht="13.8" x14ac:dyDescent="0.3">
      <c r="A1255" s="330"/>
      <c r="B1255" s="330" t="s">
        <v>256</v>
      </c>
      <c r="C1255" s="376">
        <f t="shared" ref="C1255:AF1255" si="696">C85*100/C$5</f>
        <v>1.9430219604659798E-3</v>
      </c>
      <c r="D1255" s="376">
        <f t="shared" si="696"/>
        <v>3.6159733037856661E-3</v>
      </c>
      <c r="E1255" s="376">
        <f t="shared" si="696"/>
        <v>2.6479682810695258E-3</v>
      </c>
      <c r="F1255" s="376">
        <f t="shared" si="696"/>
        <v>2.6793762412110462E-3</v>
      </c>
      <c r="G1255" s="376">
        <f t="shared" si="696"/>
        <v>1.7378681091218477E-3</v>
      </c>
      <c r="H1255" s="376">
        <f t="shared" si="696"/>
        <v>3.2608660207978034E-3</v>
      </c>
      <c r="I1255" s="376">
        <f t="shared" si="696"/>
        <v>2.2495719359631691E-3</v>
      </c>
      <c r="J1255" s="376">
        <f t="shared" si="696"/>
        <v>2.4071874239775565E-3</v>
      </c>
      <c r="K1255" s="376">
        <f t="shared" si="696"/>
        <v>2.1579789702987546E-3</v>
      </c>
      <c r="L1255" s="376">
        <f t="shared" si="696"/>
        <v>2.3930585048621985E-3</v>
      </c>
      <c r="M1255" s="376">
        <f t="shared" si="696"/>
        <v>3.6589952569210317E-3</v>
      </c>
      <c r="N1255" s="376">
        <f t="shared" si="696"/>
        <v>3.0216568366541194E-3</v>
      </c>
      <c r="O1255" s="376">
        <f t="shared" si="696"/>
        <v>4.0129862717112452E-3</v>
      </c>
      <c r="P1255" s="376">
        <f t="shared" si="696"/>
        <v>2.7810826103706414E-3</v>
      </c>
      <c r="Q1255" s="376">
        <f t="shared" si="696"/>
        <v>2.545108541600206E-3</v>
      </c>
      <c r="R1255" s="376">
        <f t="shared" si="696"/>
        <v>2.6338422010051079E-3</v>
      </c>
      <c r="S1255" s="376">
        <f t="shared" si="696"/>
        <v>3.3530289591994548E-3</v>
      </c>
      <c r="T1255" s="376">
        <f t="shared" si="696"/>
        <v>2.2397027843591719E-3</v>
      </c>
      <c r="U1255" s="376">
        <f t="shared" si="696"/>
        <v>2.4016231886179818E-3</v>
      </c>
      <c r="V1255" s="376">
        <f t="shared" si="696"/>
        <v>2.8002937294191784E-3</v>
      </c>
      <c r="W1255" s="376">
        <f t="shared" si="696"/>
        <v>2.1725922648820634E-3</v>
      </c>
      <c r="X1255" s="376">
        <f t="shared" si="696"/>
        <v>2.3616906888768007E-3</v>
      </c>
      <c r="Y1255" s="376">
        <f t="shared" si="696"/>
        <v>2.0102465213434925E-3</v>
      </c>
      <c r="Z1255" s="376">
        <f t="shared" si="696"/>
        <v>2.8446803294128161E-3</v>
      </c>
      <c r="AA1255" s="376">
        <f t="shared" si="696"/>
        <v>2.3637183151473048E-3</v>
      </c>
      <c r="AB1255" s="376">
        <f t="shared" si="696"/>
        <v>2.4410966980912565E-3</v>
      </c>
      <c r="AC1255" s="376">
        <f t="shared" si="696"/>
        <v>2.7928410396998479E-3</v>
      </c>
      <c r="AD1255" s="376">
        <f t="shared" si="696"/>
        <v>2.2565149093923885E-3</v>
      </c>
      <c r="AE1255" s="376">
        <f t="shared" si="696"/>
        <v>1.9588739458149393E-3</v>
      </c>
      <c r="AF1255" s="376">
        <f t="shared" si="696"/>
        <v>2.2231693987422797E-3</v>
      </c>
      <c r="AG1255" s="376">
        <f t="shared" ref="AG1255:AH1255" si="697">AG85*100/AG$5</f>
        <v>1.7951677448588147E-3</v>
      </c>
      <c r="AH1255" s="376">
        <f t="shared" si="697"/>
        <v>3.0605753320982814E-3</v>
      </c>
      <c r="AI1255" s="376">
        <f t="shared" ref="AI1255:AJ1255" si="698">AI85*100/AI$5</f>
        <v>1.7953246427389864E-3</v>
      </c>
      <c r="AJ1255" s="376">
        <f t="shared" si="698"/>
        <v>3.3979336128909317E-3</v>
      </c>
      <c r="AK1255" s="376">
        <f t="shared" ref="AK1255:AL1255" si="699">AK85*100/AK$5</f>
        <v>2.6152920788198447E-3</v>
      </c>
      <c r="AL1255" s="376">
        <f t="shared" si="699"/>
        <v>2.1903473808932883E-3</v>
      </c>
      <c r="AM1255" s="376">
        <f t="shared" ref="AM1255:AN1255" si="700">AM85*100/AM$5</f>
        <v>3.1409564708317706E-3</v>
      </c>
      <c r="AN1255" s="376">
        <f t="shared" si="700"/>
        <v>2.9586438936337282E-3</v>
      </c>
      <c r="AO1255" s="376">
        <f t="shared" ref="AO1255:AP1255" si="701">AO85*100/AO$5</f>
        <v>3.335562120340336E-3</v>
      </c>
      <c r="AP1255" s="376">
        <f t="shared" si="701"/>
        <v>2.5471340607620533E-3</v>
      </c>
    </row>
    <row r="1256" spans="1:42" s="326" customFormat="1" ht="27.6" x14ac:dyDescent="0.3">
      <c r="A1256" s="328"/>
      <c r="B1256" s="328" t="s">
        <v>257</v>
      </c>
      <c r="C1256" s="376">
        <f t="shared" ref="C1256:AF1256" si="702">C86*100/C$5</f>
        <v>0.88174336565946165</v>
      </c>
      <c r="D1256" s="376">
        <f t="shared" si="702"/>
        <v>0.96490525719471076</v>
      </c>
      <c r="E1256" s="376">
        <f t="shared" si="702"/>
        <v>0.97616791251709534</v>
      </c>
      <c r="F1256" s="376">
        <f t="shared" si="702"/>
        <v>0.94166078137009701</v>
      </c>
      <c r="G1256" s="376">
        <f t="shared" si="702"/>
        <v>0.89629623330028918</v>
      </c>
      <c r="H1256" s="376">
        <f t="shared" si="702"/>
        <v>0.94992650370307574</v>
      </c>
      <c r="I1256" s="376">
        <f t="shared" si="702"/>
        <v>0.83167780819412107</v>
      </c>
      <c r="J1256" s="376">
        <f t="shared" si="702"/>
        <v>0.95233440647693901</v>
      </c>
      <c r="K1256" s="376">
        <f t="shared" si="702"/>
        <v>0.92718547358417935</v>
      </c>
      <c r="L1256" s="376">
        <f t="shared" si="702"/>
        <v>0.99162926195818113</v>
      </c>
      <c r="M1256" s="376">
        <f t="shared" si="702"/>
        <v>1.0420052655494534</v>
      </c>
      <c r="N1256" s="376">
        <f t="shared" si="702"/>
        <v>1.0479816887595699</v>
      </c>
      <c r="O1256" s="376">
        <f t="shared" si="702"/>
        <v>0.92067470947782004</v>
      </c>
      <c r="P1256" s="376">
        <f t="shared" si="702"/>
        <v>1.0175330997870404</v>
      </c>
      <c r="Q1256" s="376">
        <f t="shared" si="702"/>
        <v>1.0672893218583099</v>
      </c>
      <c r="R1256" s="376">
        <f t="shared" si="702"/>
        <v>0.93944633776007902</v>
      </c>
      <c r="S1256" s="376">
        <f t="shared" si="702"/>
        <v>1.0245922287673472</v>
      </c>
      <c r="T1256" s="376">
        <f t="shared" si="702"/>
        <v>1.0547522455129503</v>
      </c>
      <c r="U1256" s="376">
        <f t="shared" si="702"/>
        <v>0.96601375955455082</v>
      </c>
      <c r="V1256" s="376">
        <f t="shared" si="702"/>
        <v>1.0934735724454945</v>
      </c>
      <c r="W1256" s="376">
        <f t="shared" si="702"/>
        <v>0.95892583028091039</v>
      </c>
      <c r="X1256" s="376">
        <f t="shared" si="702"/>
        <v>1.0471072907602257</v>
      </c>
      <c r="Y1256" s="376">
        <f t="shared" si="702"/>
        <v>0.94781714225790281</v>
      </c>
      <c r="Z1256" s="376">
        <f t="shared" si="702"/>
        <v>1.0623217331357817</v>
      </c>
      <c r="AA1256" s="376">
        <f t="shared" si="702"/>
        <v>0.85229844498708318</v>
      </c>
      <c r="AB1256" s="376">
        <f t="shared" si="702"/>
        <v>1.0230237534506161</v>
      </c>
      <c r="AC1256" s="376">
        <f t="shared" si="702"/>
        <v>0.85664578332203845</v>
      </c>
      <c r="AD1256" s="376">
        <f t="shared" si="702"/>
        <v>0.89953044985083219</v>
      </c>
      <c r="AE1256" s="376">
        <f t="shared" si="702"/>
        <v>0.87977015993585495</v>
      </c>
      <c r="AF1256" s="376">
        <f t="shared" si="702"/>
        <v>0.92885595377693531</v>
      </c>
      <c r="AG1256" s="376">
        <f t="shared" ref="AG1256:AH1256" si="703">AG86*100/AG$5</f>
        <v>0.9728907131825415</v>
      </c>
      <c r="AH1256" s="376">
        <f t="shared" si="703"/>
        <v>0.90339702435741775</v>
      </c>
      <c r="AI1256" s="376">
        <f t="shared" ref="AI1256:AJ1256" si="704">AI86*100/AI$5</f>
        <v>0.95944531456411253</v>
      </c>
      <c r="AJ1256" s="376">
        <f t="shared" si="704"/>
        <v>0.92125035879965944</v>
      </c>
      <c r="AK1256" s="376">
        <f t="shared" ref="AK1256:AL1256" si="705">AK86*100/AK$5</f>
        <v>1.0510183479612079</v>
      </c>
      <c r="AL1256" s="376">
        <f t="shared" si="705"/>
        <v>1.0862795508375673</v>
      </c>
      <c r="AM1256" s="376">
        <f t="shared" ref="AM1256:AN1256" si="706">AM86*100/AM$5</f>
        <v>0.98209845656568584</v>
      </c>
      <c r="AN1256" s="376">
        <f t="shared" si="706"/>
        <v>1.0198464276038888</v>
      </c>
      <c r="AO1256" s="376">
        <f t="shared" ref="AO1256:AP1256" si="707">AO86*100/AO$5</f>
        <v>1.0887488978944173</v>
      </c>
      <c r="AP1256" s="376">
        <f t="shared" si="707"/>
        <v>1.0478515800730761</v>
      </c>
    </row>
    <row r="1257" spans="1:42" s="326" customFormat="1" ht="13.8" x14ac:dyDescent="0.3">
      <c r="A1257" s="330"/>
      <c r="B1257" s="330" t="s">
        <v>258</v>
      </c>
      <c r="C1257" s="376">
        <f t="shared" ref="C1257:AF1257" si="708">C87*100/C$5</f>
        <v>5.5915854195632088E-2</v>
      </c>
      <c r="D1257" s="376">
        <f t="shared" si="708"/>
        <v>3.4954408603261433E-2</v>
      </c>
      <c r="E1257" s="376">
        <f t="shared" si="708"/>
        <v>4.7738019715056236E-2</v>
      </c>
      <c r="F1257" s="376">
        <f t="shared" si="708"/>
        <v>5.0108334779663297E-2</v>
      </c>
      <c r="G1257" s="376">
        <f t="shared" si="708"/>
        <v>4.3816461900199777E-2</v>
      </c>
      <c r="H1257" s="376">
        <f t="shared" si="708"/>
        <v>5.2246320022115919E-2</v>
      </c>
      <c r="I1257" s="376">
        <f t="shared" si="708"/>
        <v>3.7947697083706572E-2</v>
      </c>
      <c r="J1257" s="376">
        <f t="shared" si="708"/>
        <v>4.9967375315897761E-2</v>
      </c>
      <c r="K1257" s="376">
        <f t="shared" si="708"/>
        <v>6.211055836332597E-2</v>
      </c>
      <c r="L1257" s="376">
        <f t="shared" si="708"/>
        <v>5.6259450887892436E-2</v>
      </c>
      <c r="M1257" s="376">
        <f t="shared" si="708"/>
        <v>5.5565672157428692E-2</v>
      </c>
      <c r="N1257" s="376">
        <f t="shared" si="708"/>
        <v>5.0301699104300927E-2</v>
      </c>
      <c r="O1257" s="376">
        <f t="shared" si="708"/>
        <v>5.9262871458787565E-2</v>
      </c>
      <c r="P1257" s="376">
        <f t="shared" si="708"/>
        <v>5.7766872663593316E-2</v>
      </c>
      <c r="Q1257" s="376">
        <f t="shared" si="708"/>
        <v>5.9319065110701744E-2</v>
      </c>
      <c r="R1257" s="376">
        <f t="shared" si="708"/>
        <v>4.8893377388975381E-2</v>
      </c>
      <c r="S1257" s="376">
        <f t="shared" si="708"/>
        <v>5.5267801127221655E-2</v>
      </c>
      <c r="T1257" s="376">
        <f t="shared" si="708"/>
        <v>6.8957001161018258E-2</v>
      </c>
      <c r="U1257" s="376">
        <f t="shared" si="708"/>
        <v>5.8079173440165159E-2</v>
      </c>
      <c r="V1257" s="376">
        <f t="shared" si="708"/>
        <v>5.9240475921523275E-2</v>
      </c>
      <c r="W1257" s="376">
        <f t="shared" si="708"/>
        <v>5.5049981803452129E-2</v>
      </c>
      <c r="X1257" s="376">
        <f t="shared" si="708"/>
        <v>6.7762340846655958E-2</v>
      </c>
      <c r="Y1257" s="376">
        <f t="shared" si="708"/>
        <v>4.832211695781375E-2</v>
      </c>
      <c r="Z1257" s="376">
        <f t="shared" si="708"/>
        <v>6.1058146003197249E-2</v>
      </c>
      <c r="AA1257" s="376">
        <f t="shared" si="708"/>
        <v>5.8510449672895828E-2</v>
      </c>
      <c r="AB1257" s="376">
        <f t="shared" si="708"/>
        <v>4.3130347305049353E-2</v>
      </c>
      <c r="AC1257" s="376">
        <f t="shared" si="708"/>
        <v>4.4976477036018765E-2</v>
      </c>
      <c r="AD1257" s="376">
        <f t="shared" si="708"/>
        <v>4.61573346323811E-2</v>
      </c>
      <c r="AE1257" s="376">
        <f t="shared" si="708"/>
        <v>5.193161642102103E-2</v>
      </c>
      <c r="AF1257" s="376">
        <f t="shared" si="708"/>
        <v>5.5898293910267988E-2</v>
      </c>
      <c r="AG1257" s="376">
        <f t="shared" ref="AG1257:AH1257" si="709">AG87*100/AG$5</f>
        <v>6.9295009399866339E-2</v>
      </c>
      <c r="AH1257" s="376">
        <f t="shared" si="709"/>
        <v>6.7992177711144228E-2</v>
      </c>
      <c r="AI1257" s="376">
        <f t="shared" ref="AI1257:AJ1257" si="710">AI87*100/AI$5</f>
        <v>7.4962920076355105E-2</v>
      </c>
      <c r="AJ1257" s="376">
        <f t="shared" si="710"/>
        <v>6.0461162799821049E-2</v>
      </c>
      <c r="AK1257" s="376">
        <f t="shared" ref="AK1257:AL1257" si="711">AK87*100/AK$5</f>
        <v>5.9999189532500767E-2</v>
      </c>
      <c r="AL1257" s="376">
        <f t="shared" si="711"/>
        <v>6.5640651891813367E-2</v>
      </c>
      <c r="AM1257" s="376">
        <f t="shared" ref="AM1257:AN1257" si="712">AM87*100/AM$5</f>
        <v>7.7145159958570145E-2</v>
      </c>
      <c r="AN1257" s="376">
        <f t="shared" si="712"/>
        <v>5.7722430706304437E-2</v>
      </c>
      <c r="AO1257" s="376">
        <f t="shared" ref="AO1257:AP1257" si="713">AO87*100/AO$5</f>
        <v>8.1045032650643029E-2</v>
      </c>
      <c r="AP1257" s="376">
        <f t="shared" si="713"/>
        <v>7.4917317680787091E-2</v>
      </c>
    </row>
    <row r="1258" spans="1:42" s="326" customFormat="1" ht="27.6" x14ac:dyDescent="0.3">
      <c r="A1258" s="328"/>
      <c r="B1258" s="328" t="s">
        <v>259</v>
      </c>
      <c r="C1258" s="376">
        <f t="shared" ref="C1258:AF1258" si="714">C88*100/C$5</f>
        <v>0.54400297066468628</v>
      </c>
      <c r="D1258" s="376">
        <f t="shared" si="714"/>
        <v>0.47842770593183204</v>
      </c>
      <c r="E1258" s="376">
        <f t="shared" si="714"/>
        <v>0.70607514784800363</v>
      </c>
      <c r="F1258" s="376">
        <f t="shared" si="714"/>
        <v>0.71183428497845702</v>
      </c>
      <c r="G1258" s="376">
        <f t="shared" si="714"/>
        <v>0.35249141881401225</v>
      </c>
      <c r="H1258" s="376">
        <f t="shared" si="714"/>
        <v>0.33318804363618448</v>
      </c>
      <c r="I1258" s="376">
        <f t="shared" si="714"/>
        <v>0.30140576119060625</v>
      </c>
      <c r="J1258" s="376">
        <f t="shared" si="714"/>
        <v>0.30658814372659604</v>
      </c>
      <c r="K1258" s="376">
        <f t="shared" si="714"/>
        <v>0.35394778711027386</v>
      </c>
      <c r="L1258" s="376">
        <f t="shared" si="714"/>
        <v>0.31154912610470126</v>
      </c>
      <c r="M1258" s="376">
        <f t="shared" si="714"/>
        <v>0.36632499025686144</v>
      </c>
      <c r="N1258" s="376">
        <f t="shared" si="714"/>
        <v>0.39401516427370703</v>
      </c>
      <c r="O1258" s="376">
        <f t="shared" si="714"/>
        <v>0.34345038877546791</v>
      </c>
      <c r="P1258" s="376">
        <f t="shared" si="714"/>
        <v>0.31304207065751738</v>
      </c>
      <c r="Q1258" s="376">
        <f t="shared" si="714"/>
        <v>0.36838594283409648</v>
      </c>
      <c r="R1258" s="376">
        <f t="shared" si="714"/>
        <v>0.31790070597175768</v>
      </c>
      <c r="S1258" s="376">
        <f t="shared" si="714"/>
        <v>0.29978206922320849</v>
      </c>
      <c r="T1258" s="376">
        <f t="shared" si="714"/>
        <v>0.37506544177908779</v>
      </c>
      <c r="U1258" s="376">
        <f t="shared" si="714"/>
        <v>0.3509244337487426</v>
      </c>
      <c r="V1258" s="376">
        <f t="shared" si="714"/>
        <v>0.40633381266543195</v>
      </c>
      <c r="W1258" s="376">
        <f t="shared" si="714"/>
        <v>0.38844283851110989</v>
      </c>
      <c r="X1258" s="376">
        <f t="shared" si="714"/>
        <v>0.32749147103308807</v>
      </c>
      <c r="Y1258" s="376">
        <f t="shared" si="714"/>
        <v>0.35119241492339603</v>
      </c>
      <c r="Z1258" s="376">
        <f t="shared" si="714"/>
        <v>0.3859845412203593</v>
      </c>
      <c r="AA1258" s="376">
        <f t="shared" si="714"/>
        <v>0.31410043209612454</v>
      </c>
      <c r="AB1258" s="376">
        <f t="shared" si="714"/>
        <v>0.34618785638613236</v>
      </c>
      <c r="AC1258" s="376">
        <f t="shared" si="714"/>
        <v>0.30312063730177158</v>
      </c>
      <c r="AD1258" s="376">
        <f t="shared" si="714"/>
        <v>0.30270377426058021</v>
      </c>
      <c r="AE1258" s="376">
        <f t="shared" si="714"/>
        <v>0.30518551003303745</v>
      </c>
      <c r="AF1258" s="376">
        <f t="shared" si="714"/>
        <v>0.35266787041985631</v>
      </c>
      <c r="AG1258" s="376">
        <f t="shared" ref="AG1258:AH1258" si="715">AG88*100/AG$5</f>
        <v>0.33029900269899942</v>
      </c>
      <c r="AH1258" s="376">
        <f t="shared" si="715"/>
        <v>0.34319593769485335</v>
      </c>
      <c r="AI1258" s="376">
        <f t="shared" ref="AI1258:AJ1258" si="716">AI88*100/AI$5</f>
        <v>0.32649977367241545</v>
      </c>
      <c r="AJ1258" s="376">
        <f t="shared" si="716"/>
        <v>0.31727504540786683</v>
      </c>
      <c r="AK1258" s="376">
        <f t="shared" ref="AK1258:AL1258" si="717">AK88*100/AK$5</f>
        <v>0.32527258162195433</v>
      </c>
      <c r="AL1258" s="376">
        <f t="shared" si="717"/>
        <v>0.30667277783558944</v>
      </c>
      <c r="AM1258" s="376">
        <f t="shared" ref="AM1258:AN1258" si="718">AM88*100/AM$5</f>
        <v>0.27624956076430102</v>
      </c>
      <c r="AN1258" s="376">
        <f t="shared" si="718"/>
        <v>0.2827695970741172</v>
      </c>
      <c r="AO1258" s="376">
        <f t="shared" ref="AO1258:AP1258" si="719">AO88*100/AO$5</f>
        <v>0.50703807559175329</v>
      </c>
      <c r="AP1258" s="376">
        <f t="shared" si="719"/>
        <v>0.37104731375387884</v>
      </c>
    </row>
    <row r="1259" spans="1:42" s="326" customFormat="1" ht="27.6" x14ac:dyDescent="0.3">
      <c r="A1259" s="330"/>
      <c r="B1259" s="330" t="s">
        <v>260</v>
      </c>
      <c r="C1259" s="376">
        <f t="shared" ref="C1259:AF1259" si="720">C89*100/C$5</f>
        <v>0.12331712709090753</v>
      </c>
      <c r="D1259" s="376">
        <f t="shared" si="720"/>
        <v>9.6167670960204496E-2</v>
      </c>
      <c r="E1259" s="376">
        <f t="shared" si="720"/>
        <v>9.737810115313425E-2</v>
      </c>
      <c r="F1259" s="376">
        <f t="shared" si="720"/>
        <v>0.11801252668378802</v>
      </c>
      <c r="G1259" s="376">
        <f t="shared" si="720"/>
        <v>9.0295189839905365E-2</v>
      </c>
      <c r="H1259" s="376">
        <f t="shared" si="720"/>
        <v>9.8985399653551104E-2</v>
      </c>
      <c r="I1259" s="376">
        <f t="shared" si="720"/>
        <v>9.7506036044042926E-2</v>
      </c>
      <c r="J1259" s="376">
        <f t="shared" si="720"/>
        <v>0.11313780892694515</v>
      </c>
      <c r="K1259" s="376">
        <f t="shared" si="720"/>
        <v>0.1161777405646293</v>
      </c>
      <c r="L1259" s="376">
        <f t="shared" si="720"/>
        <v>0.13694615934428392</v>
      </c>
      <c r="M1259" s="376">
        <f t="shared" si="720"/>
        <v>0.11704530176499719</v>
      </c>
      <c r="N1259" s="376">
        <f t="shared" si="720"/>
        <v>0.10478039442397667</v>
      </c>
      <c r="O1259" s="376">
        <f t="shared" si="720"/>
        <v>0.10571598030297022</v>
      </c>
      <c r="P1259" s="376">
        <f t="shared" si="720"/>
        <v>0.11275830214075308</v>
      </c>
      <c r="Q1259" s="376">
        <f t="shared" si="720"/>
        <v>0.12170134046435473</v>
      </c>
      <c r="R1259" s="376">
        <f t="shared" si="720"/>
        <v>0.13627885941764156</v>
      </c>
      <c r="S1259" s="376">
        <f t="shared" si="720"/>
        <v>0.12970810862636581</v>
      </c>
      <c r="T1259" s="376">
        <f t="shared" si="720"/>
        <v>0.14249459418482099</v>
      </c>
      <c r="U1259" s="376">
        <f t="shared" si="720"/>
        <v>0.13696443234366998</v>
      </c>
      <c r="V1259" s="376">
        <f t="shared" si="720"/>
        <v>0.146075664030962</v>
      </c>
      <c r="W1259" s="376">
        <f t="shared" si="720"/>
        <v>0.15076650452962018</v>
      </c>
      <c r="X1259" s="376">
        <f t="shared" si="720"/>
        <v>0.14449018842405653</v>
      </c>
      <c r="Y1259" s="376">
        <f t="shared" si="720"/>
        <v>0.12796847938354755</v>
      </c>
      <c r="Z1259" s="376">
        <f t="shared" si="720"/>
        <v>0.1192830791381357</v>
      </c>
      <c r="AA1259" s="376">
        <f t="shared" si="720"/>
        <v>0.1370464954592524</v>
      </c>
      <c r="AB1259" s="376">
        <f t="shared" si="720"/>
        <v>0.1052828644412216</v>
      </c>
      <c r="AC1259" s="376">
        <f t="shared" si="720"/>
        <v>0.11643538796990541</v>
      </c>
      <c r="AD1259" s="376">
        <f t="shared" si="720"/>
        <v>0.14836233693981335</v>
      </c>
      <c r="AE1259" s="376">
        <f t="shared" si="720"/>
        <v>0.14207884050485917</v>
      </c>
      <c r="AF1259" s="376">
        <f t="shared" si="720"/>
        <v>0.1414904163660485</v>
      </c>
      <c r="AG1259" s="376">
        <f t="shared" ref="AG1259:AH1259" si="721">AG89*100/AG$5</f>
        <v>0.14422959834880794</v>
      </c>
      <c r="AH1259" s="376">
        <f t="shared" si="721"/>
        <v>0.1691711246906582</v>
      </c>
      <c r="AI1259" s="376">
        <f t="shared" ref="AI1259:AJ1259" si="722">AI89*100/AI$5</f>
        <v>0.16372490370108148</v>
      </c>
      <c r="AJ1259" s="376">
        <f t="shared" si="722"/>
        <v>0.13516275121414328</v>
      </c>
      <c r="AK1259" s="376">
        <f t="shared" ref="AK1259:AL1259" si="723">AK89*100/AK$5</f>
        <v>0.15809158944925064</v>
      </c>
      <c r="AL1259" s="376">
        <f t="shared" si="723"/>
        <v>0.12932893963300718</v>
      </c>
      <c r="AM1259" s="376">
        <f t="shared" ref="AM1259:AN1259" si="724">AM89*100/AM$5</f>
        <v>0.12904620258444716</v>
      </c>
      <c r="AN1259" s="376">
        <f t="shared" si="724"/>
        <v>9.2130771754578872E-2</v>
      </c>
      <c r="AO1259" s="376">
        <f t="shared" ref="AO1259:AP1259" si="725">AO89*100/AO$5</f>
        <v>0.13210834465745144</v>
      </c>
      <c r="AP1259" s="376">
        <f t="shared" si="725"/>
        <v>0.18034420850491528</v>
      </c>
    </row>
    <row r="1260" spans="1:42" s="326" customFormat="1" ht="25.5" customHeight="1" x14ac:dyDescent="0.3">
      <c r="A1260" s="328"/>
      <c r="B1260" s="328" t="s">
        <v>261</v>
      </c>
      <c r="C1260" s="376">
        <f t="shared" ref="C1260:AF1260" si="726">C90*100/C$5</f>
        <v>8.2038704997452489E-3</v>
      </c>
      <c r="D1260" s="376">
        <f t="shared" si="726"/>
        <v>7.7054669211623125E-3</v>
      </c>
      <c r="E1260" s="376">
        <f t="shared" si="726"/>
        <v>5.5197085295533776E-3</v>
      </c>
      <c r="F1260" s="376">
        <f t="shared" si="726"/>
        <v>4.8788642004141437E-3</v>
      </c>
      <c r="G1260" s="376">
        <f t="shared" si="726"/>
        <v>4.8808210724273172E-3</v>
      </c>
      <c r="H1260" s="376">
        <f t="shared" si="726"/>
        <v>6.195645439515827E-3</v>
      </c>
      <c r="I1260" s="376">
        <f t="shared" si="726"/>
        <v>6.8224722648063318E-3</v>
      </c>
      <c r="J1260" s="376">
        <f t="shared" si="726"/>
        <v>6.5285840741209486E-3</v>
      </c>
      <c r="K1260" s="376">
        <f t="shared" si="726"/>
        <v>8.0041401807444713E-3</v>
      </c>
      <c r="L1260" s="376">
        <f t="shared" si="726"/>
        <v>7.721000081725206E-3</v>
      </c>
      <c r="M1260" s="376">
        <f t="shared" si="726"/>
        <v>8.4667448386893645E-3</v>
      </c>
      <c r="N1260" s="376">
        <f t="shared" si="726"/>
        <v>7.2875253119305235E-3</v>
      </c>
      <c r="O1260" s="376">
        <f t="shared" si="726"/>
        <v>9.2750203550862713E-3</v>
      </c>
      <c r="P1260" s="376">
        <f t="shared" si="726"/>
        <v>9.0047321756266899E-3</v>
      </c>
      <c r="Q1260" s="376">
        <f t="shared" si="726"/>
        <v>8.4685789995260531E-3</v>
      </c>
      <c r="R1260" s="376">
        <f t="shared" si="726"/>
        <v>8.175935346921329E-3</v>
      </c>
      <c r="S1260" s="376">
        <f t="shared" si="726"/>
        <v>1.0505803814613766E-2</v>
      </c>
      <c r="T1260" s="376">
        <f t="shared" si="726"/>
        <v>1.0259139066508667E-2</v>
      </c>
      <c r="U1260" s="376">
        <f t="shared" si="726"/>
        <v>4.618944352340038E-3</v>
      </c>
      <c r="V1260" s="376">
        <f t="shared" si="726"/>
        <v>7.4347545862919135E-3</v>
      </c>
      <c r="W1260" s="376">
        <f t="shared" si="726"/>
        <v>6.5455730146397476E-3</v>
      </c>
      <c r="X1260" s="376">
        <f t="shared" si="726"/>
        <v>6.2513261225076158E-3</v>
      </c>
      <c r="Y1260" s="376">
        <f t="shared" si="726"/>
        <v>3.455869228338437E-3</v>
      </c>
      <c r="Z1260" s="376">
        <f t="shared" si="726"/>
        <v>4.5429378186710367E-3</v>
      </c>
      <c r="AA1260" s="376">
        <f t="shared" si="726"/>
        <v>6.4767112655067733E-3</v>
      </c>
      <c r="AB1260" s="376">
        <f t="shared" si="726"/>
        <v>6.4964496176894921E-3</v>
      </c>
      <c r="AC1260" s="376">
        <f t="shared" si="726"/>
        <v>5.6088663156156808E-3</v>
      </c>
      <c r="AD1260" s="376">
        <f t="shared" si="726"/>
        <v>7.5830802946337704E-3</v>
      </c>
      <c r="AE1260" s="376">
        <f t="shared" si="726"/>
        <v>1.1729959893673297E-2</v>
      </c>
      <c r="AF1260" s="376">
        <f t="shared" si="726"/>
        <v>1.0091738919110291E-2</v>
      </c>
      <c r="AG1260" s="376">
        <f t="shared" ref="AG1260:AH1260" si="727">AG90*100/AG$5</f>
        <v>8.953352598404761E-3</v>
      </c>
      <c r="AH1260" s="376">
        <f t="shared" si="727"/>
        <v>6.1501761538893624E-3</v>
      </c>
      <c r="AI1260" s="376">
        <f t="shared" ref="AI1260:AJ1260" si="728">AI90*100/AI$5</f>
        <v>9.1804051422294617E-3</v>
      </c>
      <c r="AJ1260" s="376">
        <f t="shared" si="728"/>
        <v>8.3685263128395991E-3</v>
      </c>
      <c r="AK1260" s="376">
        <f t="shared" ref="AK1260:AL1260" si="729">AK90*100/AK$5</f>
        <v>6.7760182509795331E-3</v>
      </c>
      <c r="AL1260" s="376">
        <f t="shared" si="729"/>
        <v>6.3704209645468945E-3</v>
      </c>
      <c r="AM1260" s="376">
        <f t="shared" ref="AM1260:AN1260" si="730">AM90*100/AM$5</f>
        <v>1.0361189785242522E-2</v>
      </c>
      <c r="AN1260" s="376">
        <f t="shared" si="730"/>
        <v>4.0015670761572213E-3</v>
      </c>
      <c r="AO1260" s="376">
        <f t="shared" ref="AO1260:AP1260" si="731">AO90*100/AO$5</f>
        <v>8.4243956365389304E-3</v>
      </c>
      <c r="AP1260" s="376">
        <f t="shared" si="731"/>
        <v>8.1488655693443875E-3</v>
      </c>
    </row>
    <row r="1261" spans="1:42" s="326" customFormat="1" ht="13.8" x14ac:dyDescent="0.3">
      <c r="A1261" s="330"/>
      <c r="B1261" s="330" t="s">
        <v>262</v>
      </c>
      <c r="C1261" s="376">
        <f t="shared" ref="C1261:AF1261" si="732">C91*100/C$5</f>
        <v>0.11481100873064534</v>
      </c>
      <c r="D1261" s="376">
        <f t="shared" si="732"/>
        <v>8.7730399918037938E-2</v>
      </c>
      <c r="E1261" s="376">
        <f t="shared" si="732"/>
        <v>9.1037895409728342E-2</v>
      </c>
      <c r="F1261" s="376">
        <f t="shared" si="732"/>
        <v>0.11241383006036194</v>
      </c>
      <c r="G1261" s="376">
        <f t="shared" si="732"/>
        <v>8.5229489181401261E-2</v>
      </c>
      <c r="H1261" s="376">
        <f t="shared" si="732"/>
        <v>9.2427435767279964E-2</v>
      </c>
      <c r="I1261" s="376">
        <f t="shared" si="732"/>
        <v>9.0277903266194059E-2</v>
      </c>
      <c r="J1261" s="376">
        <f t="shared" si="732"/>
        <v>0.10635391709573568</v>
      </c>
      <c r="K1261" s="376">
        <f t="shared" si="732"/>
        <v>0.10789894851493773</v>
      </c>
      <c r="L1261" s="376">
        <f t="shared" si="732"/>
        <v>0.12895424697898941</v>
      </c>
      <c r="M1261" s="376">
        <f t="shared" si="732"/>
        <v>0.10700433803670227</v>
      </c>
      <c r="N1261" s="376">
        <f t="shared" si="732"/>
        <v>9.7315124592242966E-2</v>
      </c>
      <c r="O1261" s="376">
        <f t="shared" si="732"/>
        <v>9.6248102623201798E-2</v>
      </c>
      <c r="P1261" s="376">
        <f t="shared" si="732"/>
        <v>0.10276168900066694</v>
      </c>
      <c r="Q1261" s="376">
        <f t="shared" si="732"/>
        <v>0.11291144644294293</v>
      </c>
      <c r="R1261" s="376">
        <f t="shared" si="732"/>
        <v>0.12613538764302443</v>
      </c>
      <c r="S1261" s="376">
        <f t="shared" si="732"/>
        <v>0.11843928393040455</v>
      </c>
      <c r="T1261" s="376">
        <f t="shared" si="732"/>
        <v>0.13175297175941805</v>
      </c>
      <c r="U1261" s="376">
        <f t="shared" si="732"/>
        <v>0.13166400721984148</v>
      </c>
      <c r="V1261" s="376">
        <f t="shared" si="732"/>
        <v>0.1382831628851903</v>
      </c>
      <c r="W1261" s="376">
        <f t="shared" si="732"/>
        <v>0.14379384144459351</v>
      </c>
      <c r="X1261" s="376">
        <f t="shared" si="732"/>
        <v>0.13747283294540957</v>
      </c>
      <c r="Y1261" s="376">
        <f t="shared" si="732"/>
        <v>0.12410734270860273</v>
      </c>
      <c r="Z1261" s="376">
        <f t="shared" si="732"/>
        <v>0.11436279403996992</v>
      </c>
      <c r="AA1261" s="376">
        <f t="shared" si="732"/>
        <v>0.12277618316043713</v>
      </c>
      <c r="AB1261" s="376">
        <f t="shared" si="732"/>
        <v>9.8271238738232555E-2</v>
      </c>
      <c r="AC1261" s="376">
        <f t="shared" si="732"/>
        <v>0.11049035459468115</v>
      </c>
      <c r="AD1261" s="376">
        <f t="shared" si="732"/>
        <v>0.14058541303259889</v>
      </c>
      <c r="AE1261" s="376">
        <f t="shared" si="732"/>
        <v>0.12466686026120125</v>
      </c>
      <c r="AF1261" s="376">
        <f t="shared" si="732"/>
        <v>0.12990772285023433</v>
      </c>
      <c r="AG1261" s="376">
        <f t="shared" ref="AG1261:AH1261" si="733">AG91*100/AG$5</f>
        <v>0.12488432244619435</v>
      </c>
      <c r="AH1261" s="376">
        <f t="shared" si="733"/>
        <v>0.14515779668007964</v>
      </c>
      <c r="AI1261" s="376">
        <f t="shared" ref="AI1261:AJ1261" si="734">AI91*100/AI$5</f>
        <v>0.14940996809892002</v>
      </c>
      <c r="AJ1261" s="376">
        <f t="shared" si="734"/>
        <v>0.12559373859388592</v>
      </c>
      <c r="AK1261" s="376">
        <f t="shared" ref="AK1261:AL1261" si="735">AK91*100/AK$5</f>
        <v>0.14437177003098611</v>
      </c>
      <c r="AL1261" s="376">
        <f t="shared" si="735"/>
        <v>0.12244649809721138</v>
      </c>
      <c r="AM1261" s="376">
        <f t="shared" ref="AM1261:AN1261" si="736">AM91*100/AM$5</f>
        <v>0.1150915198484066</v>
      </c>
      <c r="AN1261" s="376">
        <f t="shared" si="736"/>
        <v>8.6549304983517664E-2</v>
      </c>
      <c r="AO1261" s="376">
        <f t="shared" ref="AO1261:AP1261" si="737">AO91*100/AO$5</f>
        <v>0.11443204138012913</v>
      </c>
      <c r="AP1261" s="376">
        <f t="shared" si="737"/>
        <v>0.14203065672030066</v>
      </c>
    </row>
    <row r="1262" spans="1:42" s="326" customFormat="1" ht="13.8" x14ac:dyDescent="0.3">
      <c r="A1262" s="328"/>
      <c r="B1262" s="328" t="s">
        <v>263</v>
      </c>
      <c r="C1262" s="376">
        <f t="shared" ref="C1262:AF1262" si="738">C92*100/C$5</f>
        <v>3.0224786051693024E-4</v>
      </c>
      <c r="D1262" s="376">
        <f t="shared" si="738"/>
        <v>7.3180412100424196E-4</v>
      </c>
      <c r="E1262" s="376">
        <f t="shared" si="738"/>
        <v>7.4590655804775369E-4</v>
      </c>
      <c r="F1262" s="376">
        <f t="shared" si="738"/>
        <v>7.198324230119228E-4</v>
      </c>
      <c r="G1262" s="376">
        <f t="shared" si="738"/>
        <v>1.1092775164607539E-4</v>
      </c>
      <c r="H1262" s="376">
        <f t="shared" si="738"/>
        <v>2.8985475740424922E-4</v>
      </c>
      <c r="I1262" s="376">
        <f t="shared" si="738"/>
        <v>4.0566051304253864E-4</v>
      </c>
      <c r="J1262" s="376">
        <f t="shared" si="738"/>
        <v>1.4589014690773069E-4</v>
      </c>
      <c r="K1262" s="376">
        <f t="shared" si="738"/>
        <v>1.9617990639079585E-4</v>
      </c>
      <c r="L1262" s="376">
        <f t="shared" si="738"/>
        <v>2.2576023630775457E-4</v>
      </c>
      <c r="M1262" s="376">
        <f t="shared" si="738"/>
        <v>1.5742188896055603E-3</v>
      </c>
      <c r="N1262" s="376">
        <f t="shared" si="738"/>
        <v>1.7774451980318351E-4</v>
      </c>
      <c r="O1262" s="376">
        <f t="shared" si="738"/>
        <v>1.7631597668672485E-4</v>
      </c>
      <c r="P1262" s="376">
        <f t="shared" si="738"/>
        <v>9.8375488105658282E-4</v>
      </c>
      <c r="Q1262" s="376">
        <f t="shared" si="738"/>
        <v>3.0821170089336052E-4</v>
      </c>
      <c r="R1262" s="376">
        <f t="shared" si="738"/>
        <v>1.961831621232495E-3</v>
      </c>
      <c r="S1262" s="376">
        <f t="shared" si="738"/>
        <v>7.2148641308484012E-4</v>
      </c>
      <c r="T1262" s="376">
        <f t="shared" si="738"/>
        <v>4.7885697451082067E-4</v>
      </c>
      <c r="U1262" s="376">
        <f t="shared" si="738"/>
        <v>5.5239474780290239E-4</v>
      </c>
      <c r="V1262" s="376">
        <f t="shared" si="738"/>
        <v>2.9995624360813506E-4</v>
      </c>
      <c r="W1262" s="376">
        <f t="shared" si="738"/>
        <v>4.081889740860368E-4</v>
      </c>
      <c r="X1262" s="376">
        <f t="shared" si="738"/>
        <v>7.263715131280217E-4</v>
      </c>
      <c r="Y1262" s="376">
        <f t="shared" si="738"/>
        <v>3.865100710439638E-4</v>
      </c>
      <c r="Z1262" s="376">
        <f t="shared" si="738"/>
        <v>3.5513805095208968E-4</v>
      </c>
      <c r="AA1262" s="376">
        <f t="shared" si="738"/>
        <v>7.7701391531238484E-3</v>
      </c>
      <c r="AB1262" s="376">
        <f t="shared" si="738"/>
        <v>5.0996170141797879E-4</v>
      </c>
      <c r="AC1262" s="376">
        <f t="shared" si="738"/>
        <v>3.2863274571039592E-4</v>
      </c>
      <c r="AD1262" s="376">
        <f t="shared" si="738"/>
        <v>1.7064947062927295E-4</v>
      </c>
      <c r="AE1262" s="376">
        <f t="shared" si="738"/>
        <v>5.6657069138054596E-3</v>
      </c>
      <c r="AF1262" s="376">
        <f t="shared" si="738"/>
        <v>1.4620410783232731E-3</v>
      </c>
      <c r="AG1262" s="376">
        <f t="shared" ref="AG1262:AH1262" si="739">AG92*100/AG$5</f>
        <v>1.0365252858445461E-2</v>
      </c>
      <c r="AH1262" s="376">
        <f t="shared" si="739"/>
        <v>1.7848652886191366E-2</v>
      </c>
      <c r="AI1262" s="376">
        <f t="shared" ref="AI1262:AJ1262" si="740">AI92*100/AI$5</f>
        <v>5.1046953846633908E-3</v>
      </c>
      <c r="AJ1262" s="376">
        <f t="shared" si="740"/>
        <v>1.1820363210903434E-3</v>
      </c>
      <c r="AK1262" s="376">
        <f t="shared" ref="AK1262:AL1262" si="741">AK92*100/AK$5</f>
        <v>6.895482887159167E-3</v>
      </c>
      <c r="AL1262" s="376">
        <f t="shared" si="741"/>
        <v>4.8238736810709589E-4</v>
      </c>
      <c r="AM1262" s="376">
        <f t="shared" ref="AM1262:AN1262" si="742">AM92*100/AM$5</f>
        <v>3.5689668818685719E-3</v>
      </c>
      <c r="AN1262" s="376">
        <f t="shared" si="742"/>
        <v>1.5529799784804695E-3</v>
      </c>
      <c r="AO1262" s="376">
        <f t="shared" ref="AO1262:AP1262" si="743">AO92*100/AO$5</f>
        <v>9.2275174914188147E-3</v>
      </c>
      <c r="AP1262" s="376">
        <f t="shared" si="743"/>
        <v>3.0141665385166324E-2</v>
      </c>
    </row>
    <row r="1263" spans="1:42" s="326" customFormat="1" ht="13.8" x14ac:dyDescent="0.3">
      <c r="A1263" s="330"/>
      <c r="B1263" s="330" t="s">
        <v>264</v>
      </c>
      <c r="C1263" s="376">
        <f t="shared" ref="C1263:AF1263" si="744">C93*100/C$5</f>
        <v>0</v>
      </c>
      <c r="D1263" s="376">
        <f t="shared" si="744"/>
        <v>0</v>
      </c>
      <c r="E1263" s="376">
        <f t="shared" si="744"/>
        <v>7.4590655804775369E-5</v>
      </c>
      <c r="F1263" s="376">
        <f t="shared" si="744"/>
        <v>0</v>
      </c>
      <c r="G1263" s="376">
        <f t="shared" si="744"/>
        <v>7.395183443071693E-5</v>
      </c>
      <c r="H1263" s="376">
        <f t="shared" si="744"/>
        <v>7.2463689351062304E-5</v>
      </c>
      <c r="I1263" s="376">
        <f t="shared" si="744"/>
        <v>0</v>
      </c>
      <c r="J1263" s="376">
        <f t="shared" si="744"/>
        <v>1.0941761018079802E-4</v>
      </c>
      <c r="K1263" s="376">
        <f t="shared" si="744"/>
        <v>3.9235981278159172E-5</v>
      </c>
      <c r="L1263" s="376">
        <f t="shared" si="744"/>
        <v>0</v>
      </c>
      <c r="M1263" s="376">
        <f t="shared" si="744"/>
        <v>4.2546456475825952E-5</v>
      </c>
      <c r="N1263" s="376">
        <f t="shared" si="744"/>
        <v>4.4436129950795878E-5</v>
      </c>
      <c r="O1263" s="376">
        <f t="shared" si="744"/>
        <v>1.6541347995420335E-5</v>
      </c>
      <c r="P1263" s="376">
        <f t="shared" si="744"/>
        <v>8.1260834028681365E-6</v>
      </c>
      <c r="Q1263" s="376">
        <f t="shared" si="744"/>
        <v>1.3103320992385514E-5</v>
      </c>
      <c r="R1263" s="376">
        <f t="shared" si="744"/>
        <v>5.7048064633070446E-6</v>
      </c>
      <c r="S1263" s="376">
        <f t="shared" si="744"/>
        <v>4.1534468262668806E-5</v>
      </c>
      <c r="T1263" s="376">
        <f t="shared" si="744"/>
        <v>3.6263843834647944E-6</v>
      </c>
      <c r="U1263" s="376">
        <f t="shared" si="744"/>
        <v>1.290860236855644E-4</v>
      </c>
      <c r="V1263" s="376">
        <f t="shared" si="744"/>
        <v>5.7790315871646067E-5</v>
      </c>
      <c r="W1263" s="376">
        <f t="shared" si="744"/>
        <v>1.8901096300880052E-5</v>
      </c>
      <c r="X1263" s="376">
        <f t="shared" si="744"/>
        <v>3.9657843011331521E-5</v>
      </c>
      <c r="Y1263" s="376">
        <f t="shared" si="744"/>
        <v>1.8757375562435053E-5</v>
      </c>
      <c r="Z1263" s="376">
        <f t="shared" si="744"/>
        <v>2.2209228542645899E-5</v>
      </c>
      <c r="AA1263" s="376">
        <f t="shared" si="744"/>
        <v>2.3461880184662495E-5</v>
      </c>
      <c r="AB1263" s="376">
        <f t="shared" si="744"/>
        <v>5.2143838815741959E-6</v>
      </c>
      <c r="AC1263" s="376">
        <f t="shared" si="744"/>
        <v>7.5343138982007598E-6</v>
      </c>
      <c r="AD1263" s="376">
        <f t="shared" si="744"/>
        <v>2.3194141951414282E-5</v>
      </c>
      <c r="AE1263" s="376">
        <f t="shared" si="744"/>
        <v>1.6313436179157034E-5</v>
      </c>
      <c r="AF1263" s="376">
        <f t="shared" si="744"/>
        <v>2.8913518380612133E-5</v>
      </c>
      <c r="AG1263" s="376">
        <f t="shared" ref="AG1263:AH1263" si="745">AG93*100/AG$5</f>
        <v>2.6670445763331836E-5</v>
      </c>
      <c r="AH1263" s="376">
        <f t="shared" si="745"/>
        <v>1.4498970497811669E-5</v>
      </c>
      <c r="AI1263" s="376">
        <f t="shared" ref="AI1263:AJ1263" si="746">AI93*100/AI$5</f>
        <v>2.9835075268590749E-5</v>
      </c>
      <c r="AJ1263" s="376">
        <f t="shared" si="746"/>
        <v>1.8449986327421585E-5</v>
      </c>
      <c r="AK1263" s="376">
        <f t="shared" ref="AK1263:AL1263" si="747">AK93*100/AK$5</f>
        <v>4.8318280125838508E-5</v>
      </c>
      <c r="AL1263" s="376">
        <f t="shared" si="747"/>
        <v>2.9633203141798392E-5</v>
      </c>
      <c r="AM1263" s="376">
        <f t="shared" ref="AM1263:AN1263" si="748">AM93*100/AM$5</f>
        <v>2.4526068929460493E-5</v>
      </c>
      <c r="AN1263" s="376">
        <f t="shared" si="748"/>
        <v>2.6919716423520485E-5</v>
      </c>
      <c r="AO1263" s="376">
        <f t="shared" ref="AO1263:AP1263" si="749">AO93*100/AO$5</f>
        <v>2.4390149364560351E-5</v>
      </c>
      <c r="AP1263" s="376">
        <f t="shared" si="749"/>
        <v>2.3020830103930269E-5</v>
      </c>
    </row>
    <row r="1264" spans="1:42" s="326" customFormat="1" ht="27.6" x14ac:dyDescent="0.3">
      <c r="A1264" s="328"/>
      <c r="B1264" s="328" t="s">
        <v>567</v>
      </c>
      <c r="C1264" s="376">
        <f t="shared" ref="C1264:AF1264" si="750">C94*100/C$5</f>
        <v>0.12245356177514487</v>
      </c>
      <c r="D1264" s="376">
        <f t="shared" si="750"/>
        <v>0.61471546164356328</v>
      </c>
      <c r="E1264" s="376">
        <f t="shared" si="750"/>
        <v>0.30343478781382621</v>
      </c>
      <c r="F1264" s="376">
        <f t="shared" si="750"/>
        <v>2.0277679356245866</v>
      </c>
      <c r="G1264" s="376">
        <f t="shared" si="750"/>
        <v>0.24026951006539929</v>
      </c>
      <c r="H1264" s="376">
        <f t="shared" si="750"/>
        <v>0.41630389532185291</v>
      </c>
      <c r="I1264" s="376">
        <f t="shared" si="750"/>
        <v>0.1562530539782942</v>
      </c>
      <c r="J1264" s="376">
        <f t="shared" si="750"/>
        <v>0.2095347234962282</v>
      </c>
      <c r="K1264" s="376">
        <f t="shared" si="750"/>
        <v>0.1767188596768289</v>
      </c>
      <c r="L1264" s="376">
        <f t="shared" si="750"/>
        <v>0.15518758643795047</v>
      </c>
      <c r="M1264" s="376">
        <f t="shared" si="750"/>
        <v>1.0457068072628501</v>
      </c>
      <c r="N1264" s="376">
        <f t="shared" si="750"/>
        <v>0.48319847708495434</v>
      </c>
      <c r="O1264" s="376">
        <f t="shared" si="750"/>
        <v>0.29075081304702799</v>
      </c>
      <c r="P1264" s="376">
        <f t="shared" si="750"/>
        <v>0.25004230003988459</v>
      </c>
      <c r="Q1264" s="376">
        <f t="shared" si="750"/>
        <v>0.24941816822081506</v>
      </c>
      <c r="R1264" s="376">
        <f t="shared" si="750"/>
        <v>0.51766179137273061</v>
      </c>
      <c r="S1264" s="376">
        <f t="shared" si="750"/>
        <v>2.0906447746221661</v>
      </c>
      <c r="T1264" s="376">
        <f t="shared" si="750"/>
        <v>0.84288396910925967</v>
      </c>
      <c r="U1264" s="376">
        <f t="shared" si="750"/>
        <v>0.2215462611930136</v>
      </c>
      <c r="V1264" s="376">
        <f t="shared" si="750"/>
        <v>0.43145727798855676</v>
      </c>
      <c r="W1264" s="376">
        <f t="shared" si="750"/>
        <v>1.0434995265714258</v>
      </c>
      <c r="X1264" s="376">
        <f t="shared" si="750"/>
        <v>1.0508445523530181</v>
      </c>
      <c r="Y1264" s="376">
        <f t="shared" si="750"/>
        <v>1.1353362100216964</v>
      </c>
      <c r="Z1264" s="376">
        <f t="shared" si="750"/>
        <v>0.52804802221338076</v>
      </c>
      <c r="AA1264" s="376">
        <f t="shared" si="750"/>
        <v>0.27680645050241631</v>
      </c>
      <c r="AB1264" s="376">
        <f t="shared" si="750"/>
        <v>1.7226472433197642</v>
      </c>
      <c r="AC1264" s="376">
        <f t="shared" si="750"/>
        <v>1.0679279918878894</v>
      </c>
      <c r="AD1264" s="376">
        <f t="shared" si="750"/>
        <v>1.750353962117791</v>
      </c>
      <c r="AE1264" s="376">
        <f t="shared" si="750"/>
        <v>1.3407097670697947</v>
      </c>
      <c r="AF1264" s="376">
        <f t="shared" si="750"/>
        <v>0.28514208485014386</v>
      </c>
      <c r="AG1264" s="376">
        <f t="shared" ref="AG1264:AH1264" si="751">AG94*100/AG$5</f>
        <v>1.0970233483138161</v>
      </c>
      <c r="AH1264" s="376">
        <f t="shared" si="751"/>
        <v>0.39638626835218688</v>
      </c>
      <c r="AI1264" s="376">
        <f t="shared" ref="AI1264:AJ1264" si="752">AI94*100/AI$5</f>
        <v>0.96679797397423606</v>
      </c>
      <c r="AJ1264" s="376">
        <f t="shared" si="752"/>
        <v>0.67161645495495703</v>
      </c>
      <c r="AK1264" s="376">
        <f t="shared" ref="AK1264:AL1264" si="753">AK94*100/AK$5</f>
        <v>0.73422558439899521</v>
      </c>
      <c r="AL1264" s="376">
        <f t="shared" si="753"/>
        <v>0.91900158276647492</v>
      </c>
      <c r="AM1264" s="376">
        <f t="shared" ref="AM1264:AN1264" si="754">AM94*100/AM$5</f>
        <v>0.33337031776299325</v>
      </c>
      <c r="AN1264" s="376">
        <f t="shared" si="754"/>
        <v>0.4081673561153969</v>
      </c>
      <c r="AO1264" s="376">
        <f t="shared" ref="AO1264:AP1264" si="755">AO94*100/AO$5</f>
        <v>0.85372476532507713</v>
      </c>
      <c r="AP1264" s="376">
        <f t="shared" si="755"/>
        <v>0.75310037369442417</v>
      </c>
    </row>
    <row r="1265" spans="1:42" s="326" customFormat="1" ht="13.8" x14ac:dyDescent="0.3">
      <c r="A1265" s="330"/>
      <c r="B1265" s="330" t="s">
        <v>266</v>
      </c>
      <c r="C1265" s="376">
        <f t="shared" ref="C1265:AF1265" si="756">C95*100/C$5</f>
        <v>2.2927659133498562E-2</v>
      </c>
      <c r="D1265" s="376">
        <f t="shared" si="756"/>
        <v>0.45363246042015892</v>
      </c>
      <c r="E1265" s="376">
        <f t="shared" si="756"/>
        <v>0.15835596227353813</v>
      </c>
      <c r="F1265" s="376">
        <f t="shared" si="756"/>
        <v>1.8949188628887195</v>
      </c>
      <c r="G1265" s="376">
        <f t="shared" si="756"/>
        <v>0.1311905542800918</v>
      </c>
      <c r="H1265" s="376">
        <f t="shared" si="756"/>
        <v>0.2937677966292066</v>
      </c>
      <c r="I1265" s="376">
        <f t="shared" si="756"/>
        <v>5.3067770751655738E-2</v>
      </c>
      <c r="J1265" s="376">
        <f t="shared" si="756"/>
        <v>0.1086152143728055</v>
      </c>
      <c r="K1265" s="376">
        <f t="shared" si="756"/>
        <v>3.2016560722977885E-2</v>
      </c>
      <c r="L1265" s="376">
        <f t="shared" si="756"/>
        <v>1.7022321817604692E-2</v>
      </c>
      <c r="M1265" s="376">
        <f t="shared" si="756"/>
        <v>0.78519485426136792</v>
      </c>
      <c r="N1265" s="376">
        <f t="shared" si="756"/>
        <v>0.30398756499339458</v>
      </c>
      <c r="O1265" s="376">
        <f t="shared" si="756"/>
        <v>0.11862441642240111</v>
      </c>
      <c r="P1265" s="376">
        <f t="shared" si="756"/>
        <v>7.2174828826024703E-2</v>
      </c>
      <c r="Q1265" s="376">
        <f t="shared" si="756"/>
        <v>8.7525960922260657E-2</v>
      </c>
      <c r="R1265" s="376">
        <f t="shared" si="756"/>
        <v>0.40327433845446042</v>
      </c>
      <c r="S1265" s="376">
        <f t="shared" si="756"/>
        <v>1.0473771225186514</v>
      </c>
      <c r="T1265" s="376">
        <f t="shared" si="756"/>
        <v>0.65571858793462157</v>
      </c>
      <c r="U1265" s="376">
        <f t="shared" si="756"/>
        <v>1.6656734290243586E-2</v>
      </c>
      <c r="V1265" s="376">
        <f t="shared" si="756"/>
        <v>0.19629930987999653</v>
      </c>
      <c r="W1265" s="376">
        <f t="shared" si="756"/>
        <v>0.8262104904917833</v>
      </c>
      <c r="X1265" s="376">
        <f t="shared" si="756"/>
        <v>0.82821135753872954</v>
      </c>
      <c r="Y1265" s="376">
        <f t="shared" si="756"/>
        <v>0.88132319172399065</v>
      </c>
      <c r="Z1265" s="376">
        <f t="shared" si="756"/>
        <v>0.28762247231305582</v>
      </c>
      <c r="AA1265" s="376">
        <f t="shared" si="756"/>
        <v>3.2661939594987435E-2</v>
      </c>
      <c r="AB1265" s="376">
        <f t="shared" si="756"/>
        <v>1.5233828144942021</v>
      </c>
      <c r="AC1265" s="376">
        <f t="shared" si="756"/>
        <v>0.88684442030640587</v>
      </c>
      <c r="AD1265" s="376">
        <f t="shared" si="756"/>
        <v>1.5573640426044906</v>
      </c>
      <c r="AE1265" s="376">
        <f t="shared" si="756"/>
        <v>1.1515050199760855</v>
      </c>
      <c r="AF1265" s="376">
        <f t="shared" si="756"/>
        <v>6.7268277106848864E-2</v>
      </c>
      <c r="AG1265" s="376">
        <f t="shared" ref="AG1265:AH1265" si="757">AG95*100/AG$5</f>
        <v>0.96995132338726986</v>
      </c>
      <c r="AH1265" s="376">
        <f t="shared" si="757"/>
        <v>0.21001765047772725</v>
      </c>
      <c r="AI1265" s="376">
        <f t="shared" ref="AI1265:AJ1265" si="758">AI95*100/AI$5</f>
        <v>0.7835641487857139</v>
      </c>
      <c r="AJ1265" s="376">
        <f t="shared" si="758"/>
        <v>0.51704024678915028</v>
      </c>
      <c r="AK1265" s="376">
        <f t="shared" ref="AK1265:AL1265" si="759">AK95*100/AK$5</f>
        <v>0.47199176449350294</v>
      </c>
      <c r="AL1265" s="376">
        <f t="shared" si="759"/>
        <v>0.73196767861837453</v>
      </c>
      <c r="AM1265" s="376">
        <f t="shared" ref="AM1265:AN1265" si="760">AM95*100/AM$5</f>
        <v>0.19356802472133472</v>
      </c>
      <c r="AN1265" s="376">
        <f t="shared" si="760"/>
        <v>0.22422572802377189</v>
      </c>
      <c r="AO1265" s="376">
        <f t="shared" ref="AO1265:AP1265" si="761">AO95*100/AO$5</f>
        <v>0.68931163810228246</v>
      </c>
      <c r="AP1265" s="376">
        <f t="shared" si="761"/>
        <v>0.58427013945616946</v>
      </c>
    </row>
    <row r="1266" spans="1:42" s="326" customFormat="1" ht="27.6" x14ac:dyDescent="0.3">
      <c r="A1266" s="328"/>
      <c r="B1266" s="328" t="s">
        <v>267</v>
      </c>
      <c r="C1266" s="376">
        <f t="shared" ref="C1266:AF1266" si="762">C96*100/C$5</f>
        <v>9.9525902641646305E-2</v>
      </c>
      <c r="D1266" s="376">
        <f t="shared" si="762"/>
        <v>0.1610830012234043</v>
      </c>
      <c r="E1266" s="376">
        <f t="shared" si="762"/>
        <v>0.14507882554028809</v>
      </c>
      <c r="F1266" s="376">
        <f t="shared" si="762"/>
        <v>0.1328890634260344</v>
      </c>
      <c r="G1266" s="376">
        <f t="shared" si="762"/>
        <v>0.10907895578530746</v>
      </c>
      <c r="H1266" s="376">
        <f t="shared" si="762"/>
        <v>0.12249986684797082</v>
      </c>
      <c r="I1266" s="376">
        <f t="shared" si="762"/>
        <v>0.10322216145509688</v>
      </c>
      <c r="J1266" s="376">
        <f t="shared" si="762"/>
        <v>0.10091950912342271</v>
      </c>
      <c r="K1266" s="376">
        <f t="shared" si="762"/>
        <v>0.14470229895385103</v>
      </c>
      <c r="L1266" s="376">
        <f t="shared" si="762"/>
        <v>0.13812011257308424</v>
      </c>
      <c r="M1266" s="376">
        <f t="shared" si="762"/>
        <v>0.26051195300148233</v>
      </c>
      <c r="N1266" s="376">
        <f t="shared" si="762"/>
        <v>0.17921091209155976</v>
      </c>
      <c r="O1266" s="376">
        <f t="shared" si="762"/>
        <v>0.17212639662462687</v>
      </c>
      <c r="P1266" s="376">
        <f t="shared" si="762"/>
        <v>0.17786747121385987</v>
      </c>
      <c r="Q1266" s="376">
        <f t="shared" si="762"/>
        <v>0.16189220729855441</v>
      </c>
      <c r="R1266" s="376">
        <f t="shared" si="762"/>
        <v>0.11438745291827025</v>
      </c>
      <c r="S1266" s="376">
        <f t="shared" si="762"/>
        <v>1.0432676521035147</v>
      </c>
      <c r="T1266" s="376">
        <f t="shared" si="762"/>
        <v>0.18716538117463824</v>
      </c>
      <c r="U1266" s="376">
        <f t="shared" si="762"/>
        <v>0.20488952690277001</v>
      </c>
      <c r="V1266" s="376">
        <f t="shared" si="762"/>
        <v>0.23515796810856027</v>
      </c>
      <c r="W1266" s="376">
        <f t="shared" si="762"/>
        <v>0.21728903607964239</v>
      </c>
      <c r="X1266" s="376">
        <f t="shared" si="762"/>
        <v>0.22263319481428862</v>
      </c>
      <c r="Y1266" s="376">
        <f t="shared" si="762"/>
        <v>0.25401301829770567</v>
      </c>
      <c r="Z1266" s="376">
        <f t="shared" si="762"/>
        <v>0.24042554990032483</v>
      </c>
      <c r="AA1266" s="376">
        <f t="shared" si="762"/>
        <v>0.24414451090742886</v>
      </c>
      <c r="AB1266" s="376">
        <f t="shared" si="762"/>
        <v>0.19926442882556189</v>
      </c>
      <c r="AC1266" s="376">
        <f t="shared" si="762"/>
        <v>0.18108357158148378</v>
      </c>
      <c r="AD1266" s="376">
        <f t="shared" si="762"/>
        <v>0.19298991951330058</v>
      </c>
      <c r="AE1266" s="376">
        <f t="shared" si="762"/>
        <v>0.18920474709370924</v>
      </c>
      <c r="AF1266" s="376">
        <f t="shared" si="762"/>
        <v>0.21787380774329496</v>
      </c>
      <c r="AG1266" s="376">
        <f t="shared" ref="AG1266:AH1266" si="763">AG96*100/AG$5</f>
        <v>0.12707202492654648</v>
      </c>
      <c r="AH1266" s="376">
        <f t="shared" si="763"/>
        <v>0.18636861787445963</v>
      </c>
      <c r="AI1266" s="376">
        <f t="shared" ref="AI1266:AJ1266" si="764">AI96*100/AI$5</f>
        <v>0.18323382518852208</v>
      </c>
      <c r="AJ1266" s="376">
        <f t="shared" si="764"/>
        <v>0.15457620816580681</v>
      </c>
      <c r="AK1266" s="376">
        <f t="shared" ref="AK1266:AL1266" si="765">AK96*100/AK$5</f>
        <v>0.26223381990549249</v>
      </c>
      <c r="AL1266" s="376">
        <f t="shared" si="765"/>
        <v>0.18703390414810031</v>
      </c>
      <c r="AM1266" s="376">
        <f t="shared" ref="AM1266:AN1266" si="766">AM96*100/AM$5</f>
        <v>0.13980229304165856</v>
      </c>
      <c r="AN1266" s="376">
        <f t="shared" si="766"/>
        <v>0.18394162809162501</v>
      </c>
      <c r="AO1266" s="376">
        <f t="shared" ref="AO1266:AP1266" si="767">AO96*100/AO$5</f>
        <v>0.16441312722279469</v>
      </c>
      <c r="AP1266" s="376">
        <f t="shared" si="767"/>
        <v>0.16883023423825483</v>
      </c>
    </row>
    <row r="1267" spans="1:42" s="326" customFormat="1" ht="13.8" x14ac:dyDescent="0.3">
      <c r="A1267" s="330"/>
      <c r="B1267" s="330" t="s">
        <v>268</v>
      </c>
      <c r="C1267" s="376">
        <f t="shared" ref="C1267:AF1267" si="768">C97*100/C$5</f>
        <v>0.3152013402533701</v>
      </c>
      <c r="D1267" s="376">
        <f t="shared" si="768"/>
        <v>0.32780519890866489</v>
      </c>
      <c r="E1267" s="376">
        <f t="shared" si="768"/>
        <v>0.60985320185984349</v>
      </c>
      <c r="F1267" s="376">
        <f t="shared" si="768"/>
        <v>0.39530797230404763</v>
      </c>
      <c r="G1267" s="376">
        <f t="shared" si="768"/>
        <v>0.15755438325464241</v>
      </c>
      <c r="H1267" s="376">
        <f t="shared" si="768"/>
        <v>0.93181058136531014</v>
      </c>
      <c r="I1267" s="376">
        <f t="shared" si="768"/>
        <v>0.37962448375089936</v>
      </c>
      <c r="J1267" s="376">
        <f t="shared" si="768"/>
        <v>0.24494955665807983</v>
      </c>
      <c r="K1267" s="376">
        <f t="shared" si="768"/>
        <v>0.49394176831074582</v>
      </c>
      <c r="L1267" s="376">
        <f t="shared" si="768"/>
        <v>3.0297023712500662E-2</v>
      </c>
      <c r="M1267" s="376">
        <f t="shared" si="768"/>
        <v>0.65717256672560764</v>
      </c>
      <c r="N1267" s="376">
        <f t="shared" si="768"/>
        <v>0.71262221602091347</v>
      </c>
      <c r="O1267" s="376">
        <f t="shared" si="768"/>
        <v>0.12838013734363449</v>
      </c>
      <c r="P1267" s="376">
        <f t="shared" si="768"/>
        <v>1.1610836223768659</v>
      </c>
      <c r="Q1267" s="376">
        <f t="shared" si="768"/>
        <v>1.0002792542951873</v>
      </c>
      <c r="R1267" s="376">
        <f t="shared" si="768"/>
        <v>0.10989677681946275</v>
      </c>
      <c r="S1267" s="376">
        <f t="shared" si="768"/>
        <v>0.27803449165792204</v>
      </c>
      <c r="T1267" s="376">
        <f t="shared" si="768"/>
        <v>0.36859854637959849</v>
      </c>
      <c r="U1267" s="376">
        <f t="shared" si="768"/>
        <v>0.2121956994094446</v>
      </c>
      <c r="V1267" s="376">
        <f t="shared" si="768"/>
        <v>0.42124930835751501</v>
      </c>
      <c r="W1267" s="376">
        <f t="shared" si="768"/>
        <v>9.3739692293002899E-2</v>
      </c>
      <c r="X1267" s="376">
        <f t="shared" si="768"/>
        <v>1.0185709376147105</v>
      </c>
      <c r="Y1267" s="376">
        <f t="shared" si="768"/>
        <v>1.11075228826062</v>
      </c>
      <c r="Z1267" s="376">
        <f t="shared" si="768"/>
        <v>0.28428433556478983</v>
      </c>
      <c r="AA1267" s="376">
        <f t="shared" si="768"/>
        <v>1.0018309948043296</v>
      </c>
      <c r="AB1267" s="376">
        <f t="shared" si="768"/>
        <v>1.2501323746621378</v>
      </c>
      <c r="AC1267" s="376">
        <f t="shared" si="768"/>
        <v>0.51916473401267726</v>
      </c>
      <c r="AD1267" s="376">
        <f t="shared" si="768"/>
        <v>0.50506439465947917</v>
      </c>
      <c r="AE1267" s="376">
        <f t="shared" si="768"/>
        <v>0.94614616811005825</v>
      </c>
      <c r="AF1267" s="376">
        <f t="shared" si="768"/>
        <v>1.5887399014269799</v>
      </c>
      <c r="AG1267" s="376">
        <f t="shared" ref="AG1267:AH1267" si="769">AG97*100/AG$5</f>
        <v>0.33329125071961363</v>
      </c>
      <c r="AH1267" s="376">
        <f t="shared" si="769"/>
        <v>0.82311940298121999</v>
      </c>
      <c r="AI1267" s="376">
        <f t="shared" ref="AI1267:AJ1267" si="770">AI97*100/AI$5</f>
        <v>0.32012709034236531</v>
      </c>
      <c r="AJ1267" s="376">
        <f t="shared" si="770"/>
        <v>1.0561311150307995</v>
      </c>
      <c r="AK1267" s="376">
        <f t="shared" ref="AK1267:AL1267" si="771">AK97*100/AK$5</f>
        <v>0.6593317106849873</v>
      </c>
      <c r="AL1267" s="376">
        <f t="shared" si="771"/>
        <v>0.60711169261139997</v>
      </c>
      <c r="AM1267" s="376">
        <f t="shared" ref="AM1267:AN1267" si="772">AM97*100/AM$5</f>
        <v>0.62037199857333558</v>
      </c>
      <c r="AN1267" s="376">
        <f t="shared" si="772"/>
        <v>0.42259550717267919</v>
      </c>
      <c r="AO1267" s="376">
        <f t="shared" ref="AO1267:AP1267" si="773">AO97*100/AO$5</f>
        <v>1.5993181351937944</v>
      </c>
      <c r="AP1267" s="376">
        <f t="shared" si="773"/>
        <v>0.48324232903103026</v>
      </c>
    </row>
    <row r="1268" spans="1:42" s="326" customFormat="1" ht="13.8" x14ac:dyDescent="0.3">
      <c r="A1268" s="328"/>
      <c r="B1268" s="328" t="s">
        <v>269</v>
      </c>
      <c r="C1268" s="376">
        <f t="shared" ref="C1268:AF1268" si="774">C98*100/C$5</f>
        <v>0.15146935638477016</v>
      </c>
      <c r="D1268" s="376">
        <f t="shared" si="774"/>
        <v>0.18303712485353157</v>
      </c>
      <c r="E1268" s="376">
        <f t="shared" si="774"/>
        <v>0.30910367765498914</v>
      </c>
      <c r="F1268" s="376">
        <f t="shared" si="774"/>
        <v>0.26109921610249137</v>
      </c>
      <c r="G1268" s="376">
        <f t="shared" si="774"/>
        <v>0.12549626302892664</v>
      </c>
      <c r="H1268" s="376">
        <f t="shared" si="774"/>
        <v>0.56210083829619018</v>
      </c>
      <c r="I1268" s="376">
        <f t="shared" si="774"/>
        <v>0.13707637517991966</v>
      </c>
      <c r="J1268" s="376">
        <f t="shared" si="774"/>
        <v>9.8548794236172077E-2</v>
      </c>
      <c r="K1268" s="376">
        <f t="shared" si="774"/>
        <v>0.1871948666780974</v>
      </c>
      <c r="L1268" s="376">
        <f t="shared" si="774"/>
        <v>1.8828403708066731E-2</v>
      </c>
      <c r="M1268" s="376">
        <f t="shared" si="774"/>
        <v>6.45855209303038E-2</v>
      </c>
      <c r="N1268" s="376">
        <f t="shared" si="774"/>
        <v>0.25013097549302998</v>
      </c>
      <c r="O1268" s="376">
        <f t="shared" si="774"/>
        <v>0.12602580845966038</v>
      </c>
      <c r="P1268" s="376">
        <f t="shared" si="774"/>
        <v>0.29682844384349338</v>
      </c>
      <c r="Q1268" s="376">
        <f t="shared" si="774"/>
        <v>0.34686543162137268</v>
      </c>
      <c r="R1268" s="376">
        <f t="shared" si="774"/>
        <v>9.8615553759325139E-2</v>
      </c>
      <c r="S1268" s="376">
        <f t="shared" si="774"/>
        <v>0.13323923601503157</v>
      </c>
      <c r="T1268" s="376">
        <f t="shared" si="774"/>
        <v>0.33004942201674442</v>
      </c>
      <c r="U1268" s="376">
        <f t="shared" si="774"/>
        <v>0.1624896099048623</v>
      </c>
      <c r="V1268" s="376">
        <f t="shared" si="774"/>
        <v>0.25263942159471187</v>
      </c>
      <c r="W1268" s="376">
        <f t="shared" si="774"/>
        <v>8.1398973652813567E-2</v>
      </c>
      <c r="X1268" s="376">
        <f t="shared" si="774"/>
        <v>0.67796213661584159</v>
      </c>
      <c r="Y1268" s="376">
        <f t="shared" si="774"/>
        <v>0.26648876322403908</v>
      </c>
      <c r="Z1268" s="376">
        <f t="shared" si="774"/>
        <v>0.20011432667619838</v>
      </c>
      <c r="AA1268" s="376">
        <f t="shared" si="774"/>
        <v>0.50925678594846735</v>
      </c>
      <c r="AB1268" s="376">
        <f t="shared" si="774"/>
        <v>0.34526610470433694</v>
      </c>
      <c r="AC1268" s="376">
        <f t="shared" si="774"/>
        <v>0.46981786610318443</v>
      </c>
      <c r="AD1268" s="376">
        <f t="shared" si="774"/>
        <v>0.37790437966831791</v>
      </c>
      <c r="AE1268" s="376">
        <f t="shared" si="774"/>
        <v>0.50589076265971045</v>
      </c>
      <c r="AF1268" s="376">
        <f t="shared" si="774"/>
        <v>0.81324038183103509</v>
      </c>
      <c r="AG1268" s="376">
        <f t="shared" ref="AG1268:AH1268" si="775">AG98*100/AG$5</f>
        <v>0.3242541170619872</v>
      </c>
      <c r="AH1268" s="376">
        <f t="shared" si="775"/>
        <v>0.20150788532267863</v>
      </c>
      <c r="AI1268" s="376">
        <f t="shared" ref="AI1268:AJ1268" si="776">AI98*100/AI$5</f>
        <v>8.0611273583959669E-2</v>
      </c>
      <c r="AJ1268" s="376">
        <f t="shared" si="776"/>
        <v>0.98997875945884573</v>
      </c>
      <c r="AK1268" s="376">
        <f t="shared" ref="AK1268:AL1268" si="777">AK98*100/AK$5</f>
        <v>0.10723840253211876</v>
      </c>
      <c r="AL1268" s="376">
        <f t="shared" si="777"/>
        <v>0.24659610430008455</v>
      </c>
      <c r="AM1268" s="376">
        <f t="shared" ref="AM1268:AN1268" si="778">AM98*100/AM$5</f>
        <v>0.23988253769558238</v>
      </c>
      <c r="AN1268" s="376">
        <f t="shared" si="778"/>
        <v>0.3886586420155021</v>
      </c>
      <c r="AO1268" s="376">
        <f t="shared" ref="AO1268:AP1268" si="779">AO98*100/AO$5</f>
        <v>0.34501201154336658</v>
      </c>
      <c r="AP1268" s="376">
        <f t="shared" si="779"/>
        <v>0.40119205272160241</v>
      </c>
    </row>
    <row r="1269" spans="1:42" s="326" customFormat="1" ht="13.8" x14ac:dyDescent="0.3">
      <c r="A1269" s="330"/>
      <c r="B1269" s="330" t="s">
        <v>270</v>
      </c>
      <c r="C1269" s="376">
        <f t="shared" ref="C1269:AF1269" si="780">C99*100/C$5</f>
        <v>0.10259155951260374</v>
      </c>
      <c r="D1269" s="376">
        <f t="shared" si="780"/>
        <v>1.7649393506572893E-3</v>
      </c>
      <c r="E1269" s="376">
        <f t="shared" si="780"/>
        <v>6.7504543503321716E-3</v>
      </c>
      <c r="F1269" s="376">
        <f t="shared" si="780"/>
        <v>0.15920293755613693</v>
      </c>
      <c r="G1269" s="376">
        <f t="shared" si="780"/>
        <v>0.11469929520204196</v>
      </c>
      <c r="H1269" s="376">
        <f t="shared" si="780"/>
        <v>0.53412985420668013</v>
      </c>
      <c r="I1269" s="376">
        <f t="shared" si="780"/>
        <v>8.1242737293882969E-2</v>
      </c>
      <c r="J1269" s="376">
        <f t="shared" si="780"/>
        <v>7.8051228595635916E-3</v>
      </c>
      <c r="K1269" s="376">
        <f t="shared" si="780"/>
        <v>0.15451129427339083</v>
      </c>
      <c r="L1269" s="376">
        <f t="shared" si="780"/>
        <v>1.8963859849851382E-3</v>
      </c>
      <c r="M1269" s="376">
        <f t="shared" si="780"/>
        <v>4.9268796599006452E-2</v>
      </c>
      <c r="N1269" s="376">
        <f t="shared" si="780"/>
        <v>0</v>
      </c>
      <c r="O1269" s="376">
        <f t="shared" si="780"/>
        <v>0.10892336513735361</v>
      </c>
      <c r="P1269" s="376">
        <f t="shared" si="780"/>
        <v>0.16213218863263928</v>
      </c>
      <c r="Q1269" s="376">
        <f t="shared" si="780"/>
        <v>7.7192800787378738E-2</v>
      </c>
      <c r="R1269" s="376">
        <f t="shared" si="780"/>
        <v>2.606953276618371E-2</v>
      </c>
      <c r="S1269" s="376">
        <f t="shared" si="780"/>
        <v>2.5476809217900902E-2</v>
      </c>
      <c r="T1269" s="376">
        <f t="shared" si="780"/>
        <v>0.14982183019918713</v>
      </c>
      <c r="U1269" s="376">
        <f t="shared" si="780"/>
        <v>7.2068691630162829E-2</v>
      </c>
      <c r="V1269" s="376">
        <f t="shared" si="780"/>
        <v>0.10265174593227874</v>
      </c>
      <c r="W1269" s="376">
        <f t="shared" si="780"/>
        <v>5.134449263526469E-3</v>
      </c>
      <c r="X1269" s="376">
        <f t="shared" si="780"/>
        <v>0.33225573760994748</v>
      </c>
      <c r="Y1269" s="376">
        <f t="shared" si="780"/>
        <v>0.14987733868573916</v>
      </c>
      <c r="Z1269" s="376">
        <f t="shared" si="780"/>
        <v>0.13780723090693575</v>
      </c>
      <c r="AA1269" s="376">
        <f t="shared" si="780"/>
        <v>0.34707003690731114</v>
      </c>
      <c r="AB1269" s="376">
        <f t="shared" si="780"/>
        <v>0.21592732014437346</v>
      </c>
      <c r="AC1269" s="376">
        <f t="shared" si="780"/>
        <v>0.21601499165391838</v>
      </c>
      <c r="AD1269" s="376">
        <f t="shared" si="780"/>
        <v>0.2424516027794788</v>
      </c>
      <c r="AE1269" s="376">
        <f t="shared" si="780"/>
        <v>2.3521498504015227E-2</v>
      </c>
      <c r="AF1269" s="376">
        <f t="shared" si="780"/>
        <v>0.27441019540291589</v>
      </c>
      <c r="AG1269" s="376">
        <f t="shared" ref="AG1269:AH1269" si="781">AG99*100/AG$5</f>
        <v>0.25312627611476735</v>
      </c>
      <c r="AH1269" s="376">
        <f t="shared" si="781"/>
        <v>0.1221167986097873</v>
      </c>
      <c r="AI1269" s="376">
        <f t="shared" ref="AI1269:AJ1269" si="782">AI99*100/AI$5</f>
        <v>2.074440648597874E-2</v>
      </c>
      <c r="AJ1269" s="376">
        <f t="shared" si="782"/>
        <v>0.93768575373982133</v>
      </c>
      <c r="AK1269" s="376">
        <f t="shared" ref="AK1269:AL1269" si="783">AK99*100/AK$5</f>
        <v>6.9385172849158516E-2</v>
      </c>
      <c r="AL1269" s="376">
        <f t="shared" si="783"/>
        <v>0.15986716748490698</v>
      </c>
      <c r="AM1269" s="376">
        <f t="shared" ref="AM1269:AN1269" si="784">AM99*100/AM$5</f>
        <v>0.19528093414720857</v>
      </c>
      <c r="AN1269" s="376">
        <f t="shared" si="784"/>
        <v>0.13355915267364088</v>
      </c>
      <c r="AO1269" s="376">
        <f t="shared" ref="AO1269:AP1269" si="785">AO99*100/AO$5</f>
        <v>0.17002126121136119</v>
      </c>
      <c r="AP1269" s="376">
        <f t="shared" si="785"/>
        <v>0.29542909186189981</v>
      </c>
    </row>
    <row r="1270" spans="1:42" s="326" customFormat="1" ht="13.8" x14ac:dyDescent="0.3">
      <c r="A1270" s="328"/>
      <c r="B1270" s="328" t="s">
        <v>271</v>
      </c>
      <c r="C1270" s="376">
        <f t="shared" ref="C1270:AF1270" si="786">C100*100/C$5</f>
        <v>4.887779687216643E-2</v>
      </c>
      <c r="D1270" s="376">
        <f t="shared" si="786"/>
        <v>0.18127218550287427</v>
      </c>
      <c r="E1270" s="376">
        <f t="shared" si="786"/>
        <v>0.30235322330465692</v>
      </c>
      <c r="F1270" s="376">
        <f t="shared" si="786"/>
        <v>0.10185628785618708</v>
      </c>
      <c r="G1270" s="376">
        <f t="shared" si="786"/>
        <v>1.0796967826884671E-2</v>
      </c>
      <c r="H1270" s="376">
        <f t="shared" si="786"/>
        <v>2.7970984089510049E-2</v>
      </c>
      <c r="I1270" s="376">
        <f t="shared" si="786"/>
        <v>5.5870516114495096E-2</v>
      </c>
      <c r="J1270" s="376">
        <f t="shared" si="786"/>
        <v>9.0743671376608492E-2</v>
      </c>
      <c r="K1270" s="376">
        <f t="shared" si="786"/>
        <v>3.2644336423428427E-2</v>
      </c>
      <c r="L1270" s="376">
        <f t="shared" si="786"/>
        <v>1.6932017723081592E-2</v>
      </c>
      <c r="M1270" s="376">
        <f t="shared" si="786"/>
        <v>1.5316724331297342E-2</v>
      </c>
      <c r="N1270" s="376">
        <f t="shared" si="786"/>
        <v>0.25013097549302998</v>
      </c>
      <c r="O1270" s="376">
        <f t="shared" si="786"/>
        <v>1.7102443322306791E-2</v>
      </c>
      <c r="P1270" s="376">
        <f t="shared" si="786"/>
        <v>0.13469625521085413</v>
      </c>
      <c r="Q1270" s="376">
        <f t="shared" si="786"/>
        <v>0.2696726308339939</v>
      </c>
      <c r="R1270" s="376">
        <f t="shared" si="786"/>
        <v>7.2546020993141433E-2</v>
      </c>
      <c r="S1270" s="376">
        <f t="shared" si="786"/>
        <v>0.10776242679713065</v>
      </c>
      <c r="T1270" s="376">
        <f t="shared" si="786"/>
        <v>0.18022759181755732</v>
      </c>
      <c r="U1270" s="376">
        <f t="shared" si="786"/>
        <v>9.0420918274699447E-2</v>
      </c>
      <c r="V1270" s="376">
        <f t="shared" si="786"/>
        <v>0.14998767566243312</v>
      </c>
      <c r="W1270" s="376">
        <f t="shared" si="786"/>
        <v>7.6264524389287089E-2</v>
      </c>
      <c r="X1270" s="376">
        <f t="shared" si="786"/>
        <v>0.34570639900589412</v>
      </c>
      <c r="Y1270" s="376">
        <f t="shared" si="786"/>
        <v>0.1166114245382999</v>
      </c>
      <c r="Z1270" s="376">
        <f t="shared" si="786"/>
        <v>6.230709576926266E-2</v>
      </c>
      <c r="AA1270" s="376">
        <f t="shared" si="786"/>
        <v>0.16218674904115621</v>
      </c>
      <c r="AB1270" s="376">
        <f t="shared" si="786"/>
        <v>0.12933878455996348</v>
      </c>
      <c r="AC1270" s="376">
        <f t="shared" si="786"/>
        <v>0.25380287444926602</v>
      </c>
      <c r="AD1270" s="376">
        <f t="shared" si="786"/>
        <v>0.13545277688883908</v>
      </c>
      <c r="AE1270" s="376">
        <f t="shared" si="786"/>
        <v>0.48236926415569514</v>
      </c>
      <c r="AF1270" s="376">
        <f t="shared" si="786"/>
        <v>0.53883018642811908</v>
      </c>
      <c r="AG1270" s="376">
        <f t="shared" ref="AG1270:AH1270" si="787">AG100*100/AG$5</f>
        <v>7.1127840947219856E-2</v>
      </c>
      <c r="AH1270" s="376">
        <f t="shared" si="787"/>
        <v>7.9391086712891343E-2</v>
      </c>
      <c r="AI1270" s="376">
        <f t="shared" ref="AI1270:AJ1270" si="788">AI100*100/AI$5</f>
        <v>5.9866867097980912E-2</v>
      </c>
      <c r="AJ1270" s="376">
        <f t="shared" si="788"/>
        <v>5.2293005719024496E-2</v>
      </c>
      <c r="AK1270" s="376">
        <f t="shared" ref="AK1270:AL1270" si="789">AK100*100/AK$5</f>
        <v>3.7853229682960246E-2</v>
      </c>
      <c r="AL1270" s="376">
        <f t="shared" si="789"/>
        <v>8.6728936815177585E-2</v>
      </c>
      <c r="AM1270" s="376">
        <f t="shared" ref="AM1270:AN1270" si="790">AM100*100/AM$5</f>
        <v>4.4601603548373808E-2</v>
      </c>
      <c r="AN1270" s="376">
        <f t="shared" si="790"/>
        <v>0.25509948934186122</v>
      </c>
      <c r="AO1270" s="376">
        <f t="shared" ref="AO1270:AP1270" si="791">AO100*100/AO$5</f>
        <v>0.17499075033200545</v>
      </c>
      <c r="AP1270" s="376">
        <f t="shared" si="791"/>
        <v>0.10576296085970259</v>
      </c>
    </row>
    <row r="1271" spans="1:42" s="326" customFormat="1" ht="13.8" x14ac:dyDescent="0.3">
      <c r="A1271" s="330"/>
      <c r="B1271" s="330" t="s">
        <v>272</v>
      </c>
      <c r="C1271" s="376">
        <f t="shared" ref="C1271:AF1271" si="792">C101*100/C$5</f>
        <v>0.16373198386859991</v>
      </c>
      <c r="D1271" s="376">
        <f t="shared" si="792"/>
        <v>0.14476807405513328</v>
      </c>
      <c r="E1271" s="376">
        <f t="shared" si="792"/>
        <v>0.30074952420485429</v>
      </c>
      <c r="F1271" s="376">
        <f t="shared" si="792"/>
        <v>0.13420875620155628</v>
      </c>
      <c r="G1271" s="376">
        <f t="shared" si="792"/>
        <v>3.2058120225715789E-2</v>
      </c>
      <c r="H1271" s="376">
        <f t="shared" si="792"/>
        <v>0.36970974306911986</v>
      </c>
      <c r="I1271" s="376">
        <f t="shared" si="792"/>
        <v>0.24254810857097972</v>
      </c>
      <c r="J1271" s="376">
        <f t="shared" si="792"/>
        <v>0.14640076242190775</v>
      </c>
      <c r="K1271" s="376">
        <f t="shared" si="792"/>
        <v>0.30674690163264845</v>
      </c>
      <c r="L1271" s="376">
        <f t="shared" si="792"/>
        <v>1.1468620004433931E-2</v>
      </c>
      <c r="M1271" s="376">
        <f t="shared" si="792"/>
        <v>0.59258704579530386</v>
      </c>
      <c r="N1271" s="376">
        <f t="shared" si="792"/>
        <v>0.46253567665783424</v>
      </c>
      <c r="O1271" s="376">
        <f t="shared" si="792"/>
        <v>2.3543288839740877E-3</v>
      </c>
      <c r="P1271" s="376">
        <f t="shared" si="792"/>
        <v>0.86425517853337241</v>
      </c>
      <c r="Q1271" s="376">
        <f t="shared" si="792"/>
        <v>0.65341382267381454</v>
      </c>
      <c r="R1271" s="376">
        <f t="shared" si="792"/>
        <v>1.1281223060137626E-2</v>
      </c>
      <c r="S1271" s="376">
        <f t="shared" si="792"/>
        <v>0.1447952556428905</v>
      </c>
      <c r="T1271" s="376">
        <f t="shared" si="792"/>
        <v>3.8549124362854029E-2</v>
      </c>
      <c r="U1271" s="376">
        <f t="shared" si="792"/>
        <v>4.9706089504582336E-2</v>
      </c>
      <c r="V1271" s="376">
        <f t="shared" si="792"/>
        <v>0.16860988676280314</v>
      </c>
      <c r="W1271" s="376">
        <f t="shared" si="792"/>
        <v>1.2340718640189315E-2</v>
      </c>
      <c r="X1271" s="376">
        <f t="shared" si="792"/>
        <v>0.34060880099886898</v>
      </c>
      <c r="Y1271" s="376">
        <f t="shared" si="792"/>
        <v>0.84426352503658109</v>
      </c>
      <c r="Z1271" s="376">
        <f t="shared" si="792"/>
        <v>8.4170008888591427E-2</v>
      </c>
      <c r="AA1271" s="376">
        <f t="shared" si="792"/>
        <v>0.49257420885586245</v>
      </c>
      <c r="AB1271" s="376">
        <f t="shared" si="792"/>
        <v>0.90486626995780095</v>
      </c>
      <c r="AC1271" s="376">
        <f t="shared" si="792"/>
        <v>4.9346867909492879E-2</v>
      </c>
      <c r="AD1271" s="376">
        <f t="shared" si="792"/>
        <v>0.12716001499116131</v>
      </c>
      <c r="AE1271" s="376">
        <f t="shared" si="792"/>
        <v>0.44025540545034791</v>
      </c>
      <c r="AF1271" s="376">
        <f t="shared" si="792"/>
        <v>0.77549951959594476</v>
      </c>
      <c r="AG1271" s="376">
        <f t="shared" ref="AG1271:AH1271" si="793">AG101*100/AG$5</f>
        <v>9.0371336576264161E-3</v>
      </c>
      <c r="AH1271" s="376">
        <f t="shared" si="793"/>
        <v>0.62161151765854128</v>
      </c>
      <c r="AI1271" s="376">
        <f t="shared" ref="AI1271:AJ1271" si="794">AI101*100/AI$5</f>
        <v>0.23951581675840564</v>
      </c>
      <c r="AJ1271" s="376">
        <f t="shared" si="794"/>
        <v>6.6152355571953633E-2</v>
      </c>
      <c r="AK1271" s="376">
        <f t="shared" ref="AK1271:AL1271" si="795">AK101*100/AK$5</f>
        <v>0.55209330815286861</v>
      </c>
      <c r="AL1271" s="376">
        <f t="shared" si="795"/>
        <v>0.36051558831131542</v>
      </c>
      <c r="AM1271" s="376">
        <f t="shared" ref="AM1271:AN1271" si="796">AM101*100/AM$5</f>
        <v>0.38048946087775321</v>
      </c>
      <c r="AN1271" s="376">
        <f t="shared" si="796"/>
        <v>3.3936865157177101E-2</v>
      </c>
      <c r="AO1271" s="376">
        <f t="shared" ref="AO1271:AP1271" si="797">AO101*100/AO$5</f>
        <v>1.2543061236504276</v>
      </c>
      <c r="AP1271" s="376">
        <f t="shared" si="797"/>
        <v>8.2050276309427878E-2</v>
      </c>
    </row>
    <row r="1272" spans="1:42" s="326" customFormat="1" ht="13.8" x14ac:dyDescent="0.3">
      <c r="A1272" s="328"/>
      <c r="B1272" s="328" t="s">
        <v>273</v>
      </c>
      <c r="C1272" s="376">
        <f t="shared" ref="C1272:AF1272" si="798">C102*100/C$5</f>
        <v>0.41369096451610121</v>
      </c>
      <c r="D1272" s="376">
        <f t="shared" si="798"/>
        <v>3.5729260025501226E-3</v>
      </c>
      <c r="E1272" s="376">
        <f t="shared" si="798"/>
        <v>8.0446022285450239E-2</v>
      </c>
      <c r="F1272" s="376">
        <f t="shared" si="798"/>
        <v>4.5589386790755105E-3</v>
      </c>
      <c r="G1272" s="376">
        <f t="shared" si="798"/>
        <v>9.2661648541688305E-2</v>
      </c>
      <c r="H1272" s="376">
        <f t="shared" si="798"/>
        <v>7.0144851291828306E-2</v>
      </c>
      <c r="I1272" s="376">
        <f t="shared" si="798"/>
        <v>5.7714427537415729E-2</v>
      </c>
      <c r="J1272" s="376">
        <f t="shared" si="798"/>
        <v>6.9297819781172082E-2</v>
      </c>
      <c r="K1272" s="376">
        <f t="shared" si="798"/>
        <v>6.779977564865905E-2</v>
      </c>
      <c r="L1272" s="376">
        <f t="shared" si="798"/>
        <v>0.24955536521459187</v>
      </c>
      <c r="M1272" s="376">
        <f t="shared" si="798"/>
        <v>2.3783469169986707E-2</v>
      </c>
      <c r="N1272" s="376">
        <f t="shared" si="798"/>
        <v>7.1631041480682944E-2</v>
      </c>
      <c r="O1272" s="376">
        <f t="shared" si="798"/>
        <v>0.24990099316718745</v>
      </c>
      <c r="P1272" s="376">
        <f t="shared" si="798"/>
        <v>3.7188114325811428E-2</v>
      </c>
      <c r="Q1272" s="376">
        <f t="shared" si="798"/>
        <v>1.2872714865466093E-2</v>
      </c>
      <c r="R1272" s="376">
        <f t="shared" si="798"/>
        <v>3.250392182695401E-2</v>
      </c>
      <c r="S1272" s="376">
        <f t="shared" si="798"/>
        <v>1.700581213836715E-2</v>
      </c>
      <c r="T1272" s="376">
        <f t="shared" si="798"/>
        <v>1.8969443789978377E-2</v>
      </c>
      <c r="U1272" s="376">
        <f t="shared" si="798"/>
        <v>3.6481732652822174E-2</v>
      </c>
      <c r="V1272" s="376">
        <f t="shared" si="798"/>
        <v>1.3978191684307485E-2</v>
      </c>
      <c r="W1272" s="376">
        <f t="shared" si="798"/>
        <v>8.9211776120178034E-3</v>
      </c>
      <c r="X1272" s="376">
        <f t="shared" si="798"/>
        <v>1.8101849434890897E-2</v>
      </c>
      <c r="Y1272" s="376">
        <f t="shared" si="798"/>
        <v>9.4963939493782484E-3</v>
      </c>
      <c r="Z1272" s="376">
        <f t="shared" si="798"/>
        <v>9.1982381850939827E-3</v>
      </c>
      <c r="AA1272" s="376">
        <f t="shared" si="798"/>
        <v>4.1014511599897906E-2</v>
      </c>
      <c r="AB1272" s="376">
        <f t="shared" si="798"/>
        <v>3.5524094933048631E-2</v>
      </c>
      <c r="AC1272" s="376">
        <f t="shared" si="798"/>
        <v>3.986614851909237E-2</v>
      </c>
      <c r="AD1272" s="376">
        <f t="shared" si="798"/>
        <v>1.5443779461517433E-2</v>
      </c>
      <c r="AE1272" s="376">
        <f t="shared" si="798"/>
        <v>1.8097747148320718E-2</v>
      </c>
      <c r="AF1272" s="376">
        <f t="shared" si="798"/>
        <v>5.6178171266597167E-2</v>
      </c>
      <c r="AG1272" s="376">
        <f t="shared" ref="AG1272:AH1272" si="799">AG102*100/AG$5</f>
        <v>4.6706287132268175E-2</v>
      </c>
      <c r="AH1272" s="376">
        <f t="shared" si="799"/>
        <v>5.6534190038864306E-2</v>
      </c>
      <c r="AI1272" s="376">
        <f t="shared" ref="AI1272:AJ1272" si="800">AI102*100/AI$5</f>
        <v>3.330737297288535E-2</v>
      </c>
      <c r="AJ1272" s="376">
        <f t="shared" si="800"/>
        <v>4.403951973320764E-2</v>
      </c>
      <c r="AK1272" s="376">
        <f t="shared" ref="AK1272:AL1272" si="801">AK102*100/AK$5</f>
        <v>5.1468733820175146E-2</v>
      </c>
      <c r="AL1272" s="376">
        <f t="shared" si="801"/>
        <v>5.1761066823300096E-2</v>
      </c>
      <c r="AM1272" s="376">
        <f t="shared" ref="AM1272:AN1272" si="802">AM102*100/AM$5</f>
        <v>5.8089349697901277E-2</v>
      </c>
      <c r="AN1272" s="376">
        <f t="shared" si="802"/>
        <v>1.5321653412889224E-2</v>
      </c>
      <c r="AO1272" s="376">
        <f t="shared" ref="AO1272:AP1272" si="803">AO102*100/AO$5</f>
        <v>7.8158707562904023E-2</v>
      </c>
      <c r="AP1272" s="376">
        <f t="shared" si="803"/>
        <v>4.0729879845740738E-2</v>
      </c>
    </row>
    <row r="1273" spans="1:42" s="326" customFormat="1" ht="13.8" x14ac:dyDescent="0.3">
      <c r="A1273" s="330"/>
      <c r="B1273" s="330" t="s">
        <v>274</v>
      </c>
      <c r="C1273" s="376">
        <f t="shared" ref="C1273:AF1273" si="804">C103*100/C$5</f>
        <v>3.929222186720093E-3</v>
      </c>
      <c r="D1273" s="376">
        <f t="shared" si="804"/>
        <v>1.2053244345952222E-3</v>
      </c>
      <c r="E1273" s="376">
        <f t="shared" si="804"/>
        <v>3.2446935275077288E-3</v>
      </c>
      <c r="F1273" s="376">
        <f t="shared" si="804"/>
        <v>9.9976725418322626E-4</v>
      </c>
      <c r="G1273" s="376">
        <f t="shared" si="804"/>
        <v>8.134701787378862E-4</v>
      </c>
      <c r="H1273" s="376">
        <f t="shared" si="804"/>
        <v>1.2318827189680592E-3</v>
      </c>
      <c r="I1273" s="376">
        <f t="shared" si="804"/>
        <v>1.2538597675860286E-3</v>
      </c>
      <c r="J1273" s="376">
        <f t="shared" si="804"/>
        <v>4.0484515766895266E-3</v>
      </c>
      <c r="K1273" s="376">
        <f t="shared" si="804"/>
        <v>4.2374859780411906E-3</v>
      </c>
      <c r="L1273" s="376">
        <f t="shared" si="804"/>
        <v>9.0304094523101827E-4</v>
      </c>
      <c r="M1273" s="376">
        <f t="shared" si="804"/>
        <v>2.3400551061704277E-3</v>
      </c>
      <c r="N1273" s="376">
        <f t="shared" si="804"/>
        <v>1.2886477685730801E-3</v>
      </c>
      <c r="O1273" s="376">
        <f t="shared" si="804"/>
        <v>9.2008037479868329E-4</v>
      </c>
      <c r="P1273" s="376">
        <f t="shared" si="804"/>
        <v>3.4296732268702655E-3</v>
      </c>
      <c r="Q1273" s="376">
        <f t="shared" si="804"/>
        <v>1.1927694902172309E-3</v>
      </c>
      <c r="R1273" s="376">
        <f t="shared" si="804"/>
        <v>7.9642699838352836E-3</v>
      </c>
      <c r="S1273" s="376">
        <f t="shared" si="804"/>
        <v>4.4648064681122104E-3</v>
      </c>
      <c r="T1273" s="376">
        <f t="shared" si="804"/>
        <v>2.1750266567943876E-3</v>
      </c>
      <c r="U1273" s="376">
        <f t="shared" si="804"/>
        <v>3.1711096522137553E-3</v>
      </c>
      <c r="V1273" s="376">
        <f t="shared" si="804"/>
        <v>5.8749277932163921E-3</v>
      </c>
      <c r="W1273" s="376">
        <f t="shared" si="804"/>
        <v>8.2170546764649102E-4</v>
      </c>
      <c r="X1273" s="376">
        <f t="shared" si="804"/>
        <v>3.1916420360721238E-3</v>
      </c>
      <c r="Y1273" s="376">
        <f t="shared" si="804"/>
        <v>2.7374344090056266E-3</v>
      </c>
      <c r="Z1273" s="376">
        <f t="shared" si="804"/>
        <v>4.7241046061332077E-3</v>
      </c>
      <c r="AA1273" s="376">
        <f t="shared" si="804"/>
        <v>2.989673901341517E-2</v>
      </c>
      <c r="AB1273" s="376">
        <f t="shared" si="804"/>
        <v>2.9188209138258675E-2</v>
      </c>
      <c r="AC1273" s="376">
        <f t="shared" si="804"/>
        <v>3.0975946627765011E-2</v>
      </c>
      <c r="AD1273" s="376">
        <f t="shared" si="804"/>
        <v>1.0499816453451988E-2</v>
      </c>
      <c r="AE1273" s="376">
        <f t="shared" si="804"/>
        <v>4.919061613166578E-3</v>
      </c>
      <c r="AF1273" s="376">
        <f t="shared" si="804"/>
        <v>5.404558266923689E-2</v>
      </c>
      <c r="AG1273" s="376">
        <f t="shared" ref="AG1273:AH1273" si="805">AG103*100/AG$5</f>
        <v>3.5195116898890086E-2</v>
      </c>
      <c r="AH1273" s="376">
        <f t="shared" si="805"/>
        <v>4.2926058857773654E-2</v>
      </c>
      <c r="AI1273" s="376">
        <f t="shared" ref="AI1273:AJ1273" si="806">AI103*100/AI$5</f>
        <v>2.2899532173170596E-2</v>
      </c>
      <c r="AJ1273" s="376">
        <f t="shared" si="806"/>
        <v>3.7412305679007204E-2</v>
      </c>
      <c r="AK1273" s="376">
        <f t="shared" ref="AK1273:AL1273" si="807">AK103*100/AK$5</f>
        <v>4.5962306728302267E-2</v>
      </c>
      <c r="AL1273" s="376">
        <f t="shared" si="807"/>
        <v>3.9130174594090586E-2</v>
      </c>
      <c r="AM1273" s="376">
        <f t="shared" ref="AM1273:AN1273" si="808">AM103*100/AM$5</f>
        <v>4.9873854863739547E-2</v>
      </c>
      <c r="AN1273" s="376">
        <f t="shared" si="808"/>
        <v>7.2409366934539461E-3</v>
      </c>
      <c r="AO1273" s="376">
        <f t="shared" ref="AO1273:AP1273" si="809">AO103*100/AO$5</f>
        <v>6.5924034032433229E-2</v>
      </c>
      <c r="AP1273" s="376">
        <f t="shared" si="809"/>
        <v>2.8535289440700721E-2</v>
      </c>
    </row>
    <row r="1274" spans="1:42" s="326" customFormat="1" ht="13.8" x14ac:dyDescent="0.3">
      <c r="A1274" s="328"/>
      <c r="B1274" s="328" t="s">
        <v>275</v>
      </c>
      <c r="C1274" s="376">
        <f t="shared" ref="C1274:AF1274" si="810">C104*100/C$5</f>
        <v>0.40971856406359297</v>
      </c>
      <c r="D1274" s="376">
        <f t="shared" si="810"/>
        <v>2.3676015679549006E-3</v>
      </c>
      <c r="E1274" s="376">
        <f t="shared" si="810"/>
        <v>7.7201328757942514E-2</v>
      </c>
      <c r="F1274" s="376">
        <f t="shared" si="810"/>
        <v>3.5591714248922853E-3</v>
      </c>
      <c r="G1274" s="376">
        <f t="shared" si="810"/>
        <v>9.1848178362950422E-2</v>
      </c>
      <c r="H1274" s="376">
        <f t="shared" si="810"/>
        <v>6.8876736728184729E-2</v>
      </c>
      <c r="I1274" s="376">
        <f t="shared" si="810"/>
        <v>5.6460567769829696E-2</v>
      </c>
      <c r="J1274" s="376">
        <f t="shared" si="810"/>
        <v>6.5285840741209467E-2</v>
      </c>
      <c r="K1274" s="376">
        <f t="shared" si="810"/>
        <v>6.3601525651896015E-2</v>
      </c>
      <c r="L1274" s="376">
        <f t="shared" si="810"/>
        <v>0.24865232426936087</v>
      </c>
      <c r="M1274" s="376">
        <f t="shared" si="810"/>
        <v>2.1485960520292106E-2</v>
      </c>
      <c r="N1274" s="376">
        <f t="shared" si="810"/>
        <v>7.0297957582159079E-2</v>
      </c>
      <c r="O1274" s="376">
        <f t="shared" si="810"/>
        <v>0.24898091279238876</v>
      </c>
      <c r="P1274" s="376">
        <f t="shared" si="810"/>
        <v>3.3758441098941161E-2</v>
      </c>
      <c r="Q1274" s="376">
        <f t="shared" si="810"/>
        <v>1.1679945375248862E-2</v>
      </c>
      <c r="R1274" s="376">
        <f t="shared" si="810"/>
        <v>2.4539651843118727E-2</v>
      </c>
      <c r="S1274" s="376">
        <f t="shared" si="810"/>
        <v>1.2541005670254939E-2</v>
      </c>
      <c r="T1274" s="376">
        <f t="shared" si="810"/>
        <v>1.6794417133183987E-2</v>
      </c>
      <c r="U1274" s="376">
        <f t="shared" si="810"/>
        <v>3.3310623000608414E-2</v>
      </c>
      <c r="V1274" s="376">
        <f t="shared" si="810"/>
        <v>8.1032638910910892E-3</v>
      </c>
      <c r="W1274" s="376">
        <f t="shared" si="810"/>
        <v>8.0994721443713134E-3</v>
      </c>
      <c r="X1274" s="376">
        <f t="shared" si="810"/>
        <v>1.4910207398818773E-2</v>
      </c>
      <c r="Y1274" s="376">
        <f t="shared" si="810"/>
        <v>6.7589595403726218E-3</v>
      </c>
      <c r="Z1274" s="376">
        <f t="shared" si="810"/>
        <v>4.4741335789607742E-3</v>
      </c>
      <c r="AA1274" s="376">
        <f t="shared" si="810"/>
        <v>1.1117772586482734E-2</v>
      </c>
      <c r="AB1274" s="376">
        <f t="shared" si="810"/>
        <v>6.3358857947899572E-3</v>
      </c>
      <c r="AC1274" s="376">
        <f t="shared" si="810"/>
        <v>8.8902018913273647E-3</v>
      </c>
      <c r="AD1274" s="376">
        <f t="shared" si="810"/>
        <v>4.9439630080654459E-3</v>
      </c>
      <c r="AE1274" s="376">
        <f t="shared" si="810"/>
        <v>1.317868553515414E-2</v>
      </c>
      <c r="AF1274" s="376">
        <f t="shared" si="810"/>
        <v>2.1325885973602844E-3</v>
      </c>
      <c r="AG1274" s="376">
        <f t="shared" ref="AG1274:AH1274" si="811">AG104*100/AG$5</f>
        <v>1.1511170233378097E-2</v>
      </c>
      <c r="AH1274" s="376">
        <f t="shared" si="811"/>
        <v>1.3608131181090655E-2</v>
      </c>
      <c r="AI1274" s="376">
        <f t="shared" ref="AI1274:AJ1274" si="812">AI104*100/AI$5</f>
        <v>1.0407840799714753E-2</v>
      </c>
      <c r="AJ1274" s="376">
        <f t="shared" si="812"/>
        <v>6.627214054200436E-3</v>
      </c>
      <c r="AK1274" s="376">
        <f t="shared" ref="AK1274:AL1274" si="813">AK104*100/AK$5</f>
        <v>5.506427091872876E-3</v>
      </c>
      <c r="AL1274" s="376">
        <f t="shared" si="813"/>
        <v>1.263089222920951E-2</v>
      </c>
      <c r="AM1274" s="376">
        <f t="shared" ref="AM1274:AN1274" si="814">AM104*100/AM$5</f>
        <v>8.2154948341617313E-3</v>
      </c>
      <c r="AN1274" s="376">
        <f t="shared" si="814"/>
        <v>8.0807167194352769E-3</v>
      </c>
      <c r="AO1274" s="376">
        <f t="shared" ref="AO1274:AP1274" si="815">AO104*100/AO$5</f>
        <v>1.2234673530470794E-2</v>
      </c>
      <c r="AP1274" s="376">
        <f t="shared" si="815"/>
        <v>1.2194590405040017E-2</v>
      </c>
    </row>
    <row r="1275" spans="1:42" s="326" customFormat="1" ht="13.8" x14ac:dyDescent="0.3">
      <c r="A1275" s="330"/>
      <c r="B1275" s="330" t="s">
        <v>276</v>
      </c>
      <c r="C1275" s="376">
        <f t="shared" ref="C1275:AF1275" si="816">C105*100/C$5</f>
        <v>0.61205191754678367</v>
      </c>
      <c r="D1275" s="376">
        <f t="shared" si="816"/>
        <v>0.5541048615039178</v>
      </c>
      <c r="E1275" s="376">
        <f t="shared" si="816"/>
        <v>0.54969583795329202</v>
      </c>
      <c r="F1275" s="376">
        <f t="shared" si="816"/>
        <v>0.5110410296482979</v>
      </c>
      <c r="G1275" s="376">
        <f t="shared" si="816"/>
        <v>0.52254366208744585</v>
      </c>
      <c r="H1275" s="376">
        <f t="shared" si="816"/>
        <v>0.50659365225327657</v>
      </c>
      <c r="I1275" s="376">
        <f t="shared" si="816"/>
        <v>0.66078409751783707</v>
      </c>
      <c r="J1275" s="376">
        <f t="shared" si="816"/>
        <v>0.56204179096203244</v>
      </c>
      <c r="K1275" s="376">
        <f t="shared" si="816"/>
        <v>0.50747818185171067</v>
      </c>
      <c r="L1275" s="376">
        <f t="shared" si="816"/>
        <v>0.55627322226230724</v>
      </c>
      <c r="M1275" s="376">
        <f t="shared" si="816"/>
        <v>0.79434234240367052</v>
      </c>
      <c r="N1275" s="376">
        <f t="shared" si="816"/>
        <v>0.56518313684417276</v>
      </c>
      <c r="O1275" s="376">
        <f t="shared" si="816"/>
        <v>0.5194466389796436</v>
      </c>
      <c r="P1275" s="376">
        <f t="shared" si="816"/>
        <v>0.6017456554007824</v>
      </c>
      <c r="Q1275" s="376">
        <f t="shared" si="816"/>
        <v>0.59054256042766706</v>
      </c>
      <c r="R1275" s="376">
        <f t="shared" si="816"/>
        <v>0.60680738790869038</v>
      </c>
      <c r="S1275" s="376">
        <f t="shared" si="816"/>
        <v>0.53707530050342245</v>
      </c>
      <c r="T1275" s="376">
        <f t="shared" si="816"/>
        <v>0.55706890818887067</v>
      </c>
      <c r="U1275" s="376">
        <f t="shared" si="816"/>
        <v>0.51521053633947211</v>
      </c>
      <c r="V1275" s="376">
        <f t="shared" si="816"/>
        <v>0.58566987840077644</v>
      </c>
      <c r="W1275" s="376">
        <f t="shared" si="816"/>
        <v>0.55794116117916781</v>
      </c>
      <c r="X1275" s="376">
        <f t="shared" si="816"/>
        <v>0.51122195824036409</v>
      </c>
      <c r="Y1275" s="376">
        <f t="shared" si="816"/>
        <v>0.52184137509595285</v>
      </c>
      <c r="Z1275" s="376">
        <f t="shared" si="816"/>
        <v>0.57708533150299779</v>
      </c>
      <c r="AA1275" s="376">
        <f t="shared" si="816"/>
        <v>0.55522220865598193</v>
      </c>
      <c r="AB1275" s="376">
        <f t="shared" si="816"/>
        <v>0.51526304572309301</v>
      </c>
      <c r="AC1275" s="376">
        <f t="shared" si="816"/>
        <v>0.5237225097842787</v>
      </c>
      <c r="AD1275" s="376">
        <f t="shared" si="816"/>
        <v>0.54132573113671634</v>
      </c>
      <c r="AE1275" s="376">
        <f t="shared" si="816"/>
        <v>0.58123337366802441</v>
      </c>
      <c r="AF1275" s="376">
        <f t="shared" si="816"/>
        <v>0.5384135137994267</v>
      </c>
      <c r="AG1275" s="376">
        <f t="shared" ref="AG1275:AH1275" si="817">AG105*100/AG$5</f>
        <v>0.55364582454889177</v>
      </c>
      <c r="AH1275" s="376">
        <f t="shared" si="817"/>
        <v>0.56529752647794318</v>
      </c>
      <c r="AI1275" s="376">
        <f t="shared" ref="AI1275:AJ1275" si="818">AI105*100/AI$5</f>
        <v>0.52247263122719489</v>
      </c>
      <c r="AJ1275" s="376">
        <f t="shared" si="818"/>
        <v>0.54378547518172005</v>
      </c>
      <c r="AK1275" s="376">
        <f t="shared" ref="AK1275:AL1275" si="819">AK105*100/AK$5</f>
        <v>0.5751209038862739</v>
      </c>
      <c r="AL1275" s="376">
        <f t="shared" si="819"/>
        <v>0.53702083713147886</v>
      </c>
      <c r="AM1275" s="376">
        <f t="shared" ref="AM1275:AN1275" si="820">AM105*100/AM$5</f>
        <v>0.57040489435679209</v>
      </c>
      <c r="AN1275" s="376">
        <f t="shared" si="820"/>
        <v>0.52112095010928483</v>
      </c>
      <c r="AO1275" s="376">
        <f t="shared" ref="AO1275:AP1275" si="821">AO105*100/AO$5</f>
        <v>0.48135426121813252</v>
      </c>
      <c r="AP1275" s="376">
        <f t="shared" si="821"/>
        <v>0.51942589078807677</v>
      </c>
    </row>
    <row r="1276" spans="1:42" s="326" customFormat="1" ht="13.8" x14ac:dyDescent="0.3">
      <c r="A1276" s="328"/>
      <c r="B1276" s="328" t="s">
        <v>277</v>
      </c>
      <c r="C1276" s="376">
        <f t="shared" ref="C1276:AF1276" si="822">C106*100/C$5</f>
        <v>44.070717363707807</v>
      </c>
      <c r="D1276" s="376">
        <f t="shared" si="822"/>
        <v>41.417013843151139</v>
      </c>
      <c r="E1276" s="376">
        <f t="shared" si="822"/>
        <v>38.854832038626029</v>
      </c>
      <c r="F1276" s="376">
        <f t="shared" si="822"/>
        <v>40.397595439781618</v>
      </c>
      <c r="G1276" s="376">
        <f t="shared" si="822"/>
        <v>44.980574701890909</v>
      </c>
      <c r="H1276" s="376">
        <f t="shared" si="822"/>
        <v>42.128432469095145</v>
      </c>
      <c r="I1276" s="376">
        <f t="shared" si="822"/>
        <v>45.865784637783882</v>
      </c>
      <c r="J1276" s="376">
        <f t="shared" si="822"/>
        <v>42.200730982581085</v>
      </c>
      <c r="K1276" s="376">
        <f t="shared" si="822"/>
        <v>40.690537576103083</v>
      </c>
      <c r="L1276" s="376">
        <f t="shared" si="822"/>
        <v>41.563633457486411</v>
      </c>
      <c r="M1276" s="376">
        <f t="shared" si="822"/>
        <v>40.223079580594046</v>
      </c>
      <c r="N1276" s="376">
        <f t="shared" si="822"/>
        <v>38.590601491898632</v>
      </c>
      <c r="O1276" s="376">
        <f t="shared" si="822"/>
        <v>38.575636032177499</v>
      </c>
      <c r="P1276" s="376">
        <f t="shared" si="822"/>
        <v>37.140183088973259</v>
      </c>
      <c r="Q1276" s="376">
        <f t="shared" si="822"/>
        <v>42.767785822627921</v>
      </c>
      <c r="R1276" s="376">
        <f t="shared" si="822"/>
        <v>39.239601766105189</v>
      </c>
      <c r="S1276" s="376">
        <f t="shared" si="822"/>
        <v>41.248223060681987</v>
      </c>
      <c r="T1276" s="376">
        <f t="shared" si="822"/>
        <v>40.538780448221999</v>
      </c>
      <c r="U1276" s="376">
        <f t="shared" si="822"/>
        <v>39.325967362188301</v>
      </c>
      <c r="V1276" s="376">
        <f t="shared" si="822"/>
        <v>41.63838632385005</v>
      </c>
      <c r="W1276" s="376">
        <f t="shared" si="822"/>
        <v>37.584518532402605</v>
      </c>
      <c r="X1276" s="376">
        <f t="shared" si="822"/>
        <v>39.352223990510787</v>
      </c>
      <c r="Y1276" s="376">
        <f t="shared" si="822"/>
        <v>36.951694976639445</v>
      </c>
      <c r="Z1276" s="376">
        <f t="shared" si="822"/>
        <v>37.894487334056656</v>
      </c>
      <c r="AA1276" s="376">
        <f t="shared" si="822"/>
        <v>41.942298464144073</v>
      </c>
      <c r="AB1276" s="376">
        <f t="shared" si="822"/>
        <v>38.582416192457849</v>
      </c>
      <c r="AC1276" s="376">
        <f t="shared" si="822"/>
        <v>40.247020679018377</v>
      </c>
      <c r="AD1276" s="376">
        <f t="shared" si="822"/>
        <v>43.369149582845615</v>
      </c>
      <c r="AE1276" s="376">
        <f t="shared" si="822"/>
        <v>43.230237787995478</v>
      </c>
      <c r="AF1276" s="376">
        <f t="shared" si="822"/>
        <v>43.251931643041019</v>
      </c>
      <c r="AG1276" s="376">
        <f t="shared" ref="AG1276:AH1276" si="823">AG106*100/AG$5</f>
        <v>40.971976327456858</v>
      </c>
      <c r="AH1276" s="376">
        <f t="shared" si="823"/>
        <v>44.416232091087721</v>
      </c>
      <c r="AI1276" s="376">
        <f t="shared" ref="AI1276:AJ1276" si="824">AI106*100/AI$5</f>
        <v>42.980733686582603</v>
      </c>
      <c r="AJ1276" s="376">
        <f t="shared" si="824"/>
        <v>38.69032749458303</v>
      </c>
      <c r="AK1276" s="376">
        <f t="shared" ref="AK1276:AL1276" si="825">AK106*100/AK$5</f>
        <v>41.765128773971568</v>
      </c>
      <c r="AL1276" s="376">
        <f t="shared" si="825"/>
        <v>39.715281211152444</v>
      </c>
      <c r="AM1276" s="376">
        <f t="shared" ref="AM1276:AN1276" si="826">AM106*100/AM$5</f>
        <v>40.499617143111898</v>
      </c>
      <c r="AN1276" s="376">
        <f t="shared" si="826"/>
        <v>41.857785312619484</v>
      </c>
      <c r="AO1276" s="376">
        <f t="shared" ref="AO1276:AP1276" si="827">AO106*100/AO$5</f>
        <v>40.016096171285817</v>
      </c>
      <c r="AP1276" s="376">
        <f t="shared" si="827"/>
        <v>43.863197191390931</v>
      </c>
    </row>
    <row r="1277" spans="1:42" s="326" customFormat="1" ht="27.6" x14ac:dyDescent="0.3">
      <c r="A1277" s="330"/>
      <c r="B1277" s="330" t="s">
        <v>278</v>
      </c>
      <c r="C1277" s="376">
        <f t="shared" ref="C1277:AF1277" si="828">C107*100/C$5</f>
        <v>1.1133084050812181</v>
      </c>
      <c r="D1277" s="376">
        <f t="shared" si="828"/>
        <v>1.0853085587505262</v>
      </c>
      <c r="E1277" s="376">
        <f t="shared" si="828"/>
        <v>1.1456751778334473</v>
      </c>
      <c r="F1277" s="376">
        <f t="shared" si="828"/>
        <v>1.0056858763279908</v>
      </c>
      <c r="G1277" s="376">
        <f t="shared" si="828"/>
        <v>1.2365116475988023</v>
      </c>
      <c r="H1277" s="376">
        <f t="shared" si="828"/>
        <v>1.1050350307590247</v>
      </c>
      <c r="I1277" s="376">
        <f t="shared" si="828"/>
        <v>0.85196083384624799</v>
      </c>
      <c r="J1277" s="376">
        <f t="shared" si="828"/>
        <v>1.1023459500348129</v>
      </c>
      <c r="K1277" s="376">
        <f t="shared" si="828"/>
        <v>1.1406292117373651</v>
      </c>
      <c r="L1277" s="376">
        <f t="shared" si="828"/>
        <v>1.3150082244454087</v>
      </c>
      <c r="M1277" s="376">
        <f t="shared" si="828"/>
        <v>1.1815576427901624</v>
      </c>
      <c r="N1277" s="376">
        <f t="shared" si="828"/>
        <v>1.297890483602846</v>
      </c>
      <c r="O1277" s="376">
        <f t="shared" si="828"/>
        <v>1.1376844955668797</v>
      </c>
      <c r="P1277" s="376">
        <f t="shared" si="828"/>
        <v>1.0540418297214611</v>
      </c>
      <c r="Q1277" s="376">
        <f t="shared" si="828"/>
        <v>1.1314688412596379</v>
      </c>
      <c r="R1277" s="376">
        <f t="shared" si="828"/>
        <v>1.1646842793612489</v>
      </c>
      <c r="S1277" s="376">
        <f t="shared" si="828"/>
        <v>1.144607628682428</v>
      </c>
      <c r="T1277" s="376">
        <f t="shared" si="828"/>
        <v>0.88749916304657916</v>
      </c>
      <c r="U1277" s="376">
        <f t="shared" si="828"/>
        <v>0.85188890755028668</v>
      </c>
      <c r="V1277" s="376">
        <f t="shared" si="828"/>
        <v>1.0820611048543181</v>
      </c>
      <c r="W1277" s="376">
        <f t="shared" si="828"/>
        <v>1.1088646812831069</v>
      </c>
      <c r="X1277" s="376">
        <f t="shared" si="828"/>
        <v>1.1361664062159063</v>
      </c>
      <c r="Y1277" s="376">
        <f t="shared" si="828"/>
        <v>1.0157240464960482</v>
      </c>
      <c r="Z1277" s="376">
        <f t="shared" si="828"/>
        <v>1.1289501547458043</v>
      </c>
      <c r="AA1277" s="376">
        <f t="shared" si="828"/>
        <v>1.0569172256601489</v>
      </c>
      <c r="AB1277" s="376">
        <f t="shared" si="828"/>
        <v>0.98361350998072861</v>
      </c>
      <c r="AC1277" s="376">
        <f t="shared" si="828"/>
        <v>0.97775380994271643</v>
      </c>
      <c r="AD1277" s="376">
        <f t="shared" si="828"/>
        <v>0.79221649046429554</v>
      </c>
      <c r="AE1277" s="376">
        <f t="shared" si="828"/>
        <v>0.7678705232617169</v>
      </c>
      <c r="AF1277" s="376">
        <f t="shared" si="828"/>
        <v>1.0164811606130035</v>
      </c>
      <c r="AG1277" s="376">
        <f t="shared" ref="AG1277:AH1277" si="829">AG107*100/AG$5</f>
        <v>0.80819212816576547</v>
      </c>
      <c r="AH1277" s="376">
        <f t="shared" si="829"/>
        <v>1.0037739561872963</v>
      </c>
      <c r="AI1277" s="376">
        <f t="shared" ref="AI1277:AJ1277" si="830">AI107*100/AI$5</f>
        <v>0.95985246365485333</v>
      </c>
      <c r="AJ1277" s="376">
        <f t="shared" si="830"/>
        <v>1.0235973537223901</v>
      </c>
      <c r="AK1277" s="376">
        <f t="shared" ref="AK1277:AL1277" si="831">AK107*100/AK$5</f>
        <v>1.1871982808180472</v>
      </c>
      <c r="AL1277" s="376">
        <f t="shared" si="831"/>
        <v>1.0236627436647809</v>
      </c>
      <c r="AM1277" s="376">
        <f t="shared" ref="AM1277:AN1277" si="832">AM107*100/AM$5</f>
        <v>1.2114500058522217</v>
      </c>
      <c r="AN1277" s="376">
        <f t="shared" si="832"/>
        <v>0.96580561724410541</v>
      </c>
      <c r="AO1277" s="376">
        <f t="shared" ref="AO1277:AP1277" si="833">AO107*100/AO$5</f>
        <v>1.0009005652204761</v>
      </c>
      <c r="AP1277" s="376">
        <f t="shared" si="833"/>
        <v>0.9039736275595055</v>
      </c>
    </row>
    <row r="1278" spans="1:42" s="326" customFormat="1" ht="13.8" x14ac:dyDescent="0.3">
      <c r="A1278" s="328"/>
      <c r="B1278" s="328" t="s">
        <v>279</v>
      </c>
      <c r="C1278" s="376">
        <f t="shared" ref="C1278:AF1278" si="834">C108*100/C$5</f>
        <v>0.28691957616214303</v>
      </c>
      <c r="D1278" s="376">
        <f t="shared" si="834"/>
        <v>0.45427816993869208</v>
      </c>
      <c r="E1278" s="376">
        <f t="shared" si="834"/>
        <v>0.4561591555741038</v>
      </c>
      <c r="F1278" s="376">
        <f t="shared" si="834"/>
        <v>0.33940098745012159</v>
      </c>
      <c r="G1278" s="376">
        <f t="shared" si="834"/>
        <v>0.5862901433667238</v>
      </c>
      <c r="H1278" s="376">
        <f t="shared" si="834"/>
        <v>0.53126753847731323</v>
      </c>
      <c r="I1278" s="376">
        <f t="shared" si="834"/>
        <v>0.3057573921486989</v>
      </c>
      <c r="J1278" s="376">
        <f t="shared" si="834"/>
        <v>0.47472653803775566</v>
      </c>
      <c r="K1278" s="376">
        <f t="shared" si="834"/>
        <v>0.43289058144193016</v>
      </c>
      <c r="L1278" s="376">
        <f t="shared" si="834"/>
        <v>0.36266124360477686</v>
      </c>
      <c r="M1278" s="376">
        <f t="shared" si="834"/>
        <v>0.36632499025686144</v>
      </c>
      <c r="N1278" s="376">
        <f t="shared" si="834"/>
        <v>0.49861781417788054</v>
      </c>
      <c r="O1278" s="376">
        <f t="shared" si="834"/>
        <v>0.49176321071290985</v>
      </c>
      <c r="P1278" s="376">
        <f t="shared" si="834"/>
        <v>0.43361396203683017</v>
      </c>
      <c r="Q1278" s="376">
        <f t="shared" si="834"/>
        <v>0.34711459108082232</v>
      </c>
      <c r="R1278" s="376">
        <f t="shared" si="834"/>
        <v>0.45151397133177268</v>
      </c>
      <c r="S1278" s="376">
        <f t="shared" si="834"/>
        <v>0.44039671618692061</v>
      </c>
      <c r="T1278" s="376">
        <f t="shared" si="834"/>
        <v>0.38655188677752189</v>
      </c>
      <c r="U1278" s="376">
        <f t="shared" si="834"/>
        <v>0.35630196001327069</v>
      </c>
      <c r="V1278" s="376">
        <f t="shared" si="834"/>
        <v>0.56904739954158468</v>
      </c>
      <c r="W1278" s="376">
        <f t="shared" si="834"/>
        <v>0.55593874512518027</v>
      </c>
      <c r="X1278" s="376">
        <f t="shared" si="834"/>
        <v>0.47635527679581202</v>
      </c>
      <c r="Y1278" s="376">
        <f t="shared" si="834"/>
        <v>0.37705932223814098</v>
      </c>
      <c r="Z1278" s="376">
        <f t="shared" si="834"/>
        <v>0.56087180930520653</v>
      </c>
      <c r="AA1278" s="376">
        <f t="shared" si="834"/>
        <v>0.54362356387014965</v>
      </c>
      <c r="AB1278" s="376">
        <f t="shared" si="834"/>
        <v>0.51235500909708676</v>
      </c>
      <c r="AC1278" s="376">
        <f t="shared" si="834"/>
        <v>0.52449880562692208</v>
      </c>
      <c r="AD1278" s="376">
        <f t="shared" si="834"/>
        <v>0.31499413355551736</v>
      </c>
      <c r="AE1278" s="376">
        <f t="shared" si="834"/>
        <v>0.32391362366921855</v>
      </c>
      <c r="AF1278" s="376">
        <f t="shared" si="834"/>
        <v>0.58185238171394515</v>
      </c>
      <c r="AG1278" s="376">
        <f t="shared" ref="AG1278:AH1278" si="835">AG108*100/AG$5</f>
        <v>0.36934266951036743</v>
      </c>
      <c r="AH1278" s="376">
        <f t="shared" si="835"/>
        <v>0.60082567531946796</v>
      </c>
      <c r="AI1278" s="376">
        <f t="shared" ref="AI1278:AJ1278" si="836">AI108*100/AI$5</f>
        <v>0.56898464685235151</v>
      </c>
      <c r="AJ1278" s="376">
        <f t="shared" si="836"/>
        <v>0.37758120364548997</v>
      </c>
      <c r="AK1278" s="376">
        <f t="shared" ref="AK1278:AL1278" si="837">AK108*100/AK$5</f>
        <v>0.37160084381337216</v>
      </c>
      <c r="AL1278" s="376">
        <f t="shared" si="837"/>
        <v>0.28106421443696744</v>
      </c>
      <c r="AM1278" s="376">
        <f t="shared" ref="AM1278:AN1278" si="838">AM108*100/AM$5</f>
        <v>0.50826814284678223</v>
      </c>
      <c r="AN1278" s="376">
        <f t="shared" si="838"/>
        <v>0.44799955220339632</v>
      </c>
      <c r="AO1278" s="376">
        <f t="shared" ref="AO1278:AP1278" si="839">AO108*100/AO$5</f>
        <v>0.38488438239815681</v>
      </c>
      <c r="AP1278" s="376">
        <f t="shared" si="839"/>
        <v>0.28035309552509052</v>
      </c>
    </row>
    <row r="1279" spans="1:42" s="326" customFormat="1" ht="27.6" x14ac:dyDescent="0.3">
      <c r="A1279" s="330"/>
      <c r="B1279" s="330" t="s">
        <v>280</v>
      </c>
      <c r="C1279" s="376">
        <f t="shared" ref="C1279:AF1279" si="840">C109*100/C$5</f>
        <v>0.16308430988177794</v>
      </c>
      <c r="D1279" s="376">
        <f t="shared" si="840"/>
        <v>0.10228038773565169</v>
      </c>
      <c r="E1279" s="376">
        <f t="shared" si="840"/>
        <v>0.15007639947920806</v>
      </c>
      <c r="F1279" s="376">
        <f t="shared" si="840"/>
        <v>0.11445335525889573</v>
      </c>
      <c r="G1279" s="376">
        <f t="shared" si="840"/>
        <v>0.1127025956724126</v>
      </c>
      <c r="H1279" s="376">
        <f t="shared" si="840"/>
        <v>8.1123100228514253E-2</v>
      </c>
      <c r="I1279" s="376">
        <f t="shared" si="840"/>
        <v>7.2244449550030287E-2</v>
      </c>
      <c r="J1279" s="376">
        <f t="shared" si="840"/>
        <v>9.4390925049301758E-2</v>
      </c>
      <c r="K1279" s="376">
        <f t="shared" si="840"/>
        <v>0.13422629195258254</v>
      </c>
      <c r="L1279" s="376">
        <f t="shared" si="840"/>
        <v>0.19785627110011608</v>
      </c>
      <c r="M1279" s="376">
        <f t="shared" si="840"/>
        <v>0.16954762905616641</v>
      </c>
      <c r="N1279" s="376">
        <f t="shared" si="840"/>
        <v>0.17121240870041651</v>
      </c>
      <c r="O1279" s="376">
        <f t="shared" si="840"/>
        <v>0.12699236289562935</v>
      </c>
      <c r="P1279" s="376">
        <f t="shared" si="840"/>
        <v>0.10408192717581081</v>
      </c>
      <c r="Q1279" s="376">
        <f t="shared" si="840"/>
        <v>0.13759835353382407</v>
      </c>
      <c r="R1279" s="376">
        <f t="shared" si="840"/>
        <v>0.10367977229483134</v>
      </c>
      <c r="S1279" s="376">
        <f t="shared" si="840"/>
        <v>0.10340315206592229</v>
      </c>
      <c r="T1279" s="376">
        <f t="shared" si="840"/>
        <v>7.9551701688328175E-2</v>
      </c>
      <c r="U1279" s="376">
        <f t="shared" si="840"/>
        <v>8.0832755912664978E-2</v>
      </c>
      <c r="V1279" s="376">
        <f t="shared" si="840"/>
        <v>6.1818308949361439E-2</v>
      </c>
      <c r="W1279" s="376">
        <f t="shared" si="840"/>
        <v>6.9343638803006549E-2</v>
      </c>
      <c r="X1279" s="376">
        <f t="shared" si="840"/>
        <v>0.12129098861936195</v>
      </c>
      <c r="Y1279" s="376">
        <f t="shared" si="840"/>
        <v>0.1387128542263725</v>
      </c>
      <c r="Z1279" s="376">
        <f t="shared" si="840"/>
        <v>0.10003939078481421</v>
      </c>
      <c r="AA1279" s="376">
        <f t="shared" si="840"/>
        <v>9.975842683727118E-2</v>
      </c>
      <c r="AB1279" s="376">
        <f t="shared" si="840"/>
        <v>7.1527590626151563E-2</v>
      </c>
      <c r="AC1279" s="376">
        <f t="shared" si="840"/>
        <v>7.7789994363567969E-2</v>
      </c>
      <c r="AD1279" s="376">
        <f t="shared" si="840"/>
        <v>6.3457112711541794E-2</v>
      </c>
      <c r="AE1279" s="376">
        <f t="shared" si="840"/>
        <v>4.6375841349384647E-2</v>
      </c>
      <c r="AF1279" s="376">
        <f t="shared" si="840"/>
        <v>5.386688568718094E-2</v>
      </c>
      <c r="AG1279" s="376">
        <f t="shared" ref="AG1279:AH1279" si="841">AG109*100/AG$5</f>
        <v>6.2893243181480693E-2</v>
      </c>
      <c r="AH1279" s="376">
        <f t="shared" si="841"/>
        <v>5.695828434658428E-2</v>
      </c>
      <c r="AI1279" s="376">
        <f t="shared" ref="AI1279:AJ1279" si="842">AI109*100/AI$5</f>
        <v>4.4580918799250177E-2</v>
      </c>
      <c r="AJ1279" s="376">
        <f t="shared" si="842"/>
        <v>0.1136359758212739</v>
      </c>
      <c r="AK1279" s="376">
        <f t="shared" ref="AK1279:AL1279" si="843">AK109*100/AK$5</f>
        <v>0.13377803045071041</v>
      </c>
      <c r="AL1279" s="376">
        <f t="shared" si="843"/>
        <v>0.12321969153494747</v>
      </c>
      <c r="AM1279" s="376">
        <f t="shared" ref="AM1279:AN1279" si="844">AM109*100/AM$5</f>
        <v>0.11869875933666117</v>
      </c>
      <c r="AN1279" s="376">
        <f t="shared" si="844"/>
        <v>8.7624093929380767E-2</v>
      </c>
      <c r="AO1279" s="376">
        <f t="shared" ref="AO1279:AP1279" si="845">AO109*100/AO$5</f>
        <v>0.10133473957940323</v>
      </c>
      <c r="AP1279" s="376">
        <f t="shared" si="845"/>
        <v>7.8967825345173187E-2</v>
      </c>
    </row>
    <row r="1280" spans="1:42" s="326" customFormat="1" ht="13.8" x14ac:dyDescent="0.3">
      <c r="A1280" s="328"/>
      <c r="B1280" s="328" t="s">
        <v>281</v>
      </c>
      <c r="C1280" s="376">
        <f t="shared" ref="C1280:AF1280" si="846">C110*100/C$5</f>
        <v>2.6597811725489858E-2</v>
      </c>
      <c r="D1280" s="376">
        <f t="shared" si="846"/>
        <v>3.7752483183571772E-2</v>
      </c>
      <c r="E1280" s="376">
        <f t="shared" si="846"/>
        <v>5.2922070293488124E-2</v>
      </c>
      <c r="F1280" s="376">
        <f t="shared" si="846"/>
        <v>4.8708660623806778E-2</v>
      </c>
      <c r="G1280" s="376">
        <f t="shared" si="846"/>
        <v>3.2427879397869369E-2</v>
      </c>
      <c r="H1280" s="376">
        <f t="shared" si="846"/>
        <v>3.1521704867712094E-2</v>
      </c>
      <c r="I1280" s="376">
        <f t="shared" si="846"/>
        <v>6.9957999385608718E-2</v>
      </c>
      <c r="J1280" s="376">
        <f t="shared" si="846"/>
        <v>9.9715915411433917E-2</v>
      </c>
      <c r="K1280" s="376">
        <f t="shared" si="846"/>
        <v>7.0624766300686509E-2</v>
      </c>
      <c r="L1280" s="376">
        <f t="shared" si="846"/>
        <v>9.4142018540333647E-2</v>
      </c>
      <c r="M1280" s="376">
        <f t="shared" si="846"/>
        <v>7.454139174564707E-2</v>
      </c>
      <c r="N1280" s="376">
        <f t="shared" si="846"/>
        <v>7.2164275040092485E-2</v>
      </c>
      <c r="O1280" s="376">
        <f t="shared" si="846"/>
        <v>5.5041654683278624E-2</v>
      </c>
      <c r="P1280" s="376">
        <f t="shared" si="846"/>
        <v>5.7505931384944774E-2</v>
      </c>
      <c r="Q1280" s="376">
        <f t="shared" si="846"/>
        <v>0.12512708579410725</v>
      </c>
      <c r="R1280" s="376">
        <f t="shared" si="846"/>
        <v>8.9669348081461139E-2</v>
      </c>
      <c r="S1280" s="376">
        <f t="shared" si="846"/>
        <v>9.2617644723270914E-2</v>
      </c>
      <c r="T1280" s="376">
        <f t="shared" si="846"/>
        <v>6.9463671265050944E-2</v>
      </c>
      <c r="U1280" s="376">
        <f t="shared" si="846"/>
        <v>6.4555339331695979E-2</v>
      </c>
      <c r="V1280" s="376">
        <f t="shared" si="846"/>
        <v>5.3151044213178941E-2</v>
      </c>
      <c r="W1280" s="376">
        <f t="shared" si="846"/>
        <v>4.6373293949752981E-2</v>
      </c>
      <c r="X1280" s="376">
        <f t="shared" si="846"/>
        <v>3.7213716871779934E-2</v>
      </c>
      <c r="Y1280" s="376">
        <f t="shared" si="846"/>
        <v>2.7729054007122063E-2</v>
      </c>
      <c r="Z1280" s="376">
        <f t="shared" si="846"/>
        <v>4.6017665692757288E-2</v>
      </c>
      <c r="AA1280" s="376">
        <f t="shared" si="846"/>
        <v>2.9688621342880098E-2</v>
      </c>
      <c r="AB1280" s="376">
        <f t="shared" si="846"/>
        <v>4.0340751142729586E-2</v>
      </c>
      <c r="AC1280" s="376">
        <f t="shared" si="846"/>
        <v>3.4331081582419785E-2</v>
      </c>
      <c r="AD1280" s="376">
        <f t="shared" si="846"/>
        <v>2.7188986730523806E-2</v>
      </c>
      <c r="AE1280" s="376">
        <f t="shared" si="846"/>
        <v>3.9256122053608504E-2</v>
      </c>
      <c r="AF1280" s="376">
        <f t="shared" si="846"/>
        <v>3.3584584756828101E-2</v>
      </c>
      <c r="AG1280" s="376">
        <f t="shared" ref="AG1280:AH1280" si="847">AG110*100/AG$5</f>
        <v>3.0692502398063842E-2</v>
      </c>
      <c r="AH1280" s="376">
        <f t="shared" si="847"/>
        <v>2.8140146608359576E-2</v>
      </c>
      <c r="AI1280" s="376">
        <f t="shared" ref="AI1280:AJ1280" si="848">AI110*100/AI$5</f>
        <v>2.8146533759049481E-2</v>
      </c>
      <c r="AJ1280" s="376">
        <f t="shared" si="848"/>
        <v>2.5383508604210202E-2</v>
      </c>
      <c r="AK1280" s="376">
        <f t="shared" ref="AK1280:AL1280" si="849">AK110*100/AK$5</f>
        <v>2.637213788687098E-2</v>
      </c>
      <c r="AL1280" s="376">
        <f t="shared" si="849"/>
        <v>2.9295551271103761E-2</v>
      </c>
      <c r="AM1280" s="376">
        <f t="shared" ref="AM1280:AN1280" si="850">AM110*100/AM$5</f>
        <v>3.6358456897454941E-2</v>
      </c>
      <c r="AN1280" s="376">
        <f t="shared" si="850"/>
        <v>3.9345874285573887E-2</v>
      </c>
      <c r="AO1280" s="376">
        <f t="shared" ref="AO1280:AP1280" si="851">AO110*100/AO$5</f>
        <v>5.5362334305641088E-2</v>
      </c>
      <c r="AP1280" s="376">
        <f t="shared" si="851"/>
        <v>5.8311546230609072E-2</v>
      </c>
    </row>
    <row r="1281" spans="1:42" s="326" customFormat="1" ht="13.8" x14ac:dyDescent="0.3">
      <c r="A1281" s="330"/>
      <c r="B1281" s="330" t="s">
        <v>282</v>
      </c>
      <c r="C1281" s="376">
        <f t="shared" ref="C1281:AF1281" si="852">C111*100/C$5</f>
        <v>0.20591714954360574</v>
      </c>
      <c r="D1281" s="376">
        <f t="shared" si="852"/>
        <v>0.16112604852463985</v>
      </c>
      <c r="E1281" s="376">
        <f t="shared" si="852"/>
        <v>0.12646845691699662</v>
      </c>
      <c r="F1281" s="376">
        <f t="shared" si="852"/>
        <v>0.14400647529255189</v>
      </c>
      <c r="G1281" s="376">
        <f t="shared" si="852"/>
        <v>0.13877061730924031</v>
      </c>
      <c r="H1281" s="376">
        <f t="shared" si="852"/>
        <v>0.17467372318073568</v>
      </c>
      <c r="I1281" s="376">
        <f t="shared" si="852"/>
        <v>0.12933194720365301</v>
      </c>
      <c r="J1281" s="376">
        <f t="shared" si="852"/>
        <v>0.15077746682913967</v>
      </c>
      <c r="K1281" s="376">
        <f t="shared" si="852"/>
        <v>0.19390421947666261</v>
      </c>
      <c r="L1281" s="376">
        <f t="shared" si="852"/>
        <v>0.2155107215793825</v>
      </c>
      <c r="M1281" s="376">
        <f t="shared" si="852"/>
        <v>0.16205945271642108</v>
      </c>
      <c r="N1281" s="376">
        <f t="shared" si="852"/>
        <v>0.15343795672009816</v>
      </c>
      <c r="O1281" s="376">
        <f t="shared" si="852"/>
        <v>0.14006630706538914</v>
      </c>
      <c r="P1281" s="376">
        <f t="shared" si="852"/>
        <v>0.16720979169012981</v>
      </c>
      <c r="Q1281" s="376">
        <f t="shared" si="852"/>
        <v>0.21267877108106323</v>
      </c>
      <c r="R1281" s="376">
        <f t="shared" si="852"/>
        <v>0.19321338305367042</v>
      </c>
      <c r="S1281" s="376">
        <f t="shared" si="852"/>
        <v>0.19763409493270334</v>
      </c>
      <c r="T1281" s="376">
        <f t="shared" si="852"/>
        <v>0.12990281934601253</v>
      </c>
      <c r="U1281" s="376">
        <f t="shared" si="852"/>
        <v>0.16226766447675017</v>
      </c>
      <c r="V1281" s="376">
        <f t="shared" si="852"/>
        <v>0.16315679571968925</v>
      </c>
      <c r="W1281" s="376">
        <f t="shared" si="852"/>
        <v>0.19052891113205453</v>
      </c>
      <c r="X1281" s="376">
        <f t="shared" si="852"/>
        <v>0.16869098432956178</v>
      </c>
      <c r="Y1281" s="376">
        <f t="shared" si="852"/>
        <v>0.12593680923903564</v>
      </c>
      <c r="Z1281" s="376">
        <f t="shared" si="852"/>
        <v>0.13682722317955648</v>
      </c>
      <c r="AA1281" s="376">
        <f t="shared" si="852"/>
        <v>0.11043655353633175</v>
      </c>
      <c r="AB1281" s="376">
        <f t="shared" si="852"/>
        <v>9.4156856212541912E-2</v>
      </c>
      <c r="AC1281" s="376">
        <f t="shared" si="852"/>
        <v>0.10021071728875314</v>
      </c>
      <c r="AD1281" s="376">
        <f t="shared" si="852"/>
        <v>0.14501529508995731</v>
      </c>
      <c r="AE1281" s="376">
        <f t="shared" si="852"/>
        <v>0.1161942227602648</v>
      </c>
      <c r="AF1281" s="376">
        <f t="shared" si="852"/>
        <v>0.10817540783849446</v>
      </c>
      <c r="AG1281" s="376">
        <f t="shared" ref="AG1281:AH1281" si="853">AG111*100/AG$5</f>
        <v>0.1194012949642609</v>
      </c>
      <c r="AH1281" s="376">
        <f t="shared" si="853"/>
        <v>9.447344285912275E-2</v>
      </c>
      <c r="AI1281" s="376">
        <f t="shared" ref="AI1281:AJ1281" si="854">AI111*100/AI$5</f>
        <v>9.3109507289196453E-2</v>
      </c>
      <c r="AJ1281" s="376">
        <f t="shared" si="854"/>
        <v>0.13551321989612275</v>
      </c>
      <c r="AK1281" s="376">
        <f t="shared" ref="AK1281:AL1281" si="855">AK111*100/AK$5</f>
        <v>0.16216388538686727</v>
      </c>
      <c r="AL1281" s="376">
        <f t="shared" si="855"/>
        <v>0.13344116284002697</v>
      </c>
      <c r="AM1281" s="376">
        <f t="shared" ref="AM1281:AN1281" si="856">AM111*100/AM$5</f>
        <v>0.1429101369314478</v>
      </c>
      <c r="AN1281" s="376">
        <f t="shared" si="856"/>
        <v>0.12088974923035098</v>
      </c>
      <c r="AO1281" s="376">
        <f t="shared" ref="AO1281:AP1281" si="857">AO111*100/AO$5</f>
        <v>0.14613142959723274</v>
      </c>
      <c r="AP1281" s="376">
        <f t="shared" si="857"/>
        <v>0.20907269953633489</v>
      </c>
    </row>
    <row r="1282" spans="1:42" s="326" customFormat="1" ht="13.8" x14ac:dyDescent="0.3">
      <c r="A1282" s="328"/>
      <c r="B1282" s="328" t="s">
        <v>283</v>
      </c>
      <c r="C1282" s="376">
        <f t="shared" ref="C1282:AF1282" si="858">C112*100/C$5</f>
        <v>2.931804247014223E-2</v>
      </c>
      <c r="D1282" s="376">
        <f t="shared" si="858"/>
        <v>2.7765509296925651E-2</v>
      </c>
      <c r="E1282" s="376">
        <f t="shared" si="858"/>
        <v>2.3272284611089916E-2</v>
      </c>
      <c r="F1282" s="376">
        <f t="shared" si="858"/>
        <v>1.8315736096636705E-2</v>
      </c>
      <c r="G1282" s="376">
        <f t="shared" si="858"/>
        <v>1.1721365757268632E-2</v>
      </c>
      <c r="H1282" s="376">
        <f t="shared" si="858"/>
        <v>1.5869547967882643E-2</v>
      </c>
      <c r="I1282" s="376">
        <f t="shared" si="858"/>
        <v>2.717925437385009E-2</v>
      </c>
      <c r="J1282" s="376">
        <f t="shared" si="858"/>
        <v>2.7390875081926436E-2</v>
      </c>
      <c r="K1282" s="376">
        <f t="shared" si="858"/>
        <v>2.7229771007042464E-2</v>
      </c>
      <c r="L1282" s="376">
        <f t="shared" si="858"/>
        <v>3.2419169933793554E-2</v>
      </c>
      <c r="M1282" s="376">
        <f t="shared" si="858"/>
        <v>2.6591535297391219E-2</v>
      </c>
      <c r="N1282" s="376">
        <f t="shared" si="858"/>
        <v>3.0705365795999948E-2</v>
      </c>
      <c r="O1282" s="376">
        <f t="shared" si="858"/>
        <v>1.7949644377062698E-2</v>
      </c>
      <c r="P1282" s="376">
        <f t="shared" si="858"/>
        <v>2.3165948068535145E-2</v>
      </c>
      <c r="Q1282" s="376">
        <f t="shared" si="858"/>
        <v>1.7904038829819207E-2</v>
      </c>
      <c r="R1282" s="376">
        <f t="shared" si="858"/>
        <v>1.7502043362436073E-2</v>
      </c>
      <c r="S1282" s="376">
        <f t="shared" si="858"/>
        <v>1.3283495697479974E-2</v>
      </c>
      <c r="T1282" s="376">
        <f t="shared" si="858"/>
        <v>1.5096256592074879E-2</v>
      </c>
      <c r="U1282" s="376">
        <f t="shared" si="858"/>
        <v>1.7865580687508389E-2</v>
      </c>
      <c r="V1282" s="376">
        <f t="shared" si="858"/>
        <v>1.98738943057159E-2</v>
      </c>
      <c r="W1282" s="376">
        <f t="shared" si="858"/>
        <v>1.8696586476787524E-2</v>
      </c>
      <c r="X1282" s="376">
        <f t="shared" si="858"/>
        <v>1.5322433914418945E-2</v>
      </c>
      <c r="Y1282" s="376">
        <f t="shared" si="858"/>
        <v>1.6237501255599595E-2</v>
      </c>
      <c r="Z1282" s="376">
        <f t="shared" si="858"/>
        <v>1.5469277674279054E-2</v>
      </c>
      <c r="AA1282" s="376">
        <f t="shared" si="858"/>
        <v>1.9049869966037539E-2</v>
      </c>
      <c r="AB1282" s="376">
        <f t="shared" si="858"/>
        <v>1.7661884428923413E-2</v>
      </c>
      <c r="AC1282" s="376">
        <f t="shared" si="858"/>
        <v>1.6948405868745898E-2</v>
      </c>
      <c r="AD1282" s="376">
        <f t="shared" si="858"/>
        <v>1.5186063912477265E-2</v>
      </c>
      <c r="AE1282" s="376">
        <f t="shared" si="858"/>
        <v>1.1582655941536046E-2</v>
      </c>
      <c r="AF1282" s="376">
        <f t="shared" si="858"/>
        <v>1.2149589151333582E-2</v>
      </c>
      <c r="AG1282" s="376">
        <f t="shared" ref="AG1282:AH1282" si="859">AG112*100/AG$5</f>
        <v>2.1464024062266562E-2</v>
      </c>
      <c r="AH1282" s="376">
        <f t="shared" si="859"/>
        <v>1.9197419297177075E-2</v>
      </c>
      <c r="AI1282" s="376">
        <f t="shared" ref="AI1282:AJ1282" si="860">AI112*100/AI$5</f>
        <v>2.0204643671270065E-2</v>
      </c>
      <c r="AJ1282" s="376">
        <f t="shared" si="860"/>
        <v>1.8758559568474224E-2</v>
      </c>
      <c r="AK1282" s="376">
        <f t="shared" ref="AK1282:AL1282" si="861">AK112*100/AK$5</f>
        <v>1.6700894789688631E-2</v>
      </c>
      <c r="AL1282" s="376">
        <f t="shared" si="861"/>
        <v>1.6601046909607214E-2</v>
      </c>
      <c r="AM1282" s="376">
        <f t="shared" ref="AM1282:AN1282" si="862">AM112*100/AM$5</f>
        <v>1.6519295528985661E-2</v>
      </c>
      <c r="AN1282" s="376">
        <f t="shared" si="862"/>
        <v>1.666636345679667E-2</v>
      </c>
      <c r="AO1282" s="376">
        <f t="shared" ref="AO1282:AP1282" si="863">AO112*100/AO$5</f>
        <v>1.3432547021311149E-2</v>
      </c>
      <c r="AP1282" s="376">
        <f t="shared" si="863"/>
        <v>9.2991704831841202E-3</v>
      </c>
    </row>
    <row r="1283" spans="1:42" s="326" customFormat="1" ht="13.8" x14ac:dyDescent="0.3">
      <c r="A1283" s="330"/>
      <c r="B1283" s="330" t="s">
        <v>284</v>
      </c>
      <c r="C1283" s="376">
        <f t="shared" ref="C1283:AF1283" si="864">C113*100/C$5</f>
        <v>0.40155787182963587</v>
      </c>
      <c r="D1283" s="376">
        <f t="shared" si="864"/>
        <v>0.30206291276980973</v>
      </c>
      <c r="E1283" s="376">
        <f t="shared" si="864"/>
        <v>0.3367395156306584</v>
      </c>
      <c r="F1283" s="376">
        <f t="shared" si="864"/>
        <v>0.34084065229614546</v>
      </c>
      <c r="G1283" s="376">
        <f t="shared" si="864"/>
        <v>0.35459904609528764</v>
      </c>
      <c r="H1283" s="376">
        <f t="shared" si="864"/>
        <v>0.27061564788154219</v>
      </c>
      <c r="I1283" s="376">
        <f t="shared" si="864"/>
        <v>0.24745291295594854</v>
      </c>
      <c r="J1283" s="376">
        <f t="shared" si="864"/>
        <v>0.25534422962525566</v>
      </c>
      <c r="K1283" s="376">
        <f t="shared" si="864"/>
        <v>0.28175358155846103</v>
      </c>
      <c r="L1283" s="376">
        <f t="shared" si="864"/>
        <v>0.41241879968700601</v>
      </c>
      <c r="M1283" s="376">
        <f t="shared" si="864"/>
        <v>0.3824500972611995</v>
      </c>
      <c r="N1283" s="376">
        <f t="shared" si="864"/>
        <v>0.37175266316835831</v>
      </c>
      <c r="O1283" s="376">
        <f t="shared" si="864"/>
        <v>0.30587131583260985</v>
      </c>
      <c r="P1283" s="376">
        <f t="shared" si="864"/>
        <v>0.26846426936521045</v>
      </c>
      <c r="Q1283" s="376">
        <f t="shared" si="864"/>
        <v>0.29104600094000171</v>
      </c>
      <c r="R1283" s="376">
        <f t="shared" si="864"/>
        <v>0.30910576123707717</v>
      </c>
      <c r="S1283" s="376">
        <f t="shared" si="864"/>
        <v>0.29727252507613078</v>
      </c>
      <c r="T1283" s="376">
        <f t="shared" si="864"/>
        <v>0.20693282737759072</v>
      </c>
      <c r="U1283" s="376">
        <f t="shared" si="864"/>
        <v>0.1700656071283965</v>
      </c>
      <c r="V1283" s="376">
        <f t="shared" si="864"/>
        <v>0.21501366212478776</v>
      </c>
      <c r="W1283" s="376">
        <f t="shared" si="864"/>
        <v>0.22798350579632504</v>
      </c>
      <c r="X1283" s="376">
        <f t="shared" si="864"/>
        <v>0.31729300568497171</v>
      </c>
      <c r="Y1283" s="376">
        <f t="shared" si="864"/>
        <v>0.33004850552977738</v>
      </c>
      <c r="Z1283" s="376">
        <f t="shared" si="864"/>
        <v>0.26972478810919076</v>
      </c>
      <c r="AA1283" s="376">
        <f t="shared" si="864"/>
        <v>0.25436019010747885</v>
      </c>
      <c r="AB1283" s="376">
        <f t="shared" si="864"/>
        <v>0.24757141847329533</v>
      </c>
      <c r="AC1283" s="376">
        <f t="shared" si="864"/>
        <v>0.22397480521230767</v>
      </c>
      <c r="AD1283" s="376">
        <f t="shared" si="864"/>
        <v>0.22637489846427805</v>
      </c>
      <c r="AE1283" s="376">
        <f t="shared" si="864"/>
        <v>0.23054805748770441</v>
      </c>
      <c r="AF1283" s="376">
        <f t="shared" si="864"/>
        <v>0.22685231146522125</v>
      </c>
      <c r="AG1283" s="376">
        <f t="shared" ref="AG1283:AH1283" si="865">AG113*100/AG$5</f>
        <v>0.20439839404932605</v>
      </c>
      <c r="AH1283" s="376">
        <f t="shared" si="865"/>
        <v>0.20417898775658452</v>
      </c>
      <c r="AI1283" s="376">
        <f t="shared" ref="AI1283:AJ1283" si="866">AI113*100/AI$5</f>
        <v>0.20482621328373557</v>
      </c>
      <c r="AJ1283" s="376">
        <f t="shared" si="866"/>
        <v>0.35272488618681908</v>
      </c>
      <c r="AK1283" s="376">
        <f t="shared" ref="AK1283:AL1283" si="867">AK113*100/AK$5</f>
        <v>0.4765824884905378</v>
      </c>
      <c r="AL1283" s="376">
        <f t="shared" si="867"/>
        <v>0.440041076672128</v>
      </c>
      <c r="AM1283" s="376">
        <f t="shared" ref="AM1283:AN1283" si="868">AM113*100/AM$5</f>
        <v>0.38869521431089021</v>
      </c>
      <c r="AN1283" s="376">
        <f t="shared" si="868"/>
        <v>0.2532799841386067</v>
      </c>
      <c r="AO1283" s="376">
        <f t="shared" ref="AO1283:AP1283" si="869">AO113*100/AO$5</f>
        <v>0.29975513231873119</v>
      </c>
      <c r="AP1283" s="376">
        <f t="shared" si="869"/>
        <v>0.26796929043911377</v>
      </c>
    </row>
    <row r="1284" spans="1:42" s="326" customFormat="1" ht="13.8" x14ac:dyDescent="0.3">
      <c r="A1284" s="328"/>
      <c r="B1284" s="328" t="s">
        <v>285</v>
      </c>
      <c r="C1284" s="376">
        <f t="shared" ref="C1284:AF1284" si="870">C114*100/C$5</f>
        <v>2.3200113990621678</v>
      </c>
      <c r="D1284" s="376">
        <f t="shared" si="870"/>
        <v>2.738669304605287</v>
      </c>
      <c r="E1284" s="376">
        <f t="shared" si="870"/>
        <v>2.8736423102068738</v>
      </c>
      <c r="F1284" s="376">
        <f t="shared" si="870"/>
        <v>2.8728911909307513</v>
      </c>
      <c r="G1284" s="376">
        <f t="shared" si="870"/>
        <v>3.7844481510747232</v>
      </c>
      <c r="H1284" s="376">
        <f t="shared" si="870"/>
        <v>3.1649965597863483</v>
      </c>
      <c r="I1284" s="376">
        <f t="shared" si="870"/>
        <v>3.4951341021460549</v>
      </c>
      <c r="J1284" s="376">
        <f t="shared" si="870"/>
        <v>3.0025286409712781</v>
      </c>
      <c r="K1284" s="376">
        <f t="shared" si="870"/>
        <v>2.5933414185612085</v>
      </c>
      <c r="L1284" s="376">
        <f t="shared" si="870"/>
        <v>2.752784865394974</v>
      </c>
      <c r="M1284" s="376">
        <f t="shared" si="870"/>
        <v>2.778666525979717</v>
      </c>
      <c r="N1284" s="376">
        <f t="shared" si="870"/>
        <v>2.3466720227015303</v>
      </c>
      <c r="O1284" s="376">
        <f t="shared" si="870"/>
        <v>2.8808639878391182</v>
      </c>
      <c r="P1284" s="376">
        <f t="shared" si="870"/>
        <v>3.3385068067513815</v>
      </c>
      <c r="Q1284" s="376">
        <f t="shared" si="870"/>
        <v>4.3086725458484016</v>
      </c>
      <c r="R1284" s="376">
        <f t="shared" si="870"/>
        <v>3.5545901695890807</v>
      </c>
      <c r="S1284" s="376">
        <f t="shared" si="870"/>
        <v>4.2914896681163235</v>
      </c>
      <c r="T1284" s="376">
        <f t="shared" si="870"/>
        <v>4.5767863155358377</v>
      </c>
      <c r="U1284" s="376">
        <f t="shared" si="870"/>
        <v>4.0157566299185472</v>
      </c>
      <c r="V1284" s="376">
        <f t="shared" si="870"/>
        <v>2.7028469311347179</v>
      </c>
      <c r="W1284" s="376">
        <f t="shared" si="870"/>
        <v>3.815825264457601</v>
      </c>
      <c r="X1284" s="376">
        <f t="shared" si="870"/>
        <v>2.5189049543081357</v>
      </c>
      <c r="Y1284" s="376">
        <f t="shared" si="870"/>
        <v>2.1373558516061881</v>
      </c>
      <c r="Z1284" s="376">
        <f t="shared" si="870"/>
        <v>2.3762155090866486</v>
      </c>
      <c r="AA1284" s="376">
        <f t="shared" si="870"/>
        <v>3.0620470533089263</v>
      </c>
      <c r="AB1284" s="376">
        <f t="shared" si="870"/>
        <v>2.6868465748828991</v>
      </c>
      <c r="AC1284" s="376">
        <f t="shared" si="870"/>
        <v>2.9021632313945629</v>
      </c>
      <c r="AD1284" s="376">
        <f t="shared" si="870"/>
        <v>3.0781434705439716</v>
      </c>
      <c r="AE1284" s="376">
        <f t="shared" si="870"/>
        <v>3.4357992433269007</v>
      </c>
      <c r="AF1284" s="376">
        <f t="shared" si="870"/>
        <v>3.3798009445971915</v>
      </c>
      <c r="AG1284" s="376">
        <f t="shared" ref="AG1284:AH1284" si="871">AG114*100/AG$5</f>
        <v>3.0855296733778004</v>
      </c>
      <c r="AH1284" s="376">
        <f t="shared" si="871"/>
        <v>3.2039324556645092</v>
      </c>
      <c r="AI1284" s="376">
        <f t="shared" ref="AI1284:AJ1284" si="872">AI114*100/AI$5</f>
        <v>3.301967923570428</v>
      </c>
      <c r="AJ1284" s="376">
        <f t="shared" si="872"/>
        <v>2.7731555482884391</v>
      </c>
      <c r="AK1284" s="376">
        <f t="shared" ref="AK1284:AL1284" si="873">AK114*100/AK$5</f>
        <v>3.0458791791529647</v>
      </c>
      <c r="AL1284" s="376">
        <f t="shared" si="873"/>
        <v>2.7745411499622334</v>
      </c>
      <c r="AM1284" s="376">
        <f t="shared" ref="AM1284:AN1284" si="874">AM114*100/AM$5</f>
        <v>3.2330610409748348</v>
      </c>
      <c r="AN1284" s="376">
        <f t="shared" si="874"/>
        <v>3.0451659529211934</v>
      </c>
      <c r="AO1284" s="376">
        <f t="shared" ref="AO1284:AP1284" si="875">AO114*100/AO$5</f>
        <v>2.8311878553598291</v>
      </c>
      <c r="AP1284" s="376">
        <f t="shared" si="875"/>
        <v>2.6354599297976096</v>
      </c>
    </row>
    <row r="1285" spans="1:42" s="326" customFormat="1" ht="13.8" x14ac:dyDescent="0.3">
      <c r="A1285" s="330"/>
      <c r="B1285" s="330" t="s">
        <v>286</v>
      </c>
      <c r="C1285" s="376">
        <f t="shared" ref="C1285:AF1285" si="876">C115*100/C$5</f>
        <v>0.15133982158740575</v>
      </c>
      <c r="D1285" s="376">
        <f t="shared" si="876"/>
        <v>0.69977692888499743</v>
      </c>
      <c r="E1285" s="376">
        <f t="shared" si="876"/>
        <v>0.56465126444214953</v>
      </c>
      <c r="F1285" s="376">
        <f t="shared" si="876"/>
        <v>0.50796174650541359</v>
      </c>
      <c r="G1285" s="376">
        <f t="shared" si="876"/>
        <v>0.77690099661189671</v>
      </c>
      <c r="H1285" s="376">
        <f t="shared" si="876"/>
        <v>0.59753558238885973</v>
      </c>
      <c r="I1285" s="376">
        <f t="shared" si="876"/>
        <v>0.55048131619872498</v>
      </c>
      <c r="J1285" s="376">
        <f t="shared" si="876"/>
        <v>0.28547054496170204</v>
      </c>
      <c r="K1285" s="376">
        <f t="shared" si="876"/>
        <v>0.18229036901832751</v>
      </c>
      <c r="L1285" s="376">
        <f t="shared" si="876"/>
        <v>0.4312020513478112</v>
      </c>
      <c r="M1285" s="376">
        <f t="shared" si="876"/>
        <v>0.17133458022815112</v>
      </c>
      <c r="N1285" s="376">
        <f t="shared" si="876"/>
        <v>0.15721502776591584</v>
      </c>
      <c r="O1285" s="376">
        <f t="shared" si="876"/>
        <v>0.39790023370653527</v>
      </c>
      <c r="P1285" s="376">
        <f t="shared" si="876"/>
        <v>0.65714628070225456</v>
      </c>
      <c r="Q1285" s="376">
        <f t="shared" si="876"/>
        <v>1.6033596549002196</v>
      </c>
      <c r="R1285" s="376">
        <f t="shared" si="876"/>
        <v>0.8247888068982917</v>
      </c>
      <c r="S1285" s="376">
        <f t="shared" si="876"/>
        <v>1.1801262669716188</v>
      </c>
      <c r="T1285" s="376">
        <f t="shared" si="876"/>
        <v>1.2107074326092166</v>
      </c>
      <c r="U1285" s="376">
        <f t="shared" si="876"/>
        <v>0.86112735799578422</v>
      </c>
      <c r="V1285" s="376">
        <f t="shared" si="876"/>
        <v>0.63901219912983465</v>
      </c>
      <c r="W1285" s="376">
        <f t="shared" si="876"/>
        <v>0.52143721998676429</v>
      </c>
      <c r="X1285" s="376">
        <f t="shared" si="876"/>
        <v>0.54292762117108262</v>
      </c>
      <c r="Y1285" s="376">
        <f t="shared" si="876"/>
        <v>0.19278092506932093</v>
      </c>
      <c r="Z1285" s="376">
        <f t="shared" si="876"/>
        <v>0.35418476989956232</v>
      </c>
      <c r="AA1285" s="376">
        <f t="shared" si="876"/>
        <v>0.28962350108207641</v>
      </c>
      <c r="AB1285" s="376">
        <f t="shared" si="876"/>
        <v>0.64258475295389172</v>
      </c>
      <c r="AC1285" s="376">
        <f t="shared" si="876"/>
        <v>0.80378812595891824</v>
      </c>
      <c r="AD1285" s="376">
        <f t="shared" si="876"/>
        <v>0.54574682971537092</v>
      </c>
      <c r="AE1285" s="376">
        <f t="shared" si="876"/>
        <v>0.60596146686654406</v>
      </c>
      <c r="AF1285" s="376">
        <f t="shared" si="876"/>
        <v>0.79605091796047411</v>
      </c>
      <c r="AG1285" s="376">
        <f t="shared" ref="AG1285:AH1285" si="877">AG115*100/AG$5</f>
        <v>0.58331406255005502</v>
      </c>
      <c r="AH1285" s="376">
        <f t="shared" si="877"/>
        <v>0.92829424838784824</v>
      </c>
      <c r="AI1285" s="376">
        <f t="shared" ref="AI1285:AJ1285" si="878">AI115*100/AI$5</f>
        <v>0.66329306216436712</v>
      </c>
      <c r="AJ1285" s="376">
        <f t="shared" si="878"/>
        <v>0.48284990188544663</v>
      </c>
      <c r="AK1285" s="376">
        <f t="shared" ref="AK1285:AL1285" si="879">AK115*100/AK$5</f>
        <v>0.47928716546840411</v>
      </c>
      <c r="AL1285" s="376">
        <f t="shared" si="879"/>
        <v>0.50646211822313159</v>
      </c>
      <c r="AM1285" s="376">
        <f t="shared" ref="AM1285:AN1285" si="880">AM115*100/AM$5</f>
        <v>0.58879525850378256</v>
      </c>
      <c r="AN1285" s="376">
        <f t="shared" si="880"/>
        <v>0.72076135887643089</v>
      </c>
      <c r="AO1285" s="376">
        <f t="shared" ref="AO1285:AP1285" si="881">AO115*100/AO$5</f>
        <v>0.74660253221186035</v>
      </c>
      <c r="AP1285" s="376">
        <f t="shared" si="881"/>
        <v>0.60915181347369529</v>
      </c>
    </row>
    <row r="1286" spans="1:42" s="326" customFormat="1" ht="13.8" x14ac:dyDescent="0.3">
      <c r="A1286" s="328"/>
      <c r="B1286" s="328" t="s">
        <v>287</v>
      </c>
      <c r="C1286" s="376">
        <f t="shared" ref="C1286:AF1286" si="882">C116*100/C$5</f>
        <v>0.13834316358517776</v>
      </c>
      <c r="D1286" s="376">
        <f t="shared" si="882"/>
        <v>7.5418871764672463E-2</v>
      </c>
      <c r="E1286" s="376">
        <f t="shared" si="882"/>
        <v>9.8086712383279609E-2</v>
      </c>
      <c r="F1286" s="376">
        <f t="shared" si="882"/>
        <v>9.1258754961844879E-2</v>
      </c>
      <c r="G1286" s="376">
        <f t="shared" si="882"/>
        <v>0.10127703725286683</v>
      </c>
      <c r="H1286" s="376">
        <f t="shared" si="882"/>
        <v>9.7572357711205385E-2</v>
      </c>
      <c r="I1286" s="376">
        <f t="shared" si="882"/>
        <v>8.9466582240108977E-2</v>
      </c>
      <c r="J1286" s="376">
        <f t="shared" si="882"/>
        <v>9.7272255450729428E-2</v>
      </c>
      <c r="K1286" s="376">
        <f t="shared" si="882"/>
        <v>9.055664478999137E-2</v>
      </c>
      <c r="L1286" s="376">
        <f t="shared" si="882"/>
        <v>0.10791339295510667</v>
      </c>
      <c r="M1286" s="376">
        <f t="shared" si="882"/>
        <v>0.11568381515777076</v>
      </c>
      <c r="N1286" s="376">
        <f t="shared" si="882"/>
        <v>0.14170681841308805</v>
      </c>
      <c r="O1286" s="376">
        <f t="shared" si="882"/>
        <v>0.15009666061683793</v>
      </c>
      <c r="P1286" s="376">
        <f t="shared" si="882"/>
        <v>0.13832693423159079</v>
      </c>
      <c r="Q1286" s="376">
        <f t="shared" si="882"/>
        <v>0.14221465480192408</v>
      </c>
      <c r="R1286" s="376">
        <f t="shared" si="882"/>
        <v>9.7066925309673258E-2</v>
      </c>
      <c r="S1286" s="376">
        <f t="shared" si="882"/>
        <v>9.2055967831991367E-2</v>
      </c>
      <c r="T1286" s="376">
        <f t="shared" si="882"/>
        <v>9.1028066948358854E-2</v>
      </c>
      <c r="U1286" s="376">
        <f t="shared" si="882"/>
        <v>7.6003977816533577E-2</v>
      </c>
      <c r="V1286" s="376">
        <f t="shared" si="882"/>
        <v>9.3304320976569682E-2</v>
      </c>
      <c r="W1286" s="376">
        <f t="shared" si="882"/>
        <v>7.4557719370252309E-2</v>
      </c>
      <c r="X1286" s="376">
        <f t="shared" si="882"/>
        <v>7.2517199429039142E-2</v>
      </c>
      <c r="Y1286" s="376">
        <f t="shared" si="882"/>
        <v>6.5139194514554813E-2</v>
      </c>
      <c r="Z1286" s="376">
        <f t="shared" si="882"/>
        <v>6.5980107930048507E-2</v>
      </c>
      <c r="AA1286" s="376">
        <f t="shared" si="882"/>
        <v>6.7903239932087522E-2</v>
      </c>
      <c r="AB1286" s="376">
        <f t="shared" si="882"/>
        <v>6.9232572729044192E-2</v>
      </c>
      <c r="AC1286" s="376">
        <f t="shared" si="882"/>
        <v>7.8737254114379929E-2</v>
      </c>
      <c r="AD1286" s="376">
        <f t="shared" si="882"/>
        <v>7.336263580588806E-2</v>
      </c>
      <c r="AE1286" s="376">
        <f t="shared" si="882"/>
        <v>7.8271139299614281E-2</v>
      </c>
      <c r="AF1286" s="376">
        <f t="shared" si="882"/>
        <v>7.4887914339178741E-2</v>
      </c>
      <c r="AG1286" s="376">
        <f t="shared" ref="AG1286:AH1286" si="883">AG116*100/AG$5</f>
        <v>7.5021975807589847E-2</v>
      </c>
      <c r="AH1286" s="376">
        <f t="shared" si="883"/>
        <v>7.9733599414463202E-2</v>
      </c>
      <c r="AI1286" s="376">
        <f t="shared" ref="AI1286:AJ1286" si="884">AI116*100/AI$5</f>
        <v>7.6801169469064831E-2</v>
      </c>
      <c r="AJ1286" s="376">
        <f t="shared" si="884"/>
        <v>6.6349359869354321E-2</v>
      </c>
      <c r="AK1286" s="376">
        <f t="shared" ref="AK1286:AL1286" si="885">AK116*100/AK$5</f>
        <v>6.7129826473419765E-2</v>
      </c>
      <c r="AL1286" s="376">
        <f t="shared" si="885"/>
        <v>6.5671637729538893E-2</v>
      </c>
      <c r="AM1286" s="376">
        <f t="shared" ref="AM1286:AN1286" si="886">AM116*100/AM$5</f>
        <v>8.1113354810480917E-2</v>
      </c>
      <c r="AN1286" s="376">
        <f t="shared" si="886"/>
        <v>6.7368937529205641E-2</v>
      </c>
      <c r="AO1286" s="376">
        <f t="shared" ref="AO1286:AP1286" si="887">AO116*100/AO$5</f>
        <v>8.5582218305823368E-2</v>
      </c>
      <c r="AP1286" s="376">
        <f t="shared" si="887"/>
        <v>7.485465601531556E-2</v>
      </c>
    </row>
    <row r="1287" spans="1:42" s="326" customFormat="1" ht="13.8" x14ac:dyDescent="0.3">
      <c r="A1287" s="330"/>
      <c r="B1287" s="330" t="s">
        <v>288</v>
      </c>
      <c r="C1287" s="376">
        <f t="shared" ref="C1287:AF1287" si="888">C117*100/C$5</f>
        <v>0.87617336937279255</v>
      </c>
      <c r="D1287" s="376">
        <f t="shared" si="888"/>
        <v>0.88815191909173641</v>
      </c>
      <c r="E1287" s="376">
        <f t="shared" si="888"/>
        <v>1.2085178053489707</v>
      </c>
      <c r="F1287" s="376">
        <f t="shared" si="888"/>
        <v>1.3339294612214276</v>
      </c>
      <c r="G1287" s="376">
        <f t="shared" si="888"/>
        <v>1.8957922515486438</v>
      </c>
      <c r="H1287" s="376">
        <f t="shared" si="888"/>
        <v>1.4203970068148477</v>
      </c>
      <c r="I1287" s="376">
        <f t="shared" si="888"/>
        <v>2.0179397830158798</v>
      </c>
      <c r="J1287" s="376">
        <f t="shared" si="888"/>
        <v>1.6367780306945574</v>
      </c>
      <c r="K1287" s="376">
        <f t="shared" si="888"/>
        <v>1.5053276577178547</v>
      </c>
      <c r="L1287" s="376">
        <f t="shared" si="888"/>
        <v>1.2982568149113731</v>
      </c>
      <c r="M1287" s="376">
        <f t="shared" si="888"/>
        <v>1.6063414642448088</v>
      </c>
      <c r="N1287" s="376">
        <f t="shared" si="888"/>
        <v>1.1601829168853293</v>
      </c>
      <c r="O1287" s="376">
        <f t="shared" si="888"/>
        <v>1.3816723847788182</v>
      </c>
      <c r="P1287" s="376">
        <f t="shared" si="888"/>
        <v>1.6300215313427875</v>
      </c>
      <c r="Q1287" s="376">
        <f t="shared" si="888"/>
        <v>1.4860018792768397</v>
      </c>
      <c r="R1287" s="376">
        <f t="shared" si="888"/>
        <v>1.6701065145004423</v>
      </c>
      <c r="S1287" s="376">
        <f t="shared" si="888"/>
        <v>1.9819214090783612</v>
      </c>
      <c r="T1287" s="376">
        <f t="shared" si="888"/>
        <v>2.3133198493589129</v>
      </c>
      <c r="U1287" s="376">
        <f t="shared" si="888"/>
        <v>2.1473352932047836</v>
      </c>
      <c r="V1287" s="376">
        <f t="shared" si="888"/>
        <v>0.8786844901828198</v>
      </c>
      <c r="W1287" s="376">
        <f t="shared" si="888"/>
        <v>2.2635925271915593</v>
      </c>
      <c r="X1287" s="376">
        <f t="shared" si="888"/>
        <v>0.88639581480966745</v>
      </c>
      <c r="Y1287" s="376">
        <f t="shared" si="888"/>
        <v>0.89243940903218244</v>
      </c>
      <c r="Z1287" s="376">
        <f t="shared" si="888"/>
        <v>0.96367105381865992</v>
      </c>
      <c r="AA1287" s="376">
        <f t="shared" si="888"/>
        <v>1.6976477198951514</v>
      </c>
      <c r="AB1287" s="376">
        <f t="shared" si="888"/>
        <v>0.97924309622170136</v>
      </c>
      <c r="AC1287" s="376">
        <f t="shared" si="888"/>
        <v>1.0760948301756259</v>
      </c>
      <c r="AD1287" s="376">
        <f t="shared" si="888"/>
        <v>1.3811158160089303</v>
      </c>
      <c r="AE1287" s="376">
        <f t="shared" si="888"/>
        <v>1.6609146193917594</v>
      </c>
      <c r="AF1287" s="376">
        <f t="shared" si="888"/>
        <v>1.3933128401357435</v>
      </c>
      <c r="AG1287" s="376">
        <f t="shared" ref="AG1287:AH1287" si="889">AG117*100/AG$5</f>
        <v>1.2377946836779568</v>
      </c>
      <c r="AH1287" s="376">
        <f t="shared" si="889"/>
        <v>1.0851342692839112</v>
      </c>
      <c r="AI1287" s="376">
        <f t="shared" ref="AI1287:AJ1287" si="890">AI117*100/AI$5</f>
        <v>1.4716606314613025</v>
      </c>
      <c r="AJ1287" s="376">
        <f t="shared" si="890"/>
        <v>1.0321492159633907</v>
      </c>
      <c r="AK1287" s="376">
        <f t="shared" ref="AK1287:AL1287" si="891">AK117*100/AK$5</f>
        <v>1.4081892827196314</v>
      </c>
      <c r="AL1287" s="376">
        <f t="shared" si="891"/>
        <v>0.98922095073695848</v>
      </c>
      <c r="AM1287" s="376">
        <f t="shared" ref="AM1287:AN1287" si="892">AM117*100/AM$5</f>
        <v>1.3036238846769475</v>
      </c>
      <c r="AN1287" s="376">
        <f t="shared" si="892"/>
        <v>1.0708355750869867</v>
      </c>
      <c r="AO1287" s="376">
        <f t="shared" ref="AO1287:AP1287" si="893">AO117*100/AO$5</f>
        <v>1.0030597529401879</v>
      </c>
      <c r="AP1287" s="376">
        <f t="shared" si="893"/>
        <v>0.98072534095511688</v>
      </c>
    </row>
    <row r="1288" spans="1:42" s="326" customFormat="1" ht="13.8" x14ac:dyDescent="0.3">
      <c r="A1288" s="328"/>
      <c r="B1288" s="328" t="s">
        <v>289</v>
      </c>
      <c r="C1288" s="376">
        <f t="shared" ref="C1288:AF1288" si="894">C118*100/C$5</f>
        <v>0.48273301151132569</v>
      </c>
      <c r="D1288" s="376">
        <f t="shared" si="894"/>
        <v>0.28721159384354716</v>
      </c>
      <c r="E1288" s="376">
        <f t="shared" si="894"/>
        <v>0.68985168021046506</v>
      </c>
      <c r="F1288" s="376">
        <f t="shared" si="894"/>
        <v>0.65508749563101709</v>
      </c>
      <c r="G1288" s="376">
        <f t="shared" si="894"/>
        <v>0.899069427091441</v>
      </c>
      <c r="H1288" s="376">
        <f t="shared" si="894"/>
        <v>0.66844130241887423</v>
      </c>
      <c r="I1288" s="376">
        <f t="shared" si="894"/>
        <v>1.1035441083895388</v>
      </c>
      <c r="J1288" s="376">
        <f t="shared" si="894"/>
        <v>0.81829783400546141</v>
      </c>
      <c r="K1288" s="376">
        <f t="shared" si="894"/>
        <v>0.65465234762608582</v>
      </c>
      <c r="L1288" s="376">
        <f t="shared" si="894"/>
        <v>0.62625889551771108</v>
      </c>
      <c r="M1288" s="376">
        <f t="shared" si="894"/>
        <v>0.98988585636656656</v>
      </c>
      <c r="N1288" s="376">
        <f t="shared" si="894"/>
        <v>0.38370598212512236</v>
      </c>
      <c r="O1288" s="376">
        <f t="shared" si="894"/>
        <v>0.79692051061180824</v>
      </c>
      <c r="P1288" s="376">
        <f t="shared" si="894"/>
        <v>0.84137564110129226</v>
      </c>
      <c r="Q1288" s="376">
        <f t="shared" si="894"/>
        <v>0.51895552222107855</v>
      </c>
      <c r="R1288" s="376">
        <f t="shared" si="894"/>
        <v>0.89920868750175476</v>
      </c>
      <c r="S1288" s="376">
        <f t="shared" si="894"/>
        <v>1.0085670606405779</v>
      </c>
      <c r="T1288" s="376">
        <f t="shared" si="894"/>
        <v>1.3133492168922538</v>
      </c>
      <c r="U1288" s="376">
        <f t="shared" si="894"/>
        <v>0.89515687566639446</v>
      </c>
      <c r="V1288" s="376">
        <f t="shared" si="894"/>
        <v>0.25292581482123117</v>
      </c>
      <c r="W1288" s="376">
        <f t="shared" si="894"/>
        <v>1.0099581091861465</v>
      </c>
      <c r="X1288" s="376">
        <f t="shared" si="894"/>
        <v>0.39977694932997715</v>
      </c>
      <c r="Y1288" s="376">
        <f t="shared" si="894"/>
        <v>0.41860853015776395</v>
      </c>
      <c r="Z1288" s="376">
        <f t="shared" si="894"/>
        <v>0.48423929278482997</v>
      </c>
      <c r="AA1288" s="376">
        <f t="shared" si="894"/>
        <v>1.0253750801317913</v>
      </c>
      <c r="AB1288" s="376">
        <f t="shared" si="894"/>
        <v>0.47004411542714986</v>
      </c>
      <c r="AC1288" s="376">
        <f t="shared" si="894"/>
        <v>0.53983532835332648</v>
      </c>
      <c r="AD1288" s="376">
        <f t="shared" si="894"/>
        <v>0.72718540769663786</v>
      </c>
      <c r="AE1288" s="376">
        <f t="shared" si="894"/>
        <v>0.82297040107752484</v>
      </c>
      <c r="AF1288" s="376">
        <f t="shared" si="894"/>
        <v>0.85379710036343825</v>
      </c>
      <c r="AG1288" s="376">
        <f t="shared" ref="AG1288:AH1288" si="895">AG118*100/AG$5</f>
        <v>0.47601783870810915</v>
      </c>
      <c r="AH1288" s="376">
        <f t="shared" si="895"/>
        <v>0.47913889767825318</v>
      </c>
      <c r="AI1288" s="376">
        <f t="shared" ref="AI1288:AJ1288" si="896">AI118*100/AI$5</f>
        <v>0.63230827868582029</v>
      </c>
      <c r="AJ1288" s="376">
        <f t="shared" si="896"/>
        <v>0.48750589543598893</v>
      </c>
      <c r="AK1288" s="376">
        <f t="shared" ref="AK1288:AL1288" si="897">AK118*100/AK$5</f>
        <v>0.91507193534684439</v>
      </c>
      <c r="AL1288" s="376">
        <f t="shared" si="897"/>
        <v>0.54794012665401393</v>
      </c>
      <c r="AM1288" s="376">
        <f t="shared" ref="AM1288:AN1288" si="898">AM118*100/AM$5</f>
        <v>0.81244553225669036</v>
      </c>
      <c r="AN1288" s="376">
        <f t="shared" si="898"/>
        <v>0.67385965493115074</v>
      </c>
      <c r="AO1288" s="376">
        <f t="shared" ref="AO1288:AP1288" si="899">AO118*100/AO$5</f>
        <v>0.37593201831348833</v>
      </c>
      <c r="AP1288" s="376">
        <f t="shared" si="899"/>
        <v>0.44996047975891884</v>
      </c>
    </row>
    <row r="1289" spans="1:42" s="326" customFormat="1" ht="13.8" x14ac:dyDescent="0.3">
      <c r="A1289" s="330"/>
      <c r="B1289" s="330" t="s">
        <v>290</v>
      </c>
      <c r="C1289" s="376">
        <f t="shared" ref="C1289:AF1289" si="900">C119*100/C$5</f>
        <v>0.13203913678011037</v>
      </c>
      <c r="D1289" s="376">
        <f t="shared" si="900"/>
        <v>0.12096291647187764</v>
      </c>
      <c r="E1289" s="376">
        <f t="shared" si="900"/>
        <v>0.15634201456680918</v>
      </c>
      <c r="F1289" s="376">
        <f t="shared" si="900"/>
        <v>0.13908762040197042</v>
      </c>
      <c r="G1289" s="376">
        <f t="shared" si="900"/>
        <v>0.13647811044188807</v>
      </c>
      <c r="H1289" s="376">
        <f t="shared" si="900"/>
        <v>0.11869552315704004</v>
      </c>
      <c r="I1289" s="376">
        <f t="shared" si="900"/>
        <v>0.13648632352458506</v>
      </c>
      <c r="J1289" s="376">
        <f t="shared" si="900"/>
        <v>0.15927556788651498</v>
      </c>
      <c r="K1289" s="376">
        <f t="shared" si="900"/>
        <v>0.13834606998678925</v>
      </c>
      <c r="L1289" s="376">
        <f t="shared" si="900"/>
        <v>0.12385206563843415</v>
      </c>
      <c r="M1289" s="376">
        <f t="shared" si="900"/>
        <v>0.11878970648050606</v>
      </c>
      <c r="N1289" s="376">
        <f t="shared" si="900"/>
        <v>0.12659853422981746</v>
      </c>
      <c r="O1289" s="376">
        <f t="shared" si="900"/>
        <v>0.11945634388799024</v>
      </c>
      <c r="P1289" s="376">
        <f t="shared" si="900"/>
        <v>0.12908313761235354</v>
      </c>
      <c r="Q1289" s="376">
        <f t="shared" si="900"/>
        <v>0.13022493745467548</v>
      </c>
      <c r="R1289" s="376">
        <f t="shared" si="900"/>
        <v>0.10259589983892393</v>
      </c>
      <c r="S1289" s="376">
        <f t="shared" si="900"/>
        <v>0.12929900070807576</v>
      </c>
      <c r="T1289" s="376">
        <f t="shared" si="900"/>
        <v>0.10464309641603486</v>
      </c>
      <c r="U1289" s="376">
        <f t="shared" si="900"/>
        <v>8.3247729160895026E-2</v>
      </c>
      <c r="V1289" s="376">
        <f t="shared" si="900"/>
        <v>0.12457406217219893</v>
      </c>
      <c r="W1289" s="376">
        <f t="shared" si="900"/>
        <v>9.46190219360111E-2</v>
      </c>
      <c r="X1289" s="376">
        <f t="shared" si="900"/>
        <v>9.1519243302581446E-2</v>
      </c>
      <c r="Y1289" s="376">
        <f t="shared" si="900"/>
        <v>8.5680648720959554E-2</v>
      </c>
      <c r="Z1289" s="376">
        <f t="shared" si="900"/>
        <v>0.1132604838631731</v>
      </c>
      <c r="AA1289" s="376">
        <f t="shared" si="900"/>
        <v>0.1081052585882027</v>
      </c>
      <c r="AB1289" s="376">
        <f t="shared" si="900"/>
        <v>0.10291740037269981</v>
      </c>
      <c r="AC1289" s="376">
        <f t="shared" si="900"/>
        <v>0.10368756080811274</v>
      </c>
      <c r="AD1289" s="376">
        <f t="shared" si="900"/>
        <v>0.11340587651275129</v>
      </c>
      <c r="AE1289" s="376">
        <f t="shared" si="900"/>
        <v>0.1189562778326838</v>
      </c>
      <c r="AF1289" s="376">
        <f t="shared" si="900"/>
        <v>0.11785706077594897</v>
      </c>
      <c r="AG1289" s="376">
        <f t="shared" ref="AG1289:AH1289" si="901">AG119*100/AG$5</f>
        <v>0.1311792686903325</v>
      </c>
      <c r="AH1289" s="376">
        <f t="shared" si="901"/>
        <v>0.10828508989069799</v>
      </c>
      <c r="AI1289" s="376">
        <f t="shared" ref="AI1289:AJ1289" si="902">AI119*100/AI$5</f>
        <v>0.10040857373435831</v>
      </c>
      <c r="AJ1289" s="376">
        <f t="shared" si="902"/>
        <v>0.11707283144116218</v>
      </c>
      <c r="AK1289" s="376">
        <f t="shared" ref="AK1289:AL1289" si="903">AK119*100/AK$5</f>
        <v>0.10768368070780733</v>
      </c>
      <c r="AL1289" s="376">
        <f t="shared" si="903"/>
        <v>0.13656146326915541</v>
      </c>
      <c r="AM1289" s="376">
        <f t="shared" ref="AM1289:AN1289" si="904">AM119*100/AM$5</f>
        <v>0.11763586941681012</v>
      </c>
      <c r="AN1289" s="376">
        <f t="shared" si="904"/>
        <v>0.13461263437148174</v>
      </c>
      <c r="AO1289" s="376">
        <f t="shared" ref="AO1289:AP1289" si="905">AO119*100/AO$5</f>
        <v>0.16955334882764647</v>
      </c>
      <c r="AP1289" s="376">
        <f t="shared" si="905"/>
        <v>0.1265661971028158</v>
      </c>
    </row>
    <row r="1290" spans="1:42" s="326" customFormat="1" ht="13.8" x14ac:dyDescent="0.3">
      <c r="A1290" s="328"/>
      <c r="B1290" s="328" t="s">
        <v>291</v>
      </c>
      <c r="C1290" s="376">
        <f t="shared" ref="C1290:AF1290" si="906">C120*100/C$5</f>
        <v>0.26135804281556835</v>
      </c>
      <c r="D1290" s="376">
        <f t="shared" si="906"/>
        <v>0.48002045607754718</v>
      </c>
      <c r="E1290" s="376">
        <f t="shared" si="906"/>
        <v>0.36232411057169639</v>
      </c>
      <c r="F1290" s="376">
        <f t="shared" si="906"/>
        <v>0.53975434518844012</v>
      </c>
      <c r="G1290" s="376">
        <f t="shared" si="906"/>
        <v>0.86024471401531466</v>
      </c>
      <c r="H1290" s="376">
        <f t="shared" si="906"/>
        <v>0.63322394939425797</v>
      </c>
      <c r="I1290" s="376">
        <f t="shared" si="906"/>
        <v>0.77790935110175552</v>
      </c>
      <c r="J1290" s="376">
        <f t="shared" si="906"/>
        <v>0.65920462880258113</v>
      </c>
      <c r="K1290" s="376">
        <f t="shared" si="906"/>
        <v>0.71236847608625786</v>
      </c>
      <c r="L1290" s="376">
        <f t="shared" si="906"/>
        <v>0.54814585375522806</v>
      </c>
      <c r="M1290" s="376">
        <f t="shared" si="906"/>
        <v>0.49770844785421198</v>
      </c>
      <c r="N1290" s="376">
        <f t="shared" si="906"/>
        <v>0.6498784005303897</v>
      </c>
      <c r="O1290" s="376">
        <f t="shared" si="906"/>
        <v>0.46529553027901976</v>
      </c>
      <c r="P1290" s="376">
        <f t="shared" si="906"/>
        <v>0.65956275262914166</v>
      </c>
      <c r="Q1290" s="376">
        <f t="shared" si="906"/>
        <v>0.83682141960108547</v>
      </c>
      <c r="R1290" s="376">
        <f t="shared" si="906"/>
        <v>0.66830192715976378</v>
      </c>
      <c r="S1290" s="376">
        <f t="shared" si="906"/>
        <v>0.84405534772970725</v>
      </c>
      <c r="T1290" s="376">
        <f t="shared" si="906"/>
        <v>0.89532753605062454</v>
      </c>
      <c r="U1290" s="376">
        <f t="shared" si="906"/>
        <v>1.1689306883774941</v>
      </c>
      <c r="V1290" s="376">
        <f t="shared" si="906"/>
        <v>0.50118461318938978</v>
      </c>
      <c r="W1290" s="376">
        <f t="shared" si="906"/>
        <v>1.1590153960694016</v>
      </c>
      <c r="X1290" s="376">
        <f t="shared" si="906"/>
        <v>0.39509962217710876</v>
      </c>
      <c r="Y1290" s="376">
        <f t="shared" si="906"/>
        <v>0.38815023015345895</v>
      </c>
      <c r="Z1290" s="376">
        <f t="shared" si="906"/>
        <v>0.36617127717065695</v>
      </c>
      <c r="AA1290" s="376">
        <f t="shared" si="906"/>
        <v>0.56416738117515741</v>
      </c>
      <c r="AB1290" s="376">
        <f t="shared" si="906"/>
        <v>0.40628158042185181</v>
      </c>
      <c r="AC1290" s="376">
        <f t="shared" si="906"/>
        <v>0.43257194101418678</v>
      </c>
      <c r="AD1290" s="376">
        <f t="shared" si="906"/>
        <v>0.54052453179954096</v>
      </c>
      <c r="AE1290" s="376">
        <f t="shared" si="906"/>
        <v>0.7189879404815509</v>
      </c>
      <c r="AF1290" s="376">
        <f t="shared" si="906"/>
        <v>0.42165867899635617</v>
      </c>
      <c r="AG1290" s="376">
        <f t="shared" ref="AG1290:AH1290" si="907">AG120*100/AG$5</f>
        <v>0.63059757627951518</v>
      </c>
      <c r="AH1290" s="376">
        <f t="shared" si="907"/>
        <v>0.49771028171495996</v>
      </c>
      <c r="AI1290" s="376">
        <f t="shared" ref="AI1290:AJ1290" si="908">AI120*100/AI$5</f>
        <v>0.73894377904112385</v>
      </c>
      <c r="AJ1290" s="376">
        <f t="shared" si="908"/>
        <v>0.42757048908623974</v>
      </c>
      <c r="AK1290" s="376">
        <f t="shared" ref="AK1290:AL1290" si="909">AK120*100/AK$5</f>
        <v>0.38543366666497986</v>
      </c>
      <c r="AL1290" s="376">
        <f t="shared" si="909"/>
        <v>0.30471936081378909</v>
      </c>
      <c r="AM1290" s="376">
        <f t="shared" ref="AM1290:AN1290" si="910">AM120*100/AM$5</f>
        <v>0.37354248300344695</v>
      </c>
      <c r="AN1290" s="376">
        <f t="shared" si="910"/>
        <v>0.26236328578435442</v>
      </c>
      <c r="AO1290" s="376">
        <f t="shared" ref="AO1290:AP1290" si="911">AO120*100/AO$5</f>
        <v>0.45757438579905296</v>
      </c>
      <c r="AP1290" s="376">
        <f t="shared" si="911"/>
        <v>0.40419866409338229</v>
      </c>
    </row>
    <row r="1291" spans="1:42" s="326" customFormat="1" ht="13.8" x14ac:dyDescent="0.3">
      <c r="A1291" s="330"/>
      <c r="B1291" s="330" t="s">
        <v>292</v>
      </c>
      <c r="C1291" s="376">
        <f t="shared" ref="C1291:AF1291" si="912">C121*100/C$5</f>
        <v>0.57798426583994689</v>
      </c>
      <c r="D1291" s="376">
        <f t="shared" si="912"/>
        <v>0.53344215691085684</v>
      </c>
      <c r="E1291" s="376">
        <f t="shared" si="912"/>
        <v>0.45634563221361574</v>
      </c>
      <c r="F1291" s="376">
        <f t="shared" si="912"/>
        <v>0.45609382135838777</v>
      </c>
      <c r="G1291" s="376">
        <f t="shared" si="912"/>
        <v>0.51636868391248092</v>
      </c>
      <c r="H1291" s="376">
        <f t="shared" si="912"/>
        <v>0.46735456446967633</v>
      </c>
      <c r="I1291" s="376">
        <f t="shared" si="912"/>
        <v>0.43744954597369035</v>
      </c>
      <c r="J1291" s="376">
        <f t="shared" si="912"/>
        <v>0.45036288350416465</v>
      </c>
      <c r="K1291" s="376">
        <f t="shared" si="912"/>
        <v>0.38333553708761509</v>
      </c>
      <c r="L1291" s="376">
        <f t="shared" si="912"/>
        <v>0.43874244324049022</v>
      </c>
      <c r="M1291" s="376">
        <f t="shared" si="912"/>
        <v>0.36815448788532196</v>
      </c>
      <c r="N1291" s="376">
        <f t="shared" si="912"/>
        <v>0.38241733435654929</v>
      </c>
      <c r="O1291" s="376">
        <f t="shared" si="912"/>
        <v>0.46456113802292903</v>
      </c>
      <c r="P1291" s="376">
        <f t="shared" si="912"/>
        <v>0.42355017809034634</v>
      </c>
      <c r="Q1291" s="376">
        <f t="shared" si="912"/>
        <v>0.45611351461067978</v>
      </c>
      <c r="R1291" s="376">
        <f t="shared" si="912"/>
        <v>0.39931069129347802</v>
      </c>
      <c r="S1291" s="376">
        <f t="shared" si="912"/>
        <v>0.43807536847014222</v>
      </c>
      <c r="T1291" s="376">
        <f t="shared" si="912"/>
        <v>0.39229030275216842</v>
      </c>
      <c r="U1291" s="376">
        <f t="shared" si="912"/>
        <v>0.3742973548665755</v>
      </c>
      <c r="V1291" s="376">
        <f t="shared" si="912"/>
        <v>0.39122762548165602</v>
      </c>
      <c r="W1291" s="376">
        <f t="shared" si="912"/>
        <v>0.40228717384768653</v>
      </c>
      <c r="X1291" s="376">
        <f t="shared" si="912"/>
        <v>0.39584541648915622</v>
      </c>
      <c r="Y1291" s="376">
        <f t="shared" si="912"/>
        <v>0.4187293661499541</v>
      </c>
      <c r="Z1291" s="376">
        <f t="shared" si="912"/>
        <v>0.42551662885578262</v>
      </c>
      <c r="AA1291" s="376">
        <f t="shared" si="912"/>
        <v>0.43066141255652524</v>
      </c>
      <c r="AB1291" s="376">
        <f t="shared" si="912"/>
        <v>0.45399010348511232</v>
      </c>
      <c r="AC1291" s="376">
        <f t="shared" si="912"/>
        <v>0.40621864074984892</v>
      </c>
      <c r="AD1291" s="376">
        <f t="shared" si="912"/>
        <v>0.41221571910870047</v>
      </c>
      <c r="AE1291" s="376">
        <f t="shared" si="912"/>
        <v>0.45878319651774913</v>
      </c>
      <c r="AF1291" s="376">
        <f t="shared" si="912"/>
        <v>0.48600534185613264</v>
      </c>
      <c r="AG1291" s="376">
        <f t="shared" ref="AG1291:AH1291" si="913">AG121*100/AG$5</f>
        <v>0.4922141373616587</v>
      </c>
      <c r="AH1291" s="376">
        <f t="shared" si="913"/>
        <v>0.4721193562066146</v>
      </c>
      <c r="AI1291" s="376">
        <f t="shared" ref="AI1291:AJ1291" si="914">AI121*100/AI$5</f>
        <v>0.43903299850105437</v>
      </c>
      <c r="AJ1291" s="376">
        <f t="shared" si="914"/>
        <v>0.46845785120521866</v>
      </c>
      <c r="AK1291" s="376">
        <f t="shared" ref="AK1291:AL1291" si="915">AK121*100/AK$5</f>
        <v>0.45248843783391351</v>
      </c>
      <c r="AL1291" s="376">
        <f t="shared" si="915"/>
        <v>0.47347055779613656</v>
      </c>
      <c r="AM1291" s="376">
        <f t="shared" ref="AM1291:AN1291" si="916">AM121*100/AM$5</f>
        <v>0.55884129628706691</v>
      </c>
      <c r="AN1291" s="376">
        <f t="shared" si="916"/>
        <v>0.50458337749721183</v>
      </c>
      <c r="AO1291" s="376">
        <f t="shared" ref="AO1291:AP1291" si="917">AO121*100/AO$5</f>
        <v>0.43554475062640563</v>
      </c>
      <c r="AP1291" s="376">
        <f t="shared" si="917"/>
        <v>0.42341845876272621</v>
      </c>
    </row>
    <row r="1292" spans="1:42" s="326" customFormat="1" ht="13.8" x14ac:dyDescent="0.3">
      <c r="A1292" s="328"/>
      <c r="B1292" s="328" t="s">
        <v>293</v>
      </c>
      <c r="C1292" s="376">
        <f t="shared" ref="C1292:AF1292" si="918">C122*100/C$5</f>
        <v>1.3385262394321196E-3</v>
      </c>
      <c r="D1292" s="376">
        <f t="shared" si="918"/>
        <v>6.4570951853315463E-4</v>
      </c>
      <c r="E1292" s="376">
        <f t="shared" si="918"/>
        <v>6.7131590224297837E-4</v>
      </c>
      <c r="F1292" s="376">
        <f t="shared" si="918"/>
        <v>9.9976725418322626E-4</v>
      </c>
      <c r="G1292" s="376">
        <f t="shared" si="918"/>
        <v>5.9161467544573544E-4</v>
      </c>
      <c r="H1292" s="376">
        <f t="shared" si="918"/>
        <v>8.6956427221274765E-4</v>
      </c>
      <c r="I1292" s="376">
        <f t="shared" si="918"/>
        <v>6.638081122514269E-4</v>
      </c>
      <c r="J1292" s="376">
        <f t="shared" si="918"/>
        <v>5.1061551417705745E-4</v>
      </c>
      <c r="K1292" s="376">
        <f t="shared" si="918"/>
        <v>5.8853971917238756E-4</v>
      </c>
      <c r="L1292" s="376">
        <f t="shared" si="918"/>
        <v>1.1739532288003237E-3</v>
      </c>
      <c r="M1292" s="376">
        <f t="shared" si="918"/>
        <v>7.2328976008904119E-4</v>
      </c>
      <c r="N1292" s="376">
        <f t="shared" si="918"/>
        <v>7.5541420916352985E-4</v>
      </c>
      <c r="O1292" s="376">
        <f t="shared" si="918"/>
        <v>1.5358433289915279E-3</v>
      </c>
      <c r="P1292" s="376">
        <f t="shared" si="918"/>
        <v>1.5635624189986471E-3</v>
      </c>
      <c r="Q1292" s="376">
        <f t="shared" si="918"/>
        <v>2.3346535965898889E-3</v>
      </c>
      <c r="R1292" s="376">
        <f t="shared" si="918"/>
        <v>7.5606811683909866E-4</v>
      </c>
      <c r="S1292" s="376">
        <f t="shared" si="918"/>
        <v>1.301770910807492E-3</v>
      </c>
      <c r="T1292" s="376">
        <f t="shared" si="918"/>
        <v>1.157417385246821E-3</v>
      </c>
      <c r="U1292" s="376">
        <f t="shared" si="918"/>
        <v>6.764759505361479E-4</v>
      </c>
      <c r="V1292" s="376">
        <f t="shared" si="918"/>
        <v>1.3530473915723527E-3</v>
      </c>
      <c r="W1292" s="376">
        <f t="shared" si="918"/>
        <v>8.7151746098023135E-4</v>
      </c>
      <c r="X1292" s="376">
        <f t="shared" si="918"/>
        <v>1.105613199697073E-3</v>
      </c>
      <c r="Y1292" s="376">
        <f t="shared" si="918"/>
        <v>9.829358012852004E-4</v>
      </c>
      <c r="Z1292" s="376">
        <f t="shared" si="918"/>
        <v>4.1589478969182593E-6</v>
      </c>
      <c r="AA1292" s="376">
        <f t="shared" si="918"/>
        <v>1.2807710051817944E-3</v>
      </c>
      <c r="AB1292" s="376">
        <f t="shared" si="918"/>
        <v>2.6169294874138598E-3</v>
      </c>
      <c r="AC1292" s="376">
        <f t="shared" si="918"/>
        <v>6.9790217129548845E-4</v>
      </c>
      <c r="AD1292" s="376">
        <f t="shared" si="918"/>
        <v>1.3562778800568476E-3</v>
      </c>
      <c r="AE1292" s="376">
        <f t="shared" si="918"/>
        <v>1.8457399449335636E-3</v>
      </c>
      <c r="AF1292" s="376">
        <f t="shared" si="918"/>
        <v>7.875045147161067E-3</v>
      </c>
      <c r="AG1292" s="376">
        <f t="shared" ref="AG1292:AH1292" si="919">AG122*100/AG$5</f>
        <v>1.1334206695751135E-2</v>
      </c>
      <c r="AH1292" s="376">
        <f t="shared" si="919"/>
        <v>1.1512551300060731E-2</v>
      </c>
      <c r="AI1292" s="376">
        <f t="shared" ref="AI1292:AJ1292" si="920">AI122*100/AI$5</f>
        <v>1.0318784616311423E-2</v>
      </c>
      <c r="AJ1292" s="376">
        <f t="shared" si="920"/>
        <v>6.106539556036115E-3</v>
      </c>
      <c r="AK1292" s="376">
        <f t="shared" ref="AK1292:AL1292" si="921">AK122*100/AK$5</f>
        <v>2.2911668551275624E-3</v>
      </c>
      <c r="AL1292" s="376">
        <f t="shared" si="921"/>
        <v>1.099341621410998E-3</v>
      </c>
      <c r="AM1292" s="376">
        <f t="shared" ref="AM1292:AN1292" si="922">AM122*100/AM$5</f>
        <v>9.2779251031060918E-4</v>
      </c>
      <c r="AN1292" s="376">
        <f t="shared" si="922"/>
        <v>8.0363990524965278E-4</v>
      </c>
      <c r="AO1292" s="376">
        <f t="shared" ref="AO1292:AP1292" si="923">AO122*100/AO$5</f>
        <v>1.3332783473932845E-3</v>
      </c>
      <c r="AP1292" s="376">
        <f t="shared" si="923"/>
        <v>6.6383779434382923E-4</v>
      </c>
    </row>
    <row r="1293" spans="1:42" s="326" customFormat="1" ht="13.8" x14ac:dyDescent="0.3">
      <c r="A1293" s="330"/>
      <c r="B1293" s="330" t="s">
        <v>294</v>
      </c>
      <c r="C1293" s="376">
        <f t="shared" ref="C1293:AF1293" si="924">C123*100/C$5</f>
        <v>0.56904636482180326</v>
      </c>
      <c r="D1293" s="376">
        <f t="shared" si="924"/>
        <v>0.52427308174768605</v>
      </c>
      <c r="E1293" s="376">
        <f t="shared" si="924"/>
        <v>0.4497816545027955</v>
      </c>
      <c r="F1293" s="376">
        <f t="shared" si="924"/>
        <v>0.44957533886111312</v>
      </c>
      <c r="G1293" s="376">
        <f t="shared" si="924"/>
        <v>0.50860374129725572</v>
      </c>
      <c r="H1293" s="376">
        <f t="shared" si="924"/>
        <v>0.46003573184521901</v>
      </c>
      <c r="I1293" s="376">
        <f t="shared" si="924"/>
        <v>0.43195468993338687</v>
      </c>
      <c r="J1293" s="376">
        <f t="shared" si="924"/>
        <v>0.4427401233282357</v>
      </c>
      <c r="K1293" s="376">
        <f t="shared" si="924"/>
        <v>0.37650847634521539</v>
      </c>
      <c r="L1293" s="376">
        <f t="shared" si="924"/>
        <v>0.4311117472532881</v>
      </c>
      <c r="M1293" s="376">
        <f t="shared" si="924"/>
        <v>0.35883681391711608</v>
      </c>
      <c r="N1293" s="376">
        <f t="shared" si="924"/>
        <v>0.37499650065476636</v>
      </c>
      <c r="O1293" s="376">
        <f t="shared" si="924"/>
        <v>0.45642045180638435</v>
      </c>
      <c r="P1293" s="376">
        <f t="shared" si="924"/>
        <v>0.41551200691194257</v>
      </c>
      <c r="Q1293" s="376">
        <f t="shared" si="924"/>
        <v>0.44662202904969789</v>
      </c>
      <c r="R1293" s="376">
        <f t="shared" si="924"/>
        <v>0.39122332819471828</v>
      </c>
      <c r="S1293" s="376">
        <f t="shared" si="924"/>
        <v>0.42871270894736824</v>
      </c>
      <c r="T1293" s="376">
        <f t="shared" si="924"/>
        <v>0.38504503366159221</v>
      </c>
      <c r="U1293" s="376">
        <f t="shared" si="924"/>
        <v>0.36666871256871869</v>
      </c>
      <c r="V1293" s="376">
        <f t="shared" si="924"/>
        <v>0.3820121584794034</v>
      </c>
      <c r="W1293" s="376">
        <f t="shared" si="924"/>
        <v>0.39482353385139407</v>
      </c>
      <c r="X1293" s="376">
        <f t="shared" si="924"/>
        <v>0.38774778919210362</v>
      </c>
      <c r="Y1293" s="376">
        <f t="shared" si="924"/>
        <v>0.41094380498709487</v>
      </c>
      <c r="Z1293" s="376">
        <f t="shared" si="924"/>
        <v>0.41747964108205676</v>
      </c>
      <c r="AA1293" s="376">
        <f t="shared" si="924"/>
        <v>0.42264495368587734</v>
      </c>
      <c r="AB1293" s="376">
        <f t="shared" si="924"/>
        <v>0.4427918536796196</v>
      </c>
      <c r="AC1293" s="376">
        <f t="shared" si="924"/>
        <v>0.39959763501894141</v>
      </c>
      <c r="AD1293" s="376">
        <f t="shared" si="924"/>
        <v>0.40301549198113323</v>
      </c>
      <c r="AE1293" s="376">
        <f t="shared" si="924"/>
        <v>0.44804556640561605</v>
      </c>
      <c r="AF1293" s="376">
        <f t="shared" si="924"/>
        <v>0.47064494123281003</v>
      </c>
      <c r="AG1293" s="376">
        <f t="shared" ref="AG1293:AH1293" si="925">AG123*100/AG$5</f>
        <v>0.4722888002820318</v>
      </c>
      <c r="AH1293" s="376">
        <f t="shared" si="925"/>
        <v>0.4530149251794548</v>
      </c>
      <c r="AI1293" s="376">
        <f t="shared" ref="AI1293:AJ1293" si="926">AI123*100/AI$5</f>
        <v>0.42200523111897459</v>
      </c>
      <c r="AJ1293" s="376">
        <f t="shared" si="926"/>
        <v>0.45390740851526401</v>
      </c>
      <c r="AK1293" s="376">
        <f t="shared" ref="AK1293:AL1293" si="927">AK123*100/AK$5</f>
        <v>0.4430070307967558</v>
      </c>
      <c r="AL1293" s="376">
        <f t="shared" si="927"/>
        <v>0.46505409167193829</v>
      </c>
      <c r="AM1293" s="376">
        <f t="shared" ref="AM1293:AN1293" si="928">AM123*100/AM$5</f>
        <v>0.54913268561504569</v>
      </c>
      <c r="AN1293" s="376">
        <f t="shared" si="928"/>
        <v>0.49614735930495035</v>
      </c>
      <c r="AO1293" s="376">
        <f t="shared" ref="AO1293:AP1293" si="929">AO123*100/AO$5</f>
        <v>0.42773139414301392</v>
      </c>
      <c r="AP1293" s="376">
        <f t="shared" si="929"/>
        <v>0.41557132223274024</v>
      </c>
    </row>
    <row r="1294" spans="1:42" s="326" customFormat="1" ht="13.8" x14ac:dyDescent="0.3">
      <c r="A1294" s="328"/>
      <c r="B1294" s="328" t="s">
        <v>295</v>
      </c>
      <c r="C1294" s="376">
        <f t="shared" ref="C1294:AF1294" si="930">C124*100/C$5</f>
        <v>7.5993747787113878E-3</v>
      </c>
      <c r="D1294" s="376">
        <f t="shared" si="930"/>
        <v>8.5664129458731843E-3</v>
      </c>
      <c r="E1294" s="376">
        <f t="shared" si="930"/>
        <v>5.8926618085772542E-3</v>
      </c>
      <c r="F1294" s="376">
        <f t="shared" si="930"/>
        <v>5.5187152430914085E-3</v>
      </c>
      <c r="G1294" s="376">
        <f t="shared" si="930"/>
        <v>7.1733279397795417E-3</v>
      </c>
      <c r="H1294" s="376">
        <f t="shared" si="930"/>
        <v>6.4130365075690142E-3</v>
      </c>
      <c r="I1294" s="376">
        <f t="shared" si="930"/>
        <v>4.8310479280520516E-3</v>
      </c>
      <c r="J1294" s="376">
        <f t="shared" si="930"/>
        <v>7.1121446617518711E-3</v>
      </c>
      <c r="K1294" s="376">
        <f t="shared" si="930"/>
        <v>6.1992850419491487E-3</v>
      </c>
      <c r="L1294" s="376">
        <f t="shared" si="930"/>
        <v>6.4115907111402292E-3</v>
      </c>
      <c r="M1294" s="376">
        <f t="shared" si="930"/>
        <v>8.5943842081168415E-3</v>
      </c>
      <c r="N1294" s="376">
        <f t="shared" si="930"/>
        <v>6.7098556225701775E-3</v>
      </c>
      <c r="O1294" s="376">
        <f t="shared" si="930"/>
        <v>6.6048428875532163E-3</v>
      </c>
      <c r="P1294" s="376">
        <f t="shared" si="930"/>
        <v>6.4746087594051167E-3</v>
      </c>
      <c r="Q1294" s="376">
        <f t="shared" si="930"/>
        <v>7.1568319643920391E-3</v>
      </c>
      <c r="R1294" s="376">
        <f t="shared" si="930"/>
        <v>7.3312949819206736E-3</v>
      </c>
      <c r="S1294" s="376">
        <f t="shared" si="930"/>
        <v>8.0608886119665317E-3</v>
      </c>
      <c r="T1294" s="376">
        <f t="shared" si="930"/>
        <v>6.0878517053293245E-3</v>
      </c>
      <c r="U1294" s="376">
        <f t="shared" si="930"/>
        <v>6.9521663473206246E-3</v>
      </c>
      <c r="V1294" s="376">
        <f t="shared" si="930"/>
        <v>7.8624196106802172E-3</v>
      </c>
      <c r="W1294" s="376">
        <f t="shared" si="930"/>
        <v>6.5921225353121485E-3</v>
      </c>
      <c r="X1294" s="376">
        <f t="shared" si="930"/>
        <v>6.9920140973555363E-3</v>
      </c>
      <c r="Y1294" s="376">
        <f t="shared" si="930"/>
        <v>6.8026253615740264E-3</v>
      </c>
      <c r="Z1294" s="376">
        <f t="shared" si="930"/>
        <v>8.0328288258289214E-3</v>
      </c>
      <c r="AA1294" s="376">
        <f t="shared" si="930"/>
        <v>6.7356878654660571E-3</v>
      </c>
      <c r="AB1294" s="376">
        <f t="shared" si="930"/>
        <v>8.5813203180788913E-3</v>
      </c>
      <c r="AC1294" s="376">
        <f t="shared" si="930"/>
        <v>5.9231035596120536E-3</v>
      </c>
      <c r="AD1294" s="376">
        <f t="shared" si="930"/>
        <v>7.8439492475104091E-3</v>
      </c>
      <c r="AE1294" s="376">
        <f t="shared" si="930"/>
        <v>8.8918901671995176E-3</v>
      </c>
      <c r="AF1294" s="376">
        <f t="shared" si="930"/>
        <v>7.4853554761614141E-3</v>
      </c>
      <c r="AG1294" s="376">
        <f t="shared" ref="AG1294:AH1294" si="931">AG124*100/AG$5</f>
        <v>8.5911303838758137E-3</v>
      </c>
      <c r="AH1294" s="376">
        <f t="shared" si="931"/>
        <v>7.5918797270990799E-3</v>
      </c>
      <c r="AI1294" s="376">
        <f t="shared" ref="AI1294:AJ1294" si="932">AI124*100/AI$5</f>
        <v>6.7089827657683095E-3</v>
      </c>
      <c r="AJ1294" s="376">
        <f t="shared" si="932"/>
        <v>8.4439031339185767E-3</v>
      </c>
      <c r="AK1294" s="376">
        <f t="shared" ref="AK1294:AL1294" si="933">AK124*100/AK$5</f>
        <v>7.1902401820302143E-3</v>
      </c>
      <c r="AL1294" s="376">
        <f t="shared" si="933"/>
        <v>7.3171245027873364E-3</v>
      </c>
      <c r="AM1294" s="376">
        <f t="shared" ref="AM1294:AN1294" si="934">AM124*100/AM$5</f>
        <v>8.7808181617105314E-3</v>
      </c>
      <c r="AN1294" s="376">
        <f t="shared" si="934"/>
        <v>7.6323782870118392E-3</v>
      </c>
      <c r="AO1294" s="376">
        <f t="shared" ref="AO1294:AP1294" si="935">AO124*100/AO$5</f>
        <v>6.480078135998402E-3</v>
      </c>
      <c r="AP1294" s="376">
        <f t="shared" si="935"/>
        <v>7.1832987356421647E-3</v>
      </c>
    </row>
    <row r="1295" spans="1:42" s="326" customFormat="1" ht="13.8" x14ac:dyDescent="0.3">
      <c r="A1295" s="330"/>
      <c r="B1295" s="330" t="s">
        <v>296</v>
      </c>
      <c r="C1295" s="376">
        <f t="shared" ref="C1295:AF1295" si="936">C125*100/C$5</f>
        <v>3.7953695627768805E-2</v>
      </c>
      <c r="D1295" s="376">
        <f t="shared" si="936"/>
        <v>3.0477489274764898E-2</v>
      </c>
      <c r="E1295" s="376">
        <f t="shared" si="936"/>
        <v>3.4908426916634872E-2</v>
      </c>
      <c r="F1295" s="376">
        <f t="shared" si="936"/>
        <v>2.5474069636588603E-2</v>
      </c>
      <c r="G1295" s="376">
        <f t="shared" si="936"/>
        <v>2.7805889745949563E-2</v>
      </c>
      <c r="H1295" s="376">
        <f t="shared" si="936"/>
        <v>2.3115916902988875E-2</v>
      </c>
      <c r="I1295" s="376">
        <f t="shared" si="936"/>
        <v>2.4376509011010732E-2</v>
      </c>
      <c r="J1295" s="376">
        <f t="shared" si="936"/>
        <v>2.5859028539395264E-2</v>
      </c>
      <c r="K1295" s="376">
        <f t="shared" si="936"/>
        <v>2.6601995306591918E-2</v>
      </c>
      <c r="L1295" s="376">
        <f t="shared" si="936"/>
        <v>2.9935807334408253E-2</v>
      </c>
      <c r="M1295" s="376">
        <f t="shared" si="936"/>
        <v>2.259216838866358E-2</v>
      </c>
      <c r="N1295" s="376">
        <f t="shared" si="936"/>
        <v>2.6084008281117177E-2</v>
      </c>
      <c r="O1295" s="376">
        <f t="shared" si="936"/>
        <v>2.4465528352571903E-2</v>
      </c>
      <c r="P1295" s="376">
        <f t="shared" si="936"/>
        <v>2.9255321436128637E-2</v>
      </c>
      <c r="Q1295" s="376">
        <f t="shared" si="936"/>
        <v>2.7785675371564626E-2</v>
      </c>
      <c r="R1295" s="376">
        <f t="shared" si="936"/>
        <v>2.6323235891442059E-2</v>
      </c>
      <c r="S1295" s="376">
        <f t="shared" si="936"/>
        <v>2.5890356091345632E-2</v>
      </c>
      <c r="T1295" s="376">
        <f t="shared" si="936"/>
        <v>2.8930487417061047E-2</v>
      </c>
      <c r="U1295" s="376">
        <f t="shared" si="936"/>
        <v>2.3588177211778388E-2</v>
      </c>
      <c r="V1295" s="376">
        <f t="shared" si="936"/>
        <v>3.0529232173322946E-2</v>
      </c>
      <c r="W1295" s="376">
        <f t="shared" si="936"/>
        <v>2.3600534732264193E-2</v>
      </c>
      <c r="X1295" s="376">
        <f t="shared" si="936"/>
        <v>2.4279591557333658E-2</v>
      </c>
      <c r="Y1295" s="376">
        <f t="shared" si="936"/>
        <v>2.6654174547948963E-2</v>
      </c>
      <c r="Z1295" s="376">
        <f t="shared" si="936"/>
        <v>2.8187463869660121E-2</v>
      </c>
      <c r="AA1295" s="376">
        <f t="shared" si="936"/>
        <v>2.776580038661974E-2</v>
      </c>
      <c r="AB1295" s="376">
        <f t="shared" si="936"/>
        <v>2.6336117770401651E-2</v>
      </c>
      <c r="AC1295" s="376">
        <f t="shared" si="936"/>
        <v>2.9703830184836882E-2</v>
      </c>
      <c r="AD1295" s="376">
        <f t="shared" si="936"/>
        <v>2.1338006073668783E-2</v>
      </c>
      <c r="AE1295" s="376">
        <f t="shared" si="936"/>
        <v>2.9004799530053228E-2</v>
      </c>
      <c r="AF1295" s="376">
        <f t="shared" si="936"/>
        <v>2.4504819471437414E-2</v>
      </c>
      <c r="AG1295" s="376">
        <f t="shared" ref="AG1295:AH1295" si="937">AG125*100/AG$5</f>
        <v>2.588322090087489E-2</v>
      </c>
      <c r="AH1295" s="376">
        <f t="shared" si="937"/>
        <v>5.6634574247988186E-2</v>
      </c>
      <c r="AI1295" s="376">
        <f t="shared" ref="AI1295:AJ1295" si="938">AI125*100/AI$5</f>
        <v>3.9743049556160148E-2</v>
      </c>
      <c r="AJ1295" s="376">
        <f t="shared" si="938"/>
        <v>4.9843863363596135E-2</v>
      </c>
      <c r="AK1295" s="376">
        <f t="shared" ref="AK1295:AL1295" si="939">AK125*100/AK$5</f>
        <v>5.9272876222400669E-2</v>
      </c>
      <c r="AL1295" s="376">
        <f t="shared" si="939"/>
        <v>3.9689065431920134E-2</v>
      </c>
      <c r="AM1295" s="376">
        <f t="shared" ref="AM1295:AN1295" si="940">AM125*100/AM$5</f>
        <v>6.9171389317330981E-2</v>
      </c>
      <c r="AN1295" s="376">
        <f t="shared" si="940"/>
        <v>5.8438518827352945E-2</v>
      </c>
      <c r="AO1295" s="376">
        <f t="shared" ref="AO1295:AP1295" si="941">AO125*100/AO$5</f>
        <v>5.6449406202800333E-2</v>
      </c>
      <c r="AP1295" s="376">
        <f t="shared" si="941"/>
        <v>7.2623871624898861E-2</v>
      </c>
    </row>
    <row r="1296" spans="1:42" s="326" customFormat="1" ht="13.8" x14ac:dyDescent="0.3">
      <c r="A1296" s="328"/>
      <c r="B1296" s="328" t="s">
        <v>297</v>
      </c>
      <c r="C1296" s="376">
        <f t="shared" ref="C1296:AF1296" si="942">C126*100/C$5</f>
        <v>0.29525298145925266</v>
      </c>
      <c r="D1296" s="376">
        <f t="shared" si="942"/>
        <v>0.26964829493944537</v>
      </c>
      <c r="E1296" s="376">
        <f t="shared" si="942"/>
        <v>0.29881016715393016</v>
      </c>
      <c r="F1296" s="376">
        <f t="shared" si="942"/>
        <v>0.24766234420626879</v>
      </c>
      <c r="G1296" s="376">
        <f t="shared" si="942"/>
        <v>0.21682677855086202</v>
      </c>
      <c r="H1296" s="376">
        <f t="shared" si="942"/>
        <v>0.23764466922680882</v>
      </c>
      <c r="I1296" s="376">
        <f t="shared" si="942"/>
        <v>0.18778393931023699</v>
      </c>
      <c r="J1296" s="376">
        <f t="shared" si="942"/>
        <v>0.25027454702021201</v>
      </c>
      <c r="K1296" s="376">
        <f t="shared" si="942"/>
        <v>0.21956455123257873</v>
      </c>
      <c r="L1296" s="376">
        <f t="shared" si="942"/>
        <v>0.25267085647563892</v>
      </c>
      <c r="M1296" s="376">
        <f t="shared" si="942"/>
        <v>0.24357846332410357</v>
      </c>
      <c r="N1296" s="376">
        <f t="shared" si="942"/>
        <v>0.25972917956240188</v>
      </c>
      <c r="O1296" s="376">
        <f t="shared" si="942"/>
        <v>0.23900876336068927</v>
      </c>
      <c r="P1296" s="376">
        <f t="shared" si="942"/>
        <v>0.24969624453647882</v>
      </c>
      <c r="Q1296" s="376">
        <f t="shared" si="942"/>
        <v>0.3178340694592065</v>
      </c>
      <c r="R1296" s="376">
        <f t="shared" si="942"/>
        <v>0.20925658907100825</v>
      </c>
      <c r="S1296" s="376">
        <f t="shared" si="942"/>
        <v>0.27309882888725212</v>
      </c>
      <c r="T1296" s="376">
        <f t="shared" si="942"/>
        <v>0.2602448627487417</v>
      </c>
      <c r="U1296" s="376">
        <f t="shared" si="942"/>
        <v>0.25609088542339059</v>
      </c>
      <c r="V1296" s="376">
        <f t="shared" si="942"/>
        <v>0.28783026318353511</v>
      </c>
      <c r="W1296" s="376">
        <f t="shared" si="942"/>
        <v>0.2470314029192987</v>
      </c>
      <c r="X1296" s="376">
        <f t="shared" si="942"/>
        <v>0.26683968415814469</v>
      </c>
      <c r="Y1296" s="376">
        <f t="shared" si="942"/>
        <v>0.24020721561827729</v>
      </c>
      <c r="Z1296" s="376">
        <f t="shared" si="942"/>
        <v>0.25541972772951638</v>
      </c>
      <c r="AA1296" s="376">
        <f t="shared" si="942"/>
        <v>0.26422093775478112</v>
      </c>
      <c r="AB1296" s="376">
        <f t="shared" si="942"/>
        <v>0.26656550533989426</v>
      </c>
      <c r="AC1296" s="376">
        <f t="shared" si="942"/>
        <v>0.26839726035109351</v>
      </c>
      <c r="AD1296" s="376">
        <f t="shared" si="942"/>
        <v>0.29434441757337465</v>
      </c>
      <c r="AE1296" s="376">
        <f t="shared" si="942"/>
        <v>0.27724989183074339</v>
      </c>
      <c r="AF1296" s="376">
        <f t="shared" si="942"/>
        <v>0.2868431862915965</v>
      </c>
      <c r="AG1296" s="376">
        <f t="shared" ref="AG1296:AH1296" si="943">AG126*100/AG$5</f>
        <v>0.29463916806343277</v>
      </c>
      <c r="AH1296" s="376">
        <f t="shared" si="943"/>
        <v>0.26455820690547316</v>
      </c>
      <c r="AI1296" s="376">
        <f t="shared" ref="AI1296:AJ1296" si="944">AI126*100/AI$5</f>
        <v>0.28197673213089297</v>
      </c>
      <c r="AJ1296" s="376">
        <f t="shared" si="944"/>
        <v>0.27337759120297356</v>
      </c>
      <c r="AK1296" s="376">
        <f t="shared" ref="AK1296:AL1296" si="945">AK126*100/AK$5</f>
        <v>0.26820300250336082</v>
      </c>
      <c r="AL1296" s="376">
        <f t="shared" si="945"/>
        <v>0.2463114743876135</v>
      </c>
      <c r="AM1296" s="376">
        <f t="shared" ref="AM1296:AN1296" si="946">AM126*100/AM$5</f>
        <v>0.27038026558463207</v>
      </c>
      <c r="AN1296" s="376">
        <f t="shared" si="946"/>
        <v>0.25971741615019295</v>
      </c>
      <c r="AO1296" s="376">
        <f t="shared" ref="AO1296:AP1296" si="947">AO126*100/AO$5</f>
        <v>0.26527305996530953</v>
      </c>
      <c r="AP1296" s="376">
        <f t="shared" si="947"/>
        <v>0.24552993039524254</v>
      </c>
    </row>
    <row r="1297" spans="1:42" s="326" customFormat="1" ht="13.8" x14ac:dyDescent="0.3">
      <c r="A1297" s="330"/>
      <c r="B1297" s="330" t="s">
        <v>298</v>
      </c>
      <c r="C1297" s="376">
        <f t="shared" ref="C1297:AF1297" si="948">C127*100/C$5</f>
        <v>2.1589132894066443E-4</v>
      </c>
      <c r="D1297" s="376">
        <f t="shared" si="948"/>
        <v>0</v>
      </c>
      <c r="E1297" s="376">
        <f t="shared" si="948"/>
        <v>0</v>
      </c>
      <c r="F1297" s="376">
        <f t="shared" si="948"/>
        <v>1.9195531280317942E-3</v>
      </c>
      <c r="G1297" s="376">
        <f t="shared" si="948"/>
        <v>0</v>
      </c>
      <c r="H1297" s="376">
        <f t="shared" si="948"/>
        <v>1.4782592627616709E-2</v>
      </c>
      <c r="I1297" s="376">
        <f t="shared" si="948"/>
        <v>2.9502582766730086E-3</v>
      </c>
      <c r="J1297" s="376">
        <f t="shared" si="948"/>
        <v>1.254655263406484E-2</v>
      </c>
      <c r="K1297" s="376">
        <f t="shared" si="948"/>
        <v>7.0624766300686514E-4</v>
      </c>
      <c r="L1297" s="376">
        <f t="shared" si="948"/>
        <v>1.8060818904620365E-3</v>
      </c>
      <c r="M1297" s="376">
        <f t="shared" si="948"/>
        <v>4.5524708429133766E-3</v>
      </c>
      <c r="N1297" s="376">
        <f t="shared" si="948"/>
        <v>7.9985033911432577E-4</v>
      </c>
      <c r="O1297" s="376">
        <f t="shared" si="948"/>
        <v>3.5979814227303447E-3</v>
      </c>
      <c r="P1297" s="376">
        <f t="shared" si="948"/>
        <v>2.0491279201599504E-3</v>
      </c>
      <c r="Q1297" s="376">
        <f t="shared" si="948"/>
        <v>2.8840382411356434E-3</v>
      </c>
      <c r="R1297" s="376">
        <f t="shared" si="948"/>
        <v>0</v>
      </c>
      <c r="S1297" s="376">
        <f t="shared" si="948"/>
        <v>1.6012343032418856E-3</v>
      </c>
      <c r="T1297" s="376">
        <f t="shared" si="948"/>
        <v>8.7698420273216206E-3</v>
      </c>
      <c r="U1297" s="376">
        <f t="shared" si="948"/>
        <v>4.3859469477169882E-3</v>
      </c>
      <c r="V1297" s="376">
        <f t="shared" si="948"/>
        <v>4.7554130071223661E-3</v>
      </c>
      <c r="W1297" s="376">
        <f t="shared" si="948"/>
        <v>2.2956526971503587E-3</v>
      </c>
      <c r="X1297" s="376">
        <f t="shared" si="948"/>
        <v>3.6854225961491728E-3</v>
      </c>
      <c r="Y1297" s="376">
        <f t="shared" si="948"/>
        <v>2.3195417217991704E-3</v>
      </c>
      <c r="Z1297" s="376">
        <f t="shared" si="948"/>
        <v>3.8561063917346003E-3</v>
      </c>
      <c r="AA1297" s="376">
        <f t="shared" si="948"/>
        <v>0</v>
      </c>
      <c r="AB1297" s="376">
        <f t="shared" si="948"/>
        <v>0</v>
      </c>
      <c r="AC1297" s="376">
        <f t="shared" si="948"/>
        <v>4.8153503919722041E-7</v>
      </c>
      <c r="AD1297" s="376">
        <f t="shared" si="948"/>
        <v>3.5688851368864587E-3</v>
      </c>
      <c r="AE1297" s="376">
        <f t="shared" si="948"/>
        <v>4.904513144671321E-3</v>
      </c>
      <c r="AF1297" s="376">
        <f t="shared" si="948"/>
        <v>1.4609847217704914E-2</v>
      </c>
      <c r="AG1297" s="376">
        <f t="shared" ref="AG1297:AH1297" si="949">AG127*100/AG$5</f>
        <v>3.8513741589540347E-3</v>
      </c>
      <c r="AH1297" s="376">
        <f t="shared" si="949"/>
        <v>2.7502782546448817E-3</v>
      </c>
      <c r="AI1297" s="376">
        <f t="shared" ref="AI1297:AJ1297" si="950">AI127*100/AI$5</f>
        <v>4.0081171795602662E-3</v>
      </c>
      <c r="AJ1297" s="376">
        <f t="shared" si="950"/>
        <v>3.5597871653232221E-3</v>
      </c>
      <c r="AK1297" s="376">
        <f t="shared" ref="AK1297:AL1297" si="951">AK127*100/AK$5</f>
        <v>6.6056046706076434E-3</v>
      </c>
      <c r="AL1297" s="376">
        <f t="shared" si="951"/>
        <v>5.3097625367202524E-3</v>
      </c>
      <c r="AM1297" s="376">
        <f t="shared" ref="AM1297:AN1297" si="952">AM127*100/AM$5</f>
        <v>2.92298452738989E-3</v>
      </c>
      <c r="AN1297" s="376">
        <f t="shared" si="952"/>
        <v>3.0256959576333191E-3</v>
      </c>
      <c r="AO1297" s="376">
        <f t="shared" ref="AO1297:AP1297" si="953">AO127*100/AO$5</f>
        <v>8.8628393885183468E-4</v>
      </c>
      <c r="AP1297" s="376">
        <f t="shared" si="953"/>
        <v>1.1081165005809471E-3</v>
      </c>
    </row>
    <row r="1298" spans="1:42" s="326" customFormat="1" ht="13.8" x14ac:dyDescent="0.3">
      <c r="A1298" s="328"/>
      <c r="B1298" s="328" t="s">
        <v>299</v>
      </c>
      <c r="C1298" s="376">
        <f t="shared" ref="C1298:AF1298" si="954">C128*100/C$5</f>
        <v>0.24274821026088308</v>
      </c>
      <c r="D1298" s="376">
        <f t="shared" si="954"/>
        <v>0.24175364373881311</v>
      </c>
      <c r="E1298" s="376">
        <f t="shared" si="954"/>
        <v>0.21232230174829309</v>
      </c>
      <c r="F1298" s="376">
        <f t="shared" si="954"/>
        <v>0.20855144922262098</v>
      </c>
      <c r="G1298" s="376">
        <f t="shared" si="954"/>
        <v>0.24943953753480816</v>
      </c>
      <c r="H1298" s="376">
        <f t="shared" si="954"/>
        <v>0.3065938696443446</v>
      </c>
      <c r="I1298" s="376">
        <f t="shared" si="954"/>
        <v>0.18464928989127191</v>
      </c>
      <c r="J1298" s="376">
        <f t="shared" si="954"/>
        <v>0.24392832562972572</v>
      </c>
      <c r="K1298" s="376">
        <f t="shared" si="954"/>
        <v>0.18491917976396419</v>
      </c>
      <c r="L1298" s="376">
        <f t="shared" si="954"/>
        <v>0.19230256928694534</v>
      </c>
      <c r="M1298" s="376">
        <f t="shared" si="954"/>
        <v>0.24647162236445974</v>
      </c>
      <c r="N1298" s="376">
        <f t="shared" si="954"/>
        <v>0.21849245096806333</v>
      </c>
      <c r="O1298" s="376">
        <f t="shared" si="954"/>
        <v>0.21956129757800635</v>
      </c>
      <c r="P1298" s="376">
        <f t="shared" si="954"/>
        <v>0.20846118849163509</v>
      </c>
      <c r="Q1298" s="376">
        <f t="shared" si="954"/>
        <v>0.27247905918683196</v>
      </c>
      <c r="R1298" s="376">
        <f t="shared" si="954"/>
        <v>0.3277374066247446</v>
      </c>
      <c r="S1298" s="376">
        <f t="shared" si="954"/>
        <v>0.29872023648237045</v>
      </c>
      <c r="T1298" s="376">
        <f t="shared" si="954"/>
        <v>0.27149547167405597</v>
      </c>
      <c r="U1298" s="376">
        <f t="shared" si="954"/>
        <v>0.27292763645198387</v>
      </c>
      <c r="V1298" s="376">
        <f t="shared" si="954"/>
        <v>0.37750338699985719</v>
      </c>
      <c r="W1298" s="376">
        <f t="shared" si="954"/>
        <v>0.28102303371262538</v>
      </c>
      <c r="X1298" s="376">
        <f t="shared" si="954"/>
        <v>0.32641420409756289</v>
      </c>
      <c r="Y1298" s="376">
        <f t="shared" si="954"/>
        <v>0.29908602495215048</v>
      </c>
      <c r="Z1298" s="376">
        <f t="shared" si="954"/>
        <v>0.27939965059168426</v>
      </c>
      <c r="AA1298" s="376">
        <f t="shared" si="954"/>
        <v>0.28422444170168459</v>
      </c>
      <c r="AB1298" s="376">
        <f t="shared" si="954"/>
        <v>0.24889442638285358</v>
      </c>
      <c r="AC1298" s="376">
        <f t="shared" si="954"/>
        <v>0.23922280832482021</v>
      </c>
      <c r="AD1298" s="376">
        <f t="shared" si="954"/>
        <v>0.34645116112115215</v>
      </c>
      <c r="AE1298" s="376">
        <f t="shared" si="954"/>
        <v>0.32070961674576581</v>
      </c>
      <c r="AF1298" s="376">
        <f t="shared" si="954"/>
        <v>0.30358607732492371</v>
      </c>
      <c r="AG1298" s="376">
        <f t="shared" ref="AG1298:AH1298" si="955">AG128*100/AG$5</f>
        <v>0.372811050857278</v>
      </c>
      <c r="AH1298" s="376">
        <f t="shared" si="955"/>
        <v>0.31470792296356598</v>
      </c>
      <c r="AI1298" s="376">
        <f t="shared" ref="AI1298:AJ1298" si="956">AI128*100/AI$5</f>
        <v>0.32545216310802627</v>
      </c>
      <c r="AJ1298" s="376">
        <f t="shared" si="956"/>
        <v>0.39656797763313562</v>
      </c>
      <c r="AK1298" s="376">
        <f t="shared" ref="AK1298:AL1298" si="957">AK128*100/AK$5</f>
        <v>0.30470298326122652</v>
      </c>
      <c r="AL1298" s="376">
        <f t="shared" si="957"/>
        <v>0.44840558312021461</v>
      </c>
      <c r="AM1298" s="376">
        <f t="shared" ref="AM1298:AN1298" si="958">AM128*100/AM$5</f>
        <v>0.35821260726720411</v>
      </c>
      <c r="AN1298" s="376">
        <f t="shared" si="958"/>
        <v>0.36043507299617905</v>
      </c>
      <c r="AO1298" s="376">
        <f t="shared" ref="AO1298:AP1298" si="959">AO128*100/AO$5</f>
        <v>0.23778985116859025</v>
      </c>
      <c r="AP1298" s="376">
        <f t="shared" si="959"/>
        <v>0.2280477420700332</v>
      </c>
    </row>
    <row r="1299" spans="1:42" s="326" customFormat="1" ht="13.8" x14ac:dyDescent="0.3">
      <c r="A1299" s="330"/>
      <c r="B1299" s="330" t="s">
        <v>300</v>
      </c>
      <c r="C1299" s="376">
        <f t="shared" ref="C1299:AF1299" si="960">C129*100/C$5</f>
        <v>0.41900189120804154</v>
      </c>
      <c r="D1299" s="376">
        <f t="shared" si="960"/>
        <v>0.32608330685924308</v>
      </c>
      <c r="E1299" s="376">
        <f t="shared" si="960"/>
        <v>0.36221222458798918</v>
      </c>
      <c r="F1299" s="376">
        <f t="shared" si="960"/>
        <v>0.30976788603613076</v>
      </c>
      <c r="G1299" s="376">
        <f t="shared" si="960"/>
        <v>0.3187693823136053</v>
      </c>
      <c r="H1299" s="376">
        <f t="shared" si="960"/>
        <v>0.36811554190339651</v>
      </c>
      <c r="I1299" s="376">
        <f t="shared" si="960"/>
        <v>0.39050356114613111</v>
      </c>
      <c r="J1299" s="376">
        <f t="shared" si="960"/>
        <v>0.35061049555600377</v>
      </c>
      <c r="K1299" s="376">
        <f t="shared" si="960"/>
        <v>0.45152767254905574</v>
      </c>
      <c r="L1299" s="376">
        <f t="shared" si="960"/>
        <v>0.59149181912631699</v>
      </c>
      <c r="M1299" s="376">
        <f t="shared" si="960"/>
        <v>0.40274475700016849</v>
      </c>
      <c r="N1299" s="376">
        <f t="shared" si="960"/>
        <v>0.34122504189216157</v>
      </c>
      <c r="O1299" s="376">
        <f t="shared" si="960"/>
        <v>0.37456851558480736</v>
      </c>
      <c r="P1299" s="376">
        <f t="shared" si="960"/>
        <v>0.31799873693672809</v>
      </c>
      <c r="Q1299" s="376">
        <f t="shared" si="960"/>
        <v>0.53014106865373023</v>
      </c>
      <c r="R1299" s="376">
        <f t="shared" si="960"/>
        <v>0.35085666371388602</v>
      </c>
      <c r="S1299" s="376">
        <f t="shared" si="960"/>
        <v>0.45924571485249516</v>
      </c>
      <c r="T1299" s="376">
        <f t="shared" si="960"/>
        <v>0.48686549803652424</v>
      </c>
      <c r="U1299" s="376">
        <f t="shared" si="960"/>
        <v>0.55610593274146225</v>
      </c>
      <c r="V1299" s="376">
        <f t="shared" si="960"/>
        <v>0.33342354937348917</v>
      </c>
      <c r="W1299" s="376">
        <f t="shared" si="960"/>
        <v>0.4159969699885992</v>
      </c>
      <c r="X1299" s="376">
        <f t="shared" si="960"/>
        <v>0.43641302702440704</v>
      </c>
      <c r="Y1299" s="376">
        <f t="shared" si="960"/>
        <v>0.26973568168153456</v>
      </c>
      <c r="Z1299" s="376">
        <f t="shared" si="960"/>
        <v>0.27859304539210866</v>
      </c>
      <c r="AA1299" s="376">
        <f t="shared" si="960"/>
        <v>0.29447782789127497</v>
      </c>
      <c r="AB1299" s="376">
        <f t="shared" si="960"/>
        <v>0.29667807106066818</v>
      </c>
      <c r="AC1299" s="376">
        <f t="shared" si="960"/>
        <v>0.49019767325082225</v>
      </c>
      <c r="AD1299" s="376">
        <f t="shared" si="960"/>
        <v>0.4174708719801794</v>
      </c>
      <c r="AE1299" s="376">
        <f t="shared" si="960"/>
        <v>0.32310087023841155</v>
      </c>
      <c r="AF1299" s="376">
        <f t="shared" si="960"/>
        <v>0.67186062374604161</v>
      </c>
      <c r="AG1299" s="376">
        <f t="shared" ref="AG1299:AH1299" si="961">AG129*100/AG$5</f>
        <v>0.50644850911156813</v>
      </c>
      <c r="AH1299" s="376">
        <f t="shared" si="961"/>
        <v>0.35257031256121324</v>
      </c>
      <c r="AI1299" s="376">
        <f t="shared" ref="AI1299:AJ1299" si="962">AI129*100/AI$5</f>
        <v>0.436352654915935</v>
      </c>
      <c r="AJ1299" s="376">
        <f t="shared" si="962"/>
        <v>0.31933061955557579</v>
      </c>
      <c r="AK1299" s="376">
        <f t="shared" ref="AK1299:AL1299" si="963">AK129*100/AK$5</f>
        <v>0.29238787670631594</v>
      </c>
      <c r="AL1299" s="376">
        <f t="shared" si="963"/>
        <v>0.25276381619976135</v>
      </c>
      <c r="AM1299" s="376">
        <f t="shared" ref="AM1299:AN1299" si="964">AM129*100/AM$5</f>
        <v>0.31614632378132229</v>
      </c>
      <c r="AN1299" s="376">
        <f t="shared" si="964"/>
        <v>0.27382473472720575</v>
      </c>
      <c r="AO1299" s="376">
        <f t="shared" ref="AO1299:AP1299" si="965">AO129*100/AO$5</f>
        <v>0.309563977135769</v>
      </c>
      <c r="AP1299" s="376">
        <f t="shared" si="965"/>
        <v>0.31704804036547551</v>
      </c>
    </row>
    <row r="1300" spans="1:42" s="326" customFormat="1" ht="13.8" x14ac:dyDescent="0.3">
      <c r="A1300" s="328"/>
      <c r="B1300" s="328" t="s">
        <v>301</v>
      </c>
      <c r="C1300" s="376">
        <f t="shared" ref="C1300:AF1300" si="966">C130*100/C$5</f>
        <v>1.105363604176202E-2</v>
      </c>
      <c r="D1300" s="376">
        <f t="shared" si="966"/>
        <v>5.9835748717405662E-3</v>
      </c>
      <c r="E1300" s="376">
        <f t="shared" si="966"/>
        <v>8.9881740244754319E-3</v>
      </c>
      <c r="F1300" s="376">
        <f t="shared" si="966"/>
        <v>1.1637290838692752E-2</v>
      </c>
      <c r="G1300" s="376">
        <f t="shared" si="966"/>
        <v>1.1943221260560783E-2</v>
      </c>
      <c r="H1300" s="376">
        <f t="shared" si="966"/>
        <v>1.3442014374622058E-2</v>
      </c>
      <c r="I1300" s="376">
        <f t="shared" si="966"/>
        <v>8.7770183731021995E-3</v>
      </c>
      <c r="J1300" s="376">
        <f t="shared" si="966"/>
        <v>7.8415953962905245E-3</v>
      </c>
      <c r="K1300" s="376">
        <f t="shared" si="966"/>
        <v>5.5715093414986025E-3</v>
      </c>
      <c r="L1300" s="376">
        <f t="shared" si="966"/>
        <v>6.637350947447984E-3</v>
      </c>
      <c r="M1300" s="376">
        <f t="shared" si="966"/>
        <v>6.2968755584222411E-3</v>
      </c>
      <c r="N1300" s="376">
        <f t="shared" si="966"/>
        <v>5.4656439839478928E-3</v>
      </c>
      <c r="O1300" s="376">
        <f t="shared" si="966"/>
        <v>5.9958195779056204E-3</v>
      </c>
      <c r="P1300" s="376">
        <f t="shared" si="966"/>
        <v>6.9104034461227263E-3</v>
      </c>
      <c r="Q1300" s="376">
        <f t="shared" si="966"/>
        <v>1.003701188970191E-2</v>
      </c>
      <c r="R1300" s="376">
        <f t="shared" si="966"/>
        <v>5.3838357249669632E-3</v>
      </c>
      <c r="S1300" s="376">
        <f t="shared" si="966"/>
        <v>8.6822887866180292E-3</v>
      </c>
      <c r="T1300" s="376">
        <f t="shared" si="966"/>
        <v>7.2375114049971793E-3</v>
      </c>
      <c r="U1300" s="376">
        <f t="shared" si="966"/>
        <v>9.0218571396056234E-3</v>
      </c>
      <c r="V1300" s="376">
        <f t="shared" si="966"/>
        <v>1.1234377256921339E-2</v>
      </c>
      <c r="W1300" s="376">
        <f t="shared" si="966"/>
        <v>6.7770518508646132E-3</v>
      </c>
      <c r="X1300" s="376">
        <f t="shared" si="966"/>
        <v>8.8918915812084415E-3</v>
      </c>
      <c r="Y1300" s="376">
        <f t="shared" si="966"/>
        <v>7.15751377830918E-3</v>
      </c>
      <c r="Z1300" s="376">
        <f t="shared" si="966"/>
        <v>6.8201200491042648E-3</v>
      </c>
      <c r="AA1300" s="376">
        <f t="shared" si="966"/>
        <v>8.3008332139049568E-3</v>
      </c>
      <c r="AB1300" s="376">
        <f t="shared" si="966"/>
        <v>8.1066113408327558E-3</v>
      </c>
      <c r="AC1300" s="376">
        <f t="shared" si="966"/>
        <v>1.1266385097968011E-2</v>
      </c>
      <c r="AD1300" s="376">
        <f t="shared" si="966"/>
        <v>9.186913885821461E-3</v>
      </c>
      <c r="AE1300" s="376">
        <f t="shared" si="966"/>
        <v>7.5653767299781209E-3</v>
      </c>
      <c r="AF1300" s="376">
        <f t="shared" si="966"/>
        <v>8.7937595611749866E-3</v>
      </c>
      <c r="AG1300" s="376">
        <f t="shared" ref="AG1300:AH1300" si="967">AG130*100/AG$5</f>
        <v>6.4061901628452511E-3</v>
      </c>
      <c r="AH1300" s="376">
        <f t="shared" si="967"/>
        <v>1.3578442819561271E-2</v>
      </c>
      <c r="AI1300" s="376">
        <f t="shared" ref="AI1300:AJ1300" si="968">AI130*100/AI$5</f>
        <v>6.5959695226113849E-3</v>
      </c>
      <c r="AJ1300" s="376">
        <f t="shared" si="968"/>
        <v>5.0760719158378376E-3</v>
      </c>
      <c r="AK1300" s="376">
        <f t="shared" ref="AK1300:AL1300" si="969">AK130*100/AK$5</f>
        <v>1.0001651060359152E-2</v>
      </c>
      <c r="AL1300" s="376">
        <f t="shared" si="969"/>
        <v>5.6850327240905475E-3</v>
      </c>
      <c r="AM1300" s="376">
        <f t="shared" ref="AM1300:AN1300" si="970">AM130*100/AM$5</f>
        <v>8.0670014810717127E-3</v>
      </c>
      <c r="AN1300" s="376">
        <f t="shared" si="970"/>
        <v>6.0114420525258453E-3</v>
      </c>
      <c r="AO1300" s="376">
        <f t="shared" ref="AO1300:AP1300" si="971">AO130*100/AO$5</f>
        <v>5.3021953866553848E-3</v>
      </c>
      <c r="AP1300" s="376">
        <f t="shared" si="971"/>
        <v>7.940902295980606E-3</v>
      </c>
    </row>
    <row r="1301" spans="1:42" s="326" customFormat="1" ht="13.8" x14ac:dyDescent="0.3">
      <c r="A1301" s="330"/>
      <c r="B1301" s="330" t="s">
        <v>302</v>
      </c>
      <c r="C1301" s="376">
        <f t="shared" ref="C1301:AF1301" si="972">C131*100/C$5</f>
        <v>0.27608183144932169</v>
      </c>
      <c r="D1301" s="376">
        <f t="shared" si="972"/>
        <v>0.19091478097963605</v>
      </c>
      <c r="E1301" s="376">
        <f t="shared" si="972"/>
        <v>0.23574376767099256</v>
      </c>
      <c r="F1301" s="376">
        <f t="shared" si="972"/>
        <v>0.19387486593121123</v>
      </c>
      <c r="G1301" s="376">
        <f t="shared" si="972"/>
        <v>0.22089412944455147</v>
      </c>
      <c r="H1301" s="376">
        <f t="shared" si="972"/>
        <v>0.2522823344757234</v>
      </c>
      <c r="I1301" s="376">
        <f t="shared" si="972"/>
        <v>0.28097522262464564</v>
      </c>
      <c r="J1301" s="376">
        <f t="shared" si="972"/>
        <v>0.22405079311354739</v>
      </c>
      <c r="K1301" s="376">
        <f t="shared" si="972"/>
        <v>0.33193640161322657</v>
      </c>
      <c r="L1301" s="376">
        <f t="shared" si="972"/>
        <v>0.46082179435138859</v>
      </c>
      <c r="M1301" s="376">
        <f t="shared" si="972"/>
        <v>0.2682128616236068</v>
      </c>
      <c r="N1301" s="376">
        <f t="shared" si="972"/>
        <v>0.19409701562507639</v>
      </c>
      <c r="O1301" s="376">
        <f t="shared" si="972"/>
        <v>0.22430798625779971</v>
      </c>
      <c r="P1301" s="376">
        <f t="shared" si="972"/>
        <v>0.18283521227936514</v>
      </c>
      <c r="Q1301" s="376">
        <f t="shared" si="972"/>
        <v>0.37909045250010909</v>
      </c>
      <c r="R1301" s="376">
        <f t="shared" si="972"/>
        <v>0.20428110898988999</v>
      </c>
      <c r="S1301" s="376">
        <f t="shared" si="972"/>
        <v>0.30727656859472469</v>
      </c>
      <c r="T1301" s="376">
        <f t="shared" si="972"/>
        <v>0.3480260527969497</v>
      </c>
      <c r="U1301" s="376">
        <f t="shared" si="972"/>
        <v>0.43169140325513006</v>
      </c>
      <c r="V1301" s="376">
        <f t="shared" si="972"/>
        <v>0.20369185331631637</v>
      </c>
      <c r="W1301" s="376">
        <f t="shared" si="972"/>
        <v>0.31510747874939854</v>
      </c>
      <c r="X1301" s="376">
        <f t="shared" si="972"/>
        <v>0.32543104497124076</v>
      </c>
      <c r="Y1301" s="376">
        <f t="shared" si="972"/>
        <v>0.15663701117865247</v>
      </c>
      <c r="Z1301" s="376">
        <f t="shared" si="972"/>
        <v>0.17882679116017322</v>
      </c>
      <c r="AA1301" s="376">
        <f t="shared" si="972"/>
        <v>0.19388425246162905</v>
      </c>
      <c r="AB1301" s="376">
        <f t="shared" si="972"/>
        <v>0.17053377425590566</v>
      </c>
      <c r="AC1301" s="376">
        <f t="shared" si="972"/>
        <v>0.36898150089252452</v>
      </c>
      <c r="AD1301" s="376">
        <f t="shared" si="972"/>
        <v>0.2831705703512894</v>
      </c>
      <c r="AE1301" s="376">
        <f t="shared" si="972"/>
        <v>0.18882020546736486</v>
      </c>
      <c r="AF1301" s="376">
        <f t="shared" si="972"/>
        <v>0.5399085716376667</v>
      </c>
      <c r="AG1301" s="376">
        <f t="shared" ref="AG1301:AH1301" si="973">AG131*100/AG$5</f>
        <v>0.35159369642793165</v>
      </c>
      <c r="AH1301" s="376">
        <f t="shared" si="973"/>
        <v>0.18930066672439758</v>
      </c>
      <c r="AI1301" s="376">
        <f t="shared" ref="AI1301:AJ1301" si="974">AI131*100/AI$5</f>
        <v>0.3114464571286214</v>
      </c>
      <c r="AJ1301" s="376">
        <f t="shared" si="974"/>
        <v>0.22274644713165936</v>
      </c>
      <c r="AK1301" s="376">
        <f t="shared" ref="AK1301:AL1301" si="975">AK131*100/AK$5</f>
        <v>0.2010050463539485</v>
      </c>
      <c r="AL1301" s="376">
        <f t="shared" si="975"/>
        <v>0.15128802095875121</v>
      </c>
      <c r="AM1301" s="376">
        <f t="shared" ref="AM1301:AN1301" si="976">AM131*100/AM$5</f>
        <v>0.21491999189964323</v>
      </c>
      <c r="AN1301" s="376">
        <f t="shared" si="976"/>
        <v>0.19294908844279773</v>
      </c>
      <c r="AO1301" s="376">
        <f t="shared" ref="AO1301:AP1301" si="977">AO131*100/AO$5</f>
        <v>0.21313231919820413</v>
      </c>
      <c r="AP1301" s="376">
        <f t="shared" si="977"/>
        <v>0.21764529337191005</v>
      </c>
    </row>
    <row r="1302" spans="1:42" s="326" customFormat="1" ht="13.8" x14ac:dyDescent="0.3">
      <c r="A1302" s="328"/>
      <c r="B1302" s="328" t="s">
        <v>303</v>
      </c>
      <c r="C1302" s="376">
        <f t="shared" ref="C1302:AF1302" si="978">C132*100/C$5</f>
        <v>0.13186642371695784</v>
      </c>
      <c r="D1302" s="376">
        <f t="shared" si="978"/>
        <v>0.129227998309102</v>
      </c>
      <c r="E1302" s="376">
        <f t="shared" si="978"/>
        <v>0.11748028289252122</v>
      </c>
      <c r="F1302" s="376">
        <f t="shared" si="978"/>
        <v>0.10425572926622682</v>
      </c>
      <c r="G1302" s="376">
        <f t="shared" si="978"/>
        <v>8.5932031608493067E-2</v>
      </c>
      <c r="H1302" s="376">
        <f t="shared" si="978"/>
        <v>0.10239119305305103</v>
      </c>
      <c r="I1302" s="376">
        <f t="shared" si="978"/>
        <v>0.10075132014838324</v>
      </c>
      <c r="J1302" s="376">
        <f t="shared" si="978"/>
        <v>0.11875457958289277</v>
      </c>
      <c r="K1302" s="376">
        <f t="shared" si="978"/>
        <v>0.11405899757560871</v>
      </c>
      <c r="L1302" s="376">
        <f t="shared" si="978"/>
        <v>0.12403267382748036</v>
      </c>
      <c r="M1302" s="376">
        <f t="shared" si="978"/>
        <v>0.12823501981813942</v>
      </c>
      <c r="N1302" s="376">
        <f t="shared" si="978"/>
        <v>0.14166238228313724</v>
      </c>
      <c r="O1302" s="376">
        <f t="shared" si="978"/>
        <v>0.1442647097491021</v>
      </c>
      <c r="P1302" s="376">
        <f t="shared" si="978"/>
        <v>0.12825312121124019</v>
      </c>
      <c r="Q1302" s="376">
        <f t="shared" si="978"/>
        <v>0.14101360426391929</v>
      </c>
      <c r="R1302" s="376">
        <f t="shared" si="978"/>
        <v>0.14119171899902913</v>
      </c>
      <c r="S1302" s="376">
        <f t="shared" si="978"/>
        <v>0.14328685747115244</v>
      </c>
      <c r="T1302" s="376">
        <f t="shared" si="978"/>
        <v>0.13160193383457738</v>
      </c>
      <c r="U1302" s="376">
        <f t="shared" si="978"/>
        <v>0.11539267234672652</v>
      </c>
      <c r="V1302" s="376">
        <f t="shared" si="978"/>
        <v>0.11849731880025149</v>
      </c>
      <c r="W1302" s="376">
        <f t="shared" si="978"/>
        <v>9.4112439388335994E-2</v>
      </c>
      <c r="X1302" s="376">
        <f t="shared" si="978"/>
        <v>0.10209009047195781</v>
      </c>
      <c r="Y1302" s="376">
        <f t="shared" si="978"/>
        <v>0.10594115672457285</v>
      </c>
      <c r="Z1302" s="376">
        <f t="shared" si="978"/>
        <v>9.2946134182831153E-2</v>
      </c>
      <c r="AA1302" s="376">
        <f t="shared" si="978"/>
        <v>9.2292742215740992E-2</v>
      </c>
      <c r="AB1302" s="376">
        <f t="shared" si="978"/>
        <v>0.11803768546392984</v>
      </c>
      <c r="AC1302" s="376">
        <f t="shared" si="978"/>
        <v>0.10994978726032968</v>
      </c>
      <c r="AD1302" s="376">
        <f t="shared" si="978"/>
        <v>0.12511338774306849</v>
      </c>
      <c r="AE1302" s="376">
        <f t="shared" si="978"/>
        <v>0.12671528804106866</v>
      </c>
      <c r="AF1302" s="376">
        <f t="shared" si="978"/>
        <v>0.12315829254719979</v>
      </c>
      <c r="AG1302" s="376">
        <f t="shared" ref="AG1302:AH1302" si="979">AG132*100/AG$5</f>
        <v>0.14844862252079119</v>
      </c>
      <c r="AH1302" s="376">
        <f t="shared" si="979"/>
        <v>0.14969120301725436</v>
      </c>
      <c r="AI1302" s="376">
        <f t="shared" ref="AI1302:AJ1302" si="980">AI132*100/AI$5</f>
        <v>0.11831022826470231</v>
      </c>
      <c r="AJ1302" s="376">
        <f t="shared" si="980"/>
        <v>9.1508100508078546E-2</v>
      </c>
      <c r="AK1302" s="376">
        <f t="shared" ref="AK1302:AL1302" si="981">AK132*100/AK$5</f>
        <v>8.1381179292008277E-2</v>
      </c>
      <c r="AL1302" s="376">
        <f t="shared" si="981"/>
        <v>9.5790762516919634E-2</v>
      </c>
      <c r="AM1302" s="376">
        <f t="shared" ref="AM1302:AN1302" si="982">AM132*100/AM$5</f>
        <v>9.3159330400607365E-2</v>
      </c>
      <c r="AN1302" s="376">
        <f t="shared" si="982"/>
        <v>7.4864204231882142E-2</v>
      </c>
      <c r="AO1302" s="376">
        <f t="shared" ref="AO1302:AP1302" si="983">AO132*100/AO$5</f>
        <v>9.1129462550909424E-2</v>
      </c>
      <c r="AP1302" s="376">
        <f t="shared" si="983"/>
        <v>9.1461844697584893E-2</v>
      </c>
    </row>
    <row r="1303" spans="1:42" s="326" customFormat="1" ht="13.8" x14ac:dyDescent="0.3">
      <c r="A1303" s="330"/>
      <c r="B1303" s="330" t="s">
        <v>304</v>
      </c>
      <c r="C1303" s="376">
        <f t="shared" ref="C1303:AF1303" si="984">C133*100/C$5</f>
        <v>0.40440763737165264</v>
      </c>
      <c r="D1303" s="376">
        <f t="shared" si="984"/>
        <v>0.41084344299202852</v>
      </c>
      <c r="E1303" s="376">
        <f t="shared" si="984"/>
        <v>0.42263065578985726</v>
      </c>
      <c r="F1303" s="376">
        <f t="shared" si="984"/>
        <v>0.35939633253378611</v>
      </c>
      <c r="G1303" s="376">
        <f t="shared" si="984"/>
        <v>0.42751555484397458</v>
      </c>
      <c r="H1303" s="376">
        <f t="shared" si="984"/>
        <v>0.37855031316994947</v>
      </c>
      <c r="I1303" s="376">
        <f t="shared" si="984"/>
        <v>0.45474543512068583</v>
      </c>
      <c r="J1303" s="376">
        <f t="shared" si="984"/>
        <v>0.52214083578276815</v>
      </c>
      <c r="K1303" s="376">
        <f t="shared" si="984"/>
        <v>0.41884410014434914</v>
      </c>
      <c r="L1303" s="376">
        <f t="shared" si="984"/>
        <v>0.44086458946178309</v>
      </c>
      <c r="M1303" s="376">
        <f t="shared" si="984"/>
        <v>0.40048979480694968</v>
      </c>
      <c r="N1303" s="376">
        <f t="shared" si="984"/>
        <v>0.4244094771600514</v>
      </c>
      <c r="O1303" s="376">
        <f t="shared" si="984"/>
        <v>0.4091117102238761</v>
      </c>
      <c r="P1303" s="376">
        <f t="shared" si="984"/>
        <v>0.36166234423402566</v>
      </c>
      <c r="Q1303" s="376">
        <f t="shared" si="984"/>
        <v>0.4737325251914446</v>
      </c>
      <c r="R1303" s="376">
        <f t="shared" si="984"/>
        <v>0.52469471247088717</v>
      </c>
      <c r="S1303" s="376">
        <f t="shared" si="984"/>
        <v>0.49011387077563323</v>
      </c>
      <c r="T1303" s="376">
        <f t="shared" si="984"/>
        <v>0.34407674369635782</v>
      </c>
      <c r="U1303" s="376">
        <f t="shared" si="984"/>
        <v>0.37925153966681713</v>
      </c>
      <c r="V1303" s="376">
        <f t="shared" si="984"/>
        <v>0.3982116697668896</v>
      </c>
      <c r="W1303" s="376">
        <f t="shared" si="984"/>
        <v>0.42011581996680109</v>
      </c>
      <c r="X1303" s="376">
        <f t="shared" si="984"/>
        <v>0.40132891650208435</v>
      </c>
      <c r="Y1303" s="376">
        <f t="shared" si="984"/>
        <v>0.39211796189461662</v>
      </c>
      <c r="Z1303" s="376">
        <f t="shared" si="984"/>
        <v>0.43321491788818817</v>
      </c>
      <c r="AA1303" s="376">
        <f t="shared" si="984"/>
        <v>0.41707167413150437</v>
      </c>
      <c r="AB1303" s="376">
        <f t="shared" si="984"/>
        <v>0.48707092806598101</v>
      </c>
      <c r="AC1303" s="376">
        <f t="shared" si="984"/>
        <v>0.39310797420701493</v>
      </c>
      <c r="AD1303" s="376">
        <f t="shared" si="984"/>
        <v>0.47824026383102036</v>
      </c>
      <c r="AE1303" s="376">
        <f t="shared" si="984"/>
        <v>0.40363011171460578</v>
      </c>
      <c r="AF1303" s="376">
        <f t="shared" si="984"/>
        <v>0.39302843448340546</v>
      </c>
      <c r="AG1303" s="376">
        <f t="shared" ref="AG1303:AH1303" si="985">AG133*100/AG$5</f>
        <v>0.37901547539025604</v>
      </c>
      <c r="AH1303" s="376">
        <f t="shared" si="985"/>
        <v>0.43795035062088156</v>
      </c>
      <c r="AI1303" s="376">
        <f t="shared" ref="AI1303:AJ1303" si="986">AI133*100/AI$5</f>
        <v>0.39351452604621973</v>
      </c>
      <c r="AJ1303" s="376">
        <f t="shared" si="986"/>
        <v>0.37214921780531629</v>
      </c>
      <c r="AK1303" s="376">
        <f t="shared" ref="AK1303:AL1303" si="987">AK133*100/AK$5</f>
        <v>0.31716592510060065</v>
      </c>
      <c r="AL1303" s="376">
        <f t="shared" si="987"/>
        <v>0.31619678258497352</v>
      </c>
      <c r="AM1303" s="376">
        <f t="shared" ref="AM1303:AN1303" si="988">AM133*100/AM$5</f>
        <v>0.36367780312069059</v>
      </c>
      <c r="AN1303" s="376">
        <f t="shared" si="988"/>
        <v>0.35650612495359002</v>
      </c>
      <c r="AO1303" s="376">
        <f t="shared" ref="AO1303:AP1303" si="989">AO133*100/AO$5</f>
        <v>0.39720044747755801</v>
      </c>
      <c r="AP1303" s="376">
        <f t="shared" si="989"/>
        <v>0.37653268167347709</v>
      </c>
    </row>
    <row r="1304" spans="1:42" s="326" customFormat="1" ht="13.8" x14ac:dyDescent="0.3">
      <c r="A1304" s="328"/>
      <c r="B1304" s="328" t="s">
        <v>305</v>
      </c>
      <c r="C1304" s="376">
        <f t="shared" ref="C1304:AF1304" si="990">C134*100/C$5</f>
        <v>0.18532111676266635</v>
      </c>
      <c r="D1304" s="376">
        <f t="shared" si="990"/>
        <v>0.23030306161015848</v>
      </c>
      <c r="E1304" s="376">
        <f t="shared" si="990"/>
        <v>0.20877924559756628</v>
      </c>
      <c r="F1304" s="376">
        <f t="shared" si="990"/>
        <v>0.16576141074357889</v>
      </c>
      <c r="G1304" s="376">
        <f t="shared" si="990"/>
        <v>0.21882347808049138</v>
      </c>
      <c r="H1304" s="376">
        <f t="shared" si="990"/>
        <v>0.18710124590444285</v>
      </c>
      <c r="I1304" s="376">
        <f t="shared" si="990"/>
        <v>0.24236371742868765</v>
      </c>
      <c r="J1304" s="376">
        <f t="shared" si="990"/>
        <v>0.29881949340375935</v>
      </c>
      <c r="K1304" s="376">
        <f t="shared" si="990"/>
        <v>0.20591042974777934</v>
      </c>
      <c r="L1304" s="376">
        <f t="shared" si="990"/>
        <v>0.25063901434886909</v>
      </c>
      <c r="M1304" s="376">
        <f t="shared" si="990"/>
        <v>0.24196169797802219</v>
      </c>
      <c r="N1304" s="376">
        <f t="shared" si="990"/>
        <v>0.21955891808688241</v>
      </c>
      <c r="O1304" s="376">
        <f t="shared" si="990"/>
        <v>0.21197906570431516</v>
      </c>
      <c r="P1304" s="376">
        <f t="shared" si="990"/>
        <v>0.12677221175041983</v>
      </c>
      <c r="Q1304" s="376">
        <f t="shared" si="990"/>
        <v>0.18749900328298907</v>
      </c>
      <c r="R1304" s="376">
        <f t="shared" si="990"/>
        <v>0.23506831827774788</v>
      </c>
      <c r="S1304" s="376">
        <f t="shared" si="990"/>
        <v>0.24409984625155268</v>
      </c>
      <c r="T1304" s="376">
        <f t="shared" si="990"/>
        <v>0.21320322349110538</v>
      </c>
      <c r="U1304" s="376">
        <f t="shared" si="990"/>
        <v>0.22940056468187667</v>
      </c>
      <c r="V1304" s="376">
        <f t="shared" si="990"/>
        <v>0.19078312215252324</v>
      </c>
      <c r="W1304" s="376">
        <f t="shared" si="990"/>
        <v>0.22182395597575133</v>
      </c>
      <c r="X1304" s="376">
        <f t="shared" si="990"/>
        <v>0.18922083125598285</v>
      </c>
      <c r="Y1304" s="376">
        <f t="shared" si="990"/>
        <v>0.15650806763409836</v>
      </c>
      <c r="Z1304" s="376">
        <f t="shared" si="990"/>
        <v>0.1794566143772669</v>
      </c>
      <c r="AA1304" s="376">
        <f t="shared" si="990"/>
        <v>0.16987574817637047</v>
      </c>
      <c r="AB1304" s="376">
        <f t="shared" si="990"/>
        <v>0.23195624942601428</v>
      </c>
      <c r="AC1304" s="376">
        <f t="shared" si="990"/>
        <v>0.19693977008356509</v>
      </c>
      <c r="AD1304" s="376">
        <f t="shared" si="990"/>
        <v>0.22427385094579053</v>
      </c>
      <c r="AE1304" s="376">
        <f t="shared" si="990"/>
        <v>0.18998903733551289</v>
      </c>
      <c r="AF1304" s="376">
        <f t="shared" si="990"/>
        <v>0.21368685769780776</v>
      </c>
      <c r="AG1304" s="376">
        <f t="shared" ref="AG1304:AH1304" si="991">AG134*100/AG$5</f>
        <v>0.21635847098218561</v>
      </c>
      <c r="AH1304" s="376">
        <f t="shared" si="991"/>
        <v>0.23705184235857071</v>
      </c>
      <c r="AI1304" s="376">
        <f t="shared" ref="AI1304:AJ1304" si="992">AI134*100/AI$5</f>
        <v>0.21219767949181156</v>
      </c>
      <c r="AJ1304" s="376">
        <f t="shared" si="992"/>
        <v>0.22242467690815104</v>
      </c>
      <c r="AK1304" s="376">
        <f t="shared" ref="AK1304:AL1304" si="993">AK134*100/AK$5</f>
        <v>0.19174676824050108</v>
      </c>
      <c r="AL1304" s="376">
        <f t="shared" si="993"/>
        <v>0.17634394094784622</v>
      </c>
      <c r="AM1304" s="376">
        <f t="shared" ref="AM1304:AN1304" si="994">AM134*100/AM$5</f>
        <v>0.19449532188114882</v>
      </c>
      <c r="AN1304" s="376">
        <f t="shared" si="994"/>
        <v>0.18599774974133867</v>
      </c>
      <c r="AO1304" s="376">
        <f t="shared" ref="AO1304:AP1304" si="995">AO134*100/AO$5</f>
        <v>0.17510961666589842</v>
      </c>
      <c r="AP1304" s="376">
        <f t="shared" si="995"/>
        <v>0.21822852190837613</v>
      </c>
    </row>
    <row r="1305" spans="1:42" s="326" customFormat="1" ht="13.8" x14ac:dyDescent="0.3">
      <c r="A1305" s="330"/>
      <c r="B1305" s="330" t="s">
        <v>306</v>
      </c>
      <c r="C1305" s="376">
        <f t="shared" ref="C1305:AF1305" si="996">C135*100/C$5</f>
        <v>0.2191296988747744</v>
      </c>
      <c r="D1305" s="376">
        <f t="shared" si="996"/>
        <v>0.18054038138187004</v>
      </c>
      <c r="E1305" s="376">
        <f t="shared" si="996"/>
        <v>0.21381411486438862</v>
      </c>
      <c r="F1305" s="376">
        <f t="shared" si="996"/>
        <v>0.19363492179020725</v>
      </c>
      <c r="G1305" s="376">
        <f t="shared" si="996"/>
        <v>0.20869207676348317</v>
      </c>
      <c r="H1305" s="376">
        <f t="shared" si="996"/>
        <v>0.19148529911018214</v>
      </c>
      <c r="I1305" s="376">
        <f t="shared" si="996"/>
        <v>0.21238171769199821</v>
      </c>
      <c r="J1305" s="376">
        <f t="shared" si="996"/>
        <v>0.22332134237900875</v>
      </c>
      <c r="K1305" s="376">
        <f t="shared" si="996"/>
        <v>0.21293367039656982</v>
      </c>
      <c r="L1305" s="376">
        <f t="shared" si="996"/>
        <v>0.19018042306565244</v>
      </c>
      <c r="M1305" s="376">
        <f t="shared" si="996"/>
        <v>0.15852809682892749</v>
      </c>
      <c r="N1305" s="376">
        <f t="shared" si="996"/>
        <v>0.20485055907316899</v>
      </c>
      <c r="O1305" s="376">
        <f t="shared" si="996"/>
        <v>0.19713264451956097</v>
      </c>
      <c r="P1305" s="376">
        <f t="shared" si="996"/>
        <v>0.23489013248360582</v>
      </c>
      <c r="Q1305" s="376">
        <f t="shared" si="996"/>
        <v>0.28623352190845552</v>
      </c>
      <c r="R1305" s="376">
        <f t="shared" si="996"/>
        <v>0.28962639419313935</v>
      </c>
      <c r="S1305" s="376">
        <f t="shared" si="996"/>
        <v>0.24601402452408058</v>
      </c>
      <c r="T1305" s="376">
        <f t="shared" si="996"/>
        <v>0.1308735202052525</v>
      </c>
      <c r="U1305" s="376">
        <f t="shared" si="996"/>
        <v>0.14985097498494049</v>
      </c>
      <c r="V1305" s="376">
        <f t="shared" si="996"/>
        <v>0.20742854761436633</v>
      </c>
      <c r="W1305" s="376">
        <f t="shared" si="996"/>
        <v>0.1982918639910497</v>
      </c>
      <c r="X1305" s="376">
        <f t="shared" si="996"/>
        <v>0.21210808524610145</v>
      </c>
      <c r="Y1305" s="376">
        <f t="shared" si="996"/>
        <v>0.23560989426051834</v>
      </c>
      <c r="Z1305" s="376">
        <f t="shared" si="996"/>
        <v>0.25375830351092132</v>
      </c>
      <c r="AA1305" s="376">
        <f t="shared" si="996"/>
        <v>0.2471959259551339</v>
      </c>
      <c r="AB1305" s="376">
        <f t="shared" si="996"/>
        <v>0.25511467863996667</v>
      </c>
      <c r="AC1305" s="376">
        <f t="shared" si="996"/>
        <v>0.19616820412344987</v>
      </c>
      <c r="AD1305" s="376">
        <f t="shared" si="996"/>
        <v>0.25396641288522986</v>
      </c>
      <c r="AE1305" s="376">
        <f t="shared" si="996"/>
        <v>0.21364107437909288</v>
      </c>
      <c r="AF1305" s="376">
        <f t="shared" si="996"/>
        <v>0.17934157678559773</v>
      </c>
      <c r="AG1305" s="376">
        <f t="shared" ref="AG1305:AH1305" si="997">AG135*100/AG$5</f>
        <v>0.16265700440807043</v>
      </c>
      <c r="AH1305" s="376">
        <f t="shared" si="997"/>
        <v>0.20089850826231082</v>
      </c>
      <c r="AI1305" s="376">
        <f t="shared" ref="AI1305:AJ1305" si="998">AI135*100/AI$5</f>
        <v>0.18131684655440822</v>
      </c>
      <c r="AJ1305" s="376">
        <f t="shared" si="998"/>
        <v>0.14972454089716528</v>
      </c>
      <c r="AK1305" s="376">
        <f t="shared" ref="AK1305:AL1305" si="999">AK135*100/AK$5</f>
        <v>0.12541915686009955</v>
      </c>
      <c r="AL1305" s="376">
        <f t="shared" si="999"/>
        <v>0.1398528416371273</v>
      </c>
      <c r="AM1305" s="376">
        <f t="shared" ref="AM1305:AN1305" si="1000">AM135*100/AM$5</f>
        <v>0.16918248123954177</v>
      </c>
      <c r="AN1305" s="376">
        <f t="shared" si="1000"/>
        <v>0.17050837521225135</v>
      </c>
      <c r="AO1305" s="376">
        <f t="shared" ref="AO1305:AP1305" si="1001">AO135*100/AO$5</f>
        <v>0.22209083081165965</v>
      </c>
      <c r="AP1305" s="376">
        <f t="shared" si="1001"/>
        <v>0.15830415976510093</v>
      </c>
    </row>
    <row r="1306" spans="1:42" s="326" customFormat="1" ht="13.8" x14ac:dyDescent="0.3">
      <c r="A1306" s="328"/>
      <c r="B1306" s="328" t="s">
        <v>307</v>
      </c>
      <c r="C1306" s="376">
        <f t="shared" ref="C1306:AF1306" si="1002">C136*100/C$5</f>
        <v>0.56986675187177771</v>
      </c>
      <c r="D1306" s="376">
        <f t="shared" si="1002"/>
        <v>0.51110060756960962</v>
      </c>
      <c r="E1306" s="376">
        <f t="shared" si="1002"/>
        <v>0.56114550361932514</v>
      </c>
      <c r="F1306" s="376">
        <f t="shared" si="1002"/>
        <v>0.5106011320564573</v>
      </c>
      <c r="G1306" s="376">
        <f t="shared" si="1002"/>
        <v>0.5982333646272846</v>
      </c>
      <c r="H1306" s="376">
        <f t="shared" si="1002"/>
        <v>0.5468472316877917</v>
      </c>
      <c r="I1306" s="376">
        <f t="shared" si="1002"/>
        <v>0.51736466704307049</v>
      </c>
      <c r="J1306" s="376">
        <f t="shared" si="1002"/>
        <v>0.59005269916831671</v>
      </c>
      <c r="K1306" s="376">
        <f t="shared" si="1002"/>
        <v>0.5152076701635081</v>
      </c>
      <c r="L1306" s="376">
        <f t="shared" si="1002"/>
        <v>0.57049611714969573</v>
      </c>
      <c r="M1306" s="376">
        <f t="shared" si="1002"/>
        <v>0.56663370734505003</v>
      </c>
      <c r="N1306" s="376">
        <f t="shared" si="1002"/>
        <v>0.52559054505801361</v>
      </c>
      <c r="O1306" s="376">
        <f t="shared" si="1002"/>
        <v>0.53951088875344955</v>
      </c>
      <c r="P1306" s="376">
        <f t="shared" si="1002"/>
        <v>0.5243319894889632</v>
      </c>
      <c r="Q1306" s="376">
        <f t="shared" si="1002"/>
        <v>0.56762712899529555</v>
      </c>
      <c r="R1306" s="376">
        <f t="shared" si="1002"/>
        <v>0.51959649805497721</v>
      </c>
      <c r="S1306" s="376">
        <f t="shared" si="1002"/>
        <v>0.52583614207410101</v>
      </c>
      <c r="T1306" s="376">
        <f t="shared" si="1002"/>
        <v>0.51583526151029979</v>
      </c>
      <c r="U1306" s="376">
        <f t="shared" si="1002"/>
        <v>0.49027779355893136</v>
      </c>
      <c r="V1306" s="376">
        <f t="shared" si="1002"/>
        <v>0.5145610705983622</v>
      </c>
      <c r="W1306" s="376">
        <f t="shared" si="1002"/>
        <v>0.50993239574702354</v>
      </c>
      <c r="X1306" s="376">
        <f t="shared" si="1002"/>
        <v>0.49270163104911535</v>
      </c>
      <c r="Y1306" s="376">
        <f t="shared" si="1002"/>
        <v>0.48985445112280623</v>
      </c>
      <c r="Z1306" s="376">
        <f t="shared" si="1002"/>
        <v>0.46536483535646994</v>
      </c>
      <c r="AA1306" s="376">
        <f t="shared" si="1002"/>
        <v>0.49199008719141274</v>
      </c>
      <c r="AB1306" s="376">
        <f t="shared" si="1002"/>
        <v>0.50293757247549753</v>
      </c>
      <c r="AC1306" s="376">
        <f t="shared" si="1002"/>
        <v>0.710270911459145</v>
      </c>
      <c r="AD1306" s="376">
        <f t="shared" si="1002"/>
        <v>0.50276331395471019</v>
      </c>
      <c r="AE1306" s="376">
        <f t="shared" si="1002"/>
        <v>0.57557801187618973</v>
      </c>
      <c r="AF1306" s="376">
        <f t="shared" si="1002"/>
        <v>0.54657762158631573</v>
      </c>
      <c r="AG1306" s="376">
        <f t="shared" ref="AG1306:AH1306" si="1003">AG136*100/AG$5</f>
        <v>0.62205899627535211</v>
      </c>
      <c r="AH1306" s="376">
        <f t="shared" si="1003"/>
        <v>0.59095883720408182</v>
      </c>
      <c r="AI1306" s="376">
        <f t="shared" ref="AI1306:AJ1306" si="1004">AI136*100/AI$5</f>
        <v>0.51246336155560779</v>
      </c>
      <c r="AJ1306" s="376">
        <f t="shared" si="1004"/>
        <v>0.51099672831512444</v>
      </c>
      <c r="AK1306" s="376">
        <f t="shared" ref="AK1306:AL1306" si="1005">AK136*100/AK$5</f>
        <v>0.49635616372098634</v>
      </c>
      <c r="AL1306" s="376">
        <f t="shared" si="1005"/>
        <v>0.49042672444238866</v>
      </c>
      <c r="AM1306" s="376">
        <f t="shared" ref="AM1306:AN1306" si="1006">AM136*100/AM$5</f>
        <v>0.50891684084383648</v>
      </c>
      <c r="AN1306" s="376">
        <f t="shared" si="1006"/>
        <v>0.51748950022375684</v>
      </c>
      <c r="AO1306" s="376">
        <f t="shared" ref="AO1306:AP1306" si="1007">AO136*100/AO$5</f>
        <v>0.5172420487506566</v>
      </c>
      <c r="AP1306" s="376">
        <f t="shared" si="1007"/>
        <v>0.48541363443943059</v>
      </c>
    </row>
    <row r="1307" spans="1:42" s="326" customFormat="1" ht="13.8" x14ac:dyDescent="0.3">
      <c r="A1307" s="330"/>
      <c r="B1307" s="330" t="s">
        <v>308</v>
      </c>
      <c r="C1307" s="376">
        <f t="shared" ref="C1307:AF1307" si="1008">C137*100/C$5</f>
        <v>3.2815481998980994E-3</v>
      </c>
      <c r="D1307" s="376">
        <f t="shared" si="1008"/>
        <v>4.5199666297320827E-3</v>
      </c>
      <c r="E1307" s="376">
        <f t="shared" si="1008"/>
        <v>7.2725889409655988E-3</v>
      </c>
      <c r="F1307" s="376">
        <f t="shared" si="1008"/>
        <v>3.4791900445576272E-3</v>
      </c>
      <c r="G1307" s="376">
        <f t="shared" si="1008"/>
        <v>3.512712135459054E-3</v>
      </c>
      <c r="H1307" s="376">
        <f t="shared" si="1008"/>
        <v>6.8115867989998564E-3</v>
      </c>
      <c r="I1307" s="376">
        <f t="shared" si="1008"/>
        <v>6.9331069501815702E-3</v>
      </c>
      <c r="J1307" s="376">
        <f t="shared" si="1008"/>
        <v>1.0722925797718205E-2</v>
      </c>
      <c r="K1307" s="376">
        <f t="shared" si="1008"/>
        <v>6.0815770981146712E-3</v>
      </c>
      <c r="L1307" s="376">
        <f t="shared" si="1008"/>
        <v>1.3500462131203723E-2</v>
      </c>
      <c r="M1307" s="376">
        <f t="shared" si="1008"/>
        <v>6.1692361889947632E-3</v>
      </c>
      <c r="N1307" s="376">
        <f t="shared" si="1008"/>
        <v>7.4208337017829112E-3</v>
      </c>
      <c r="O1307" s="376">
        <f t="shared" si="1008"/>
        <v>8.2405553709145474E-3</v>
      </c>
      <c r="P1307" s="376">
        <f t="shared" si="1008"/>
        <v>5.3114762769022068E-3</v>
      </c>
      <c r="Q1307" s="376">
        <f t="shared" si="1008"/>
        <v>4.4846764439582295E-3</v>
      </c>
      <c r="R1307" s="376">
        <f t="shared" si="1008"/>
        <v>1.0249249067717016E-2</v>
      </c>
      <c r="S1307" s="376">
        <f t="shared" si="1008"/>
        <v>1.0293719667501873E-2</v>
      </c>
      <c r="T1307" s="376">
        <f t="shared" si="1008"/>
        <v>7.7946684276067255E-3</v>
      </c>
      <c r="U1307" s="376">
        <f t="shared" si="1008"/>
        <v>7.6493464928111838E-3</v>
      </c>
      <c r="V1307" s="376">
        <f t="shared" si="1008"/>
        <v>5.9371337123739877E-3</v>
      </c>
      <c r="W1307" s="376">
        <f t="shared" si="1008"/>
        <v>4.6664666739049451E-3</v>
      </c>
      <c r="X1307" s="376">
        <f t="shared" si="1008"/>
        <v>9.2969220833374958E-3</v>
      </c>
      <c r="Y1307" s="376">
        <f t="shared" si="1008"/>
        <v>4.8466497756589379E-3</v>
      </c>
      <c r="Z1307" s="376">
        <f t="shared" si="1008"/>
        <v>5.0673895202747888E-3</v>
      </c>
      <c r="AA1307" s="376">
        <f t="shared" si="1008"/>
        <v>5.3332412735287681E-3</v>
      </c>
      <c r="AB1307" s="376">
        <f t="shared" si="1008"/>
        <v>6.1707066329251461E-3</v>
      </c>
      <c r="AC1307" s="376">
        <f t="shared" si="1008"/>
        <v>8.256906449573392E-3</v>
      </c>
      <c r="AD1307" s="376">
        <f t="shared" si="1008"/>
        <v>1.8695456094646819E-3</v>
      </c>
      <c r="AE1307" s="376">
        <f t="shared" si="1008"/>
        <v>5.680984455421363E-3</v>
      </c>
      <c r="AF1307" s="376">
        <f t="shared" si="1008"/>
        <v>5.2823992095935336E-3</v>
      </c>
      <c r="AG1307" s="376">
        <f t="shared" ref="AG1307:AH1307" si="1009">AG137*100/AG$5</f>
        <v>8.3462828803171994E-3</v>
      </c>
      <c r="AH1307" s="376">
        <f t="shared" si="1009"/>
        <v>1.0196573071110434E-2</v>
      </c>
      <c r="AI1307" s="376">
        <f t="shared" ref="AI1307:AJ1307" si="1010">AI137*100/AI$5</f>
        <v>1.1585194472628152E-2</v>
      </c>
      <c r="AJ1307" s="376">
        <f t="shared" si="1010"/>
        <v>1.160122593773419E-2</v>
      </c>
      <c r="AK1307" s="376">
        <f t="shared" ref="AK1307:AL1307" si="1011">AK137*100/AK$5</f>
        <v>7.1914727476851325E-3</v>
      </c>
      <c r="AL1307" s="376">
        <f t="shared" si="1011"/>
        <v>6.5848111942398034E-3</v>
      </c>
      <c r="AM1307" s="376">
        <f t="shared" ref="AM1307:AN1307" si="1012">AM137*100/AM$5</f>
        <v>9.7758963435390402E-3</v>
      </c>
      <c r="AN1307" s="376">
        <f t="shared" si="1012"/>
        <v>3.0227563603699441E-3</v>
      </c>
      <c r="AO1307" s="376">
        <f t="shared" ref="AO1307:AP1307" si="1013">AO137*100/AO$5</f>
        <v>4.0026042400968789E-3</v>
      </c>
      <c r="AP1307" s="376">
        <f t="shared" si="1013"/>
        <v>6.3015805259373191E-3</v>
      </c>
    </row>
    <row r="1308" spans="1:42" s="326" customFormat="1" ht="13.8" x14ac:dyDescent="0.3">
      <c r="A1308" s="328"/>
      <c r="B1308" s="328" t="s">
        <v>309</v>
      </c>
      <c r="C1308" s="376">
        <f t="shared" ref="C1308:AF1308" si="1014">C138*100/C$5</f>
        <v>9.1019784281384131E-2</v>
      </c>
      <c r="D1308" s="376">
        <f t="shared" si="1014"/>
        <v>9.1475515125530246E-2</v>
      </c>
      <c r="E1308" s="376">
        <f t="shared" si="1014"/>
        <v>9.1709211311971323E-2</v>
      </c>
      <c r="F1308" s="376">
        <f t="shared" si="1014"/>
        <v>7.3422907147216124E-2</v>
      </c>
      <c r="G1308" s="376">
        <f t="shared" si="1014"/>
        <v>0.11203702916253615</v>
      </c>
      <c r="H1308" s="376">
        <f t="shared" si="1014"/>
        <v>7.9565130907466405E-2</v>
      </c>
      <c r="I1308" s="376">
        <f t="shared" si="1014"/>
        <v>8.4746168997432161E-2</v>
      </c>
      <c r="J1308" s="376">
        <f t="shared" si="1014"/>
        <v>0.10299844371685786</v>
      </c>
      <c r="K1308" s="376">
        <f t="shared" si="1014"/>
        <v>7.9295918163159687E-2</v>
      </c>
      <c r="L1308" s="376">
        <f t="shared" si="1014"/>
        <v>8.5969497985992932E-2</v>
      </c>
      <c r="M1308" s="376">
        <f t="shared" si="1014"/>
        <v>8.1561557064158366E-2</v>
      </c>
      <c r="N1308" s="376">
        <f t="shared" si="1014"/>
        <v>8.0340522951038926E-2</v>
      </c>
      <c r="O1308" s="376">
        <f t="shared" si="1014"/>
        <v>8.3187151250871907E-2</v>
      </c>
      <c r="P1308" s="376">
        <f t="shared" si="1014"/>
        <v>8.4607431897587709E-2</v>
      </c>
      <c r="Q1308" s="376">
        <f t="shared" si="1014"/>
        <v>7.569028994621825E-2</v>
      </c>
      <c r="R1308" s="376">
        <f t="shared" si="1014"/>
        <v>8.1662421778092797E-2</v>
      </c>
      <c r="S1308" s="376">
        <f t="shared" si="1014"/>
        <v>8.1562067880546263E-2</v>
      </c>
      <c r="T1308" s="376">
        <f t="shared" si="1014"/>
        <v>7.6368736458626935E-2</v>
      </c>
      <c r="U1308" s="376">
        <f t="shared" si="1014"/>
        <v>7.5524992296807841E-2</v>
      </c>
      <c r="V1308" s="376">
        <f t="shared" si="1014"/>
        <v>7.1858080369684524E-2</v>
      </c>
      <c r="W1308" s="376">
        <f t="shared" si="1014"/>
        <v>7.1618385946639287E-2</v>
      </c>
      <c r="X1308" s="376">
        <f t="shared" si="1014"/>
        <v>6.9324657483963298E-2</v>
      </c>
      <c r="Y1308" s="376">
        <f t="shared" si="1014"/>
        <v>7.8137877073861967E-2</v>
      </c>
      <c r="Z1308" s="376">
        <f t="shared" si="1014"/>
        <v>6.8839566335641547E-2</v>
      </c>
      <c r="AA1308" s="376">
        <f t="shared" si="1014"/>
        <v>8.6656042685480272E-2</v>
      </c>
      <c r="AB1308" s="376">
        <f t="shared" si="1014"/>
        <v>8.7693450008861834E-2</v>
      </c>
      <c r="AC1308" s="376">
        <f t="shared" si="1014"/>
        <v>0.31323466231429908</v>
      </c>
      <c r="AD1308" s="376">
        <f t="shared" si="1014"/>
        <v>6.7003414956423687E-2</v>
      </c>
      <c r="AE1308" s="376">
        <f t="shared" si="1014"/>
        <v>9.218767818685851E-2</v>
      </c>
      <c r="AF1308" s="376">
        <f t="shared" si="1014"/>
        <v>6.4021415329610337E-2</v>
      </c>
      <c r="AG1308" s="376">
        <f t="shared" ref="AG1308:AH1308" si="1015">AG138*100/AG$5</f>
        <v>7.4789226872162648E-2</v>
      </c>
      <c r="AH1308" s="376">
        <f t="shared" si="1015"/>
        <v>7.7617975186407853E-2</v>
      </c>
      <c r="AI1308" s="376">
        <f t="shared" ref="AI1308:AJ1308" si="1016">AI138*100/AI$5</f>
        <v>7.2027910380279392E-2</v>
      </c>
      <c r="AJ1308" s="376">
        <f t="shared" si="1016"/>
        <v>6.0856766893770439E-2</v>
      </c>
      <c r="AK1308" s="376">
        <f t="shared" ref="AK1308:AL1308" si="1017">AK138*100/AK$5</f>
        <v>5.9428565689372444E-2</v>
      </c>
      <c r="AL1308" s="376">
        <f t="shared" si="1017"/>
        <v>5.939063533215784E-2</v>
      </c>
      <c r="AM1308" s="376">
        <f t="shared" ref="AM1308:AN1308" si="1018">AM138*100/AM$5</f>
        <v>7.0847372095311459E-2</v>
      </c>
      <c r="AN1308" s="376">
        <f t="shared" si="1018"/>
        <v>7.9054446614134063E-2</v>
      </c>
      <c r="AO1308" s="376">
        <f t="shared" ref="AO1308:AP1308" si="1019">AO138*100/AO$5</f>
        <v>7.1820895224809847E-2</v>
      </c>
      <c r="AP1308" s="376">
        <f t="shared" si="1019"/>
        <v>6.2561063611621615E-2</v>
      </c>
    </row>
    <row r="1309" spans="1:42" s="326" customFormat="1" ht="13.8" x14ac:dyDescent="0.3">
      <c r="A1309" s="330"/>
      <c r="B1309" s="330" t="s">
        <v>310</v>
      </c>
      <c r="C1309" s="376">
        <f t="shared" ref="C1309:AF1309" si="1020">C139*100/C$5</f>
        <v>5.9758719850775917E-2</v>
      </c>
      <c r="D1309" s="376">
        <f t="shared" si="1020"/>
        <v>4.1368456487357444E-2</v>
      </c>
      <c r="E1309" s="376">
        <f t="shared" si="1020"/>
        <v>4.8558516928908765E-2</v>
      </c>
      <c r="F1309" s="376">
        <f t="shared" si="1020"/>
        <v>3.531177941775155E-2</v>
      </c>
      <c r="G1309" s="376">
        <f t="shared" si="1020"/>
        <v>4.8697282972627098E-2</v>
      </c>
      <c r="H1309" s="376">
        <f t="shared" si="1020"/>
        <v>4.3949227591419289E-2</v>
      </c>
      <c r="I1309" s="376">
        <f t="shared" si="1020"/>
        <v>4.5839637973806871E-2</v>
      </c>
      <c r="J1309" s="376">
        <f t="shared" si="1020"/>
        <v>5.6459486853291774E-2</v>
      </c>
      <c r="K1309" s="376">
        <f t="shared" si="1020"/>
        <v>5.3007810706793043E-2</v>
      </c>
      <c r="L1309" s="376">
        <f t="shared" si="1020"/>
        <v>5.3189111674106976E-2</v>
      </c>
      <c r="M1309" s="376">
        <f t="shared" si="1020"/>
        <v>5.3693628072492353E-2</v>
      </c>
      <c r="N1309" s="376">
        <f t="shared" si="1020"/>
        <v>5.1590346872874011E-2</v>
      </c>
      <c r="O1309" s="376">
        <f t="shared" si="1020"/>
        <v>4.3714114588784173E-2</v>
      </c>
      <c r="P1309" s="376">
        <f t="shared" si="1020"/>
        <v>4.12019577116415E-2</v>
      </c>
      <c r="Q1309" s="376">
        <f t="shared" si="1020"/>
        <v>4.2647495480191012E-2</v>
      </c>
      <c r="R1309" s="376">
        <f t="shared" si="1020"/>
        <v>4.0119912637382925E-2</v>
      </c>
      <c r="S1309" s="376">
        <f t="shared" si="1020"/>
        <v>3.9515979459772553E-2</v>
      </c>
      <c r="T1309" s="376">
        <f t="shared" si="1020"/>
        <v>4.0400724257653307E-2</v>
      </c>
      <c r="U1309" s="376">
        <f t="shared" si="1020"/>
        <v>3.1969504646874473E-2</v>
      </c>
      <c r="V1309" s="376">
        <f t="shared" si="1020"/>
        <v>4.2938001351832913E-2</v>
      </c>
      <c r="W1309" s="376">
        <f t="shared" si="1020"/>
        <v>2.8707259899050677E-2</v>
      </c>
      <c r="X1309" s="376">
        <f t="shared" si="1020"/>
        <v>3.0692413601245014E-2</v>
      </c>
      <c r="Y1309" s="376">
        <f t="shared" si="1020"/>
        <v>3.2087617994793836E-2</v>
      </c>
      <c r="Z1309" s="376">
        <f t="shared" si="1020"/>
        <v>3.0377336448186836E-2</v>
      </c>
      <c r="AA1309" s="376">
        <f t="shared" si="1020"/>
        <v>3.2094510251569369E-2</v>
      </c>
      <c r="AB1309" s="376">
        <f t="shared" si="1020"/>
        <v>4.1089526100498139E-2</v>
      </c>
      <c r="AC1309" s="376">
        <f t="shared" si="1020"/>
        <v>4.1447089096459097E-2</v>
      </c>
      <c r="AD1309" s="376">
        <f t="shared" si="1020"/>
        <v>4.0509169973754991E-2</v>
      </c>
      <c r="AE1309" s="376">
        <f t="shared" si="1020"/>
        <v>5.0205256475139147E-2</v>
      </c>
      <c r="AF1309" s="376">
        <f t="shared" si="1020"/>
        <v>5.4212878342160785E-2</v>
      </c>
      <c r="AG1309" s="376">
        <f t="shared" ref="AG1309:AH1309" si="1021">AG139*100/AG$5</f>
        <v>5.9208912228169347E-2</v>
      </c>
      <c r="AH1309" s="376">
        <f t="shared" si="1021"/>
        <v>4.3186033231806267E-2</v>
      </c>
      <c r="AI1309" s="376">
        <f t="shared" ref="AI1309:AJ1309" si="1022">AI139*100/AI$5</f>
        <v>5.2088201687371098E-2</v>
      </c>
      <c r="AJ1309" s="376">
        <f t="shared" si="1022"/>
        <v>4.626608692997753E-2</v>
      </c>
      <c r="AK1309" s="376">
        <f t="shared" ref="AK1309:AL1309" si="1023">AK139*100/AK$5</f>
        <v>4.2282930054240338E-2</v>
      </c>
      <c r="AL1309" s="376">
        <f t="shared" si="1023"/>
        <v>3.8125941827462428E-2</v>
      </c>
      <c r="AM1309" s="376">
        <f t="shared" ref="AM1309:AN1309" si="1024">AM139*100/AM$5</f>
        <v>4.1188914925863962E-2</v>
      </c>
      <c r="AN1309" s="376">
        <f t="shared" si="1024"/>
        <v>4.567439808753871E-2</v>
      </c>
      <c r="AO1309" s="376">
        <f t="shared" ref="AO1309:AP1309" si="1025">AO139*100/AO$5</f>
        <v>3.5207149411557628E-2</v>
      </c>
      <c r="AP1309" s="376">
        <f t="shared" si="1025"/>
        <v>3.8360732055548803E-2</v>
      </c>
    </row>
    <row r="1310" spans="1:42" s="326" customFormat="1" ht="13.8" x14ac:dyDescent="0.3">
      <c r="A1310" s="328"/>
      <c r="B1310" s="328" t="s">
        <v>311</v>
      </c>
      <c r="C1310" s="376">
        <f t="shared" ref="C1310:AF1310" si="1026">C140*100/C$5</f>
        <v>0.31187661378768383</v>
      </c>
      <c r="D1310" s="376">
        <f t="shared" si="1026"/>
        <v>0.27524444410006604</v>
      </c>
      <c r="E1310" s="376">
        <f t="shared" si="1026"/>
        <v>0.3146233861845425</v>
      </c>
      <c r="F1310" s="376">
        <f t="shared" si="1026"/>
        <v>0.30284949663718286</v>
      </c>
      <c r="G1310" s="376">
        <f t="shared" si="1026"/>
        <v>0.33045377215365856</v>
      </c>
      <c r="H1310" s="376">
        <f t="shared" si="1026"/>
        <v>0.31699240906622206</v>
      </c>
      <c r="I1310" s="376">
        <f t="shared" si="1026"/>
        <v>0.29074795316612501</v>
      </c>
      <c r="J1310" s="376">
        <f t="shared" si="1026"/>
        <v>0.31658161878977559</v>
      </c>
      <c r="K1310" s="376">
        <f t="shared" si="1026"/>
        <v>0.26213559091938143</v>
      </c>
      <c r="L1310" s="376">
        <f t="shared" si="1026"/>
        <v>0.31696737177608741</v>
      </c>
      <c r="M1310" s="376">
        <f t="shared" si="1026"/>
        <v>0.31407794170454711</v>
      </c>
      <c r="N1310" s="376">
        <f t="shared" si="1026"/>
        <v>0.2749707721355249</v>
      </c>
      <c r="O1310" s="376">
        <f t="shared" si="1026"/>
        <v>0.29936772809747014</v>
      </c>
      <c r="P1310" s="376">
        <f t="shared" si="1026"/>
        <v>0.29233379701301476</v>
      </c>
      <c r="Q1310" s="376">
        <f t="shared" si="1026"/>
        <v>0.33334211682689607</v>
      </c>
      <c r="R1310" s="376">
        <f t="shared" si="1026"/>
        <v>0.28965230703374278</v>
      </c>
      <c r="S1310" s="376">
        <f t="shared" si="1026"/>
        <v>0.29892188153607707</v>
      </c>
      <c r="T1310" s="376">
        <f t="shared" si="1026"/>
        <v>0.29644151333449231</v>
      </c>
      <c r="U1310" s="376">
        <f t="shared" si="1026"/>
        <v>0.29138355571819313</v>
      </c>
      <c r="V1310" s="376">
        <f t="shared" si="1026"/>
        <v>0.29843977324088089</v>
      </c>
      <c r="W1310" s="376">
        <f t="shared" si="1026"/>
        <v>0.30912940584962456</v>
      </c>
      <c r="X1310" s="376">
        <f t="shared" si="1026"/>
        <v>0.2857953398756839</v>
      </c>
      <c r="Y1310" s="376">
        <f t="shared" si="1026"/>
        <v>0.26740104228915534</v>
      </c>
      <c r="Z1310" s="376">
        <f t="shared" si="1026"/>
        <v>0.25713937391396063</v>
      </c>
      <c r="AA1310" s="376">
        <f t="shared" si="1026"/>
        <v>0.26575277041718592</v>
      </c>
      <c r="AB1310" s="376">
        <f t="shared" si="1026"/>
        <v>0.26982124378960481</v>
      </c>
      <c r="AC1310" s="376">
        <f t="shared" si="1026"/>
        <v>0.2454762895130829</v>
      </c>
      <c r="AD1310" s="376">
        <f t="shared" si="1026"/>
        <v>0.28371684239554379</v>
      </c>
      <c r="AE1310" s="376">
        <f t="shared" si="1026"/>
        <v>0.32631794430214311</v>
      </c>
      <c r="AF1310" s="376">
        <f t="shared" si="1026"/>
        <v>0.31584868077368455</v>
      </c>
      <c r="AG1310" s="376">
        <f t="shared" ref="AG1310:AH1310" si="1027">AG140*100/AG$5</f>
        <v>0.37192380626613342</v>
      </c>
      <c r="AH1310" s="376">
        <f t="shared" si="1027"/>
        <v>0.34517156440732788</v>
      </c>
      <c r="AI1310" s="376">
        <f t="shared" ref="AI1310:AJ1310" si="1028">AI140*100/AI$5</f>
        <v>0.28117536611885297</v>
      </c>
      <c r="AJ1310" s="376">
        <f t="shared" si="1028"/>
        <v>0.29207784032738093</v>
      </c>
      <c r="AK1310" s="376">
        <f t="shared" ref="AK1310:AL1310" si="1029">AK140*100/AK$5</f>
        <v>0.28117720809050101</v>
      </c>
      <c r="AL1310" s="376">
        <f t="shared" si="1029"/>
        <v>0.28984509010414172</v>
      </c>
      <c r="AM1310" s="376">
        <f t="shared" ref="AM1310:AN1310" si="1030">AM140*100/AM$5</f>
        <v>0.27784768759007067</v>
      </c>
      <c r="AN1310" s="376">
        <f t="shared" si="1030"/>
        <v>0.30038805325506546</v>
      </c>
      <c r="AO1310" s="376">
        <f t="shared" ref="AO1310:AP1310" si="1031">AO140*100/AO$5</f>
        <v>0.30140942913421764</v>
      </c>
      <c r="AP1310" s="376">
        <f t="shared" si="1031"/>
        <v>0.27926002611692463</v>
      </c>
    </row>
    <row r="1311" spans="1:42" s="326" customFormat="1" ht="12.75" customHeight="1" x14ac:dyDescent="0.3">
      <c r="A1311" s="330"/>
      <c r="B1311" s="330" t="s">
        <v>312</v>
      </c>
      <c r="C1311" s="376">
        <f t="shared" ref="C1311:AF1311" si="1032">C141*100/C$5</f>
        <v>0.10393008575203586</v>
      </c>
      <c r="D1311" s="376">
        <f t="shared" si="1032"/>
        <v>9.8449177925688316E-2</v>
      </c>
      <c r="E1311" s="376">
        <f t="shared" si="1032"/>
        <v>9.8981800252936916E-2</v>
      </c>
      <c r="F1311" s="376">
        <f t="shared" si="1032"/>
        <v>9.5497768119581758E-2</v>
      </c>
      <c r="G1311" s="376">
        <f t="shared" si="1032"/>
        <v>0.1035325682030037</v>
      </c>
      <c r="H1311" s="376">
        <f t="shared" si="1032"/>
        <v>9.9528877323684067E-2</v>
      </c>
      <c r="I1311" s="376">
        <f t="shared" si="1032"/>
        <v>8.9097799955524859E-2</v>
      </c>
      <c r="J1311" s="376">
        <f t="shared" si="1032"/>
        <v>0.10329022401067332</v>
      </c>
      <c r="K1311" s="376">
        <f t="shared" si="1032"/>
        <v>0.11468677327605926</v>
      </c>
      <c r="L1311" s="376">
        <f t="shared" si="1032"/>
        <v>0.10091482562956629</v>
      </c>
      <c r="M1311" s="376">
        <f t="shared" si="1032"/>
        <v>0.11117389077133322</v>
      </c>
      <c r="N1311" s="376">
        <f t="shared" si="1032"/>
        <v>0.11126806939679287</v>
      </c>
      <c r="O1311" s="376">
        <f t="shared" si="1032"/>
        <v>0.10500133944540886</v>
      </c>
      <c r="P1311" s="376">
        <f t="shared" si="1032"/>
        <v>0.10087732658981693</v>
      </c>
      <c r="Q1311" s="376">
        <f t="shared" si="1032"/>
        <v>0.11146255029803205</v>
      </c>
      <c r="R1311" s="376">
        <f t="shared" si="1032"/>
        <v>9.7912607538041652E-2</v>
      </c>
      <c r="S1311" s="376">
        <f t="shared" si="1032"/>
        <v>9.5542493530203235E-2</v>
      </c>
      <c r="T1311" s="376">
        <f t="shared" si="1032"/>
        <v>9.4829619031920442E-2</v>
      </c>
      <c r="U1311" s="376">
        <f t="shared" si="1032"/>
        <v>8.3750394404244727E-2</v>
      </c>
      <c r="V1311" s="376">
        <f t="shared" si="1032"/>
        <v>9.5388081923589926E-2</v>
      </c>
      <c r="W1311" s="376">
        <f t="shared" si="1032"/>
        <v>9.5810877377804096E-2</v>
      </c>
      <c r="X1311" s="376">
        <f t="shared" si="1032"/>
        <v>9.7592298004885655E-2</v>
      </c>
      <c r="Y1311" s="376">
        <f t="shared" si="1032"/>
        <v>0.10738126398933613</v>
      </c>
      <c r="Z1311" s="376">
        <f t="shared" si="1032"/>
        <v>0.10394116913840616</v>
      </c>
      <c r="AA1311" s="376">
        <f t="shared" si="1032"/>
        <v>0.10215352256364837</v>
      </c>
      <c r="AB1311" s="376">
        <f t="shared" si="1032"/>
        <v>9.8162645943607643E-2</v>
      </c>
      <c r="AC1311" s="376">
        <f t="shared" si="1032"/>
        <v>0.10185596408573051</v>
      </c>
      <c r="AD1311" s="376">
        <f t="shared" si="1032"/>
        <v>0.10966434101952301</v>
      </c>
      <c r="AE1311" s="376">
        <f t="shared" si="1032"/>
        <v>0.10118614845662767</v>
      </c>
      <c r="AF1311" s="376">
        <f t="shared" si="1032"/>
        <v>0.10721224793126655</v>
      </c>
      <c r="AG1311" s="376">
        <f t="shared" ref="AG1311:AH1311" si="1033">AG141*100/AG$5</f>
        <v>0.10779076802856954</v>
      </c>
      <c r="AH1311" s="376">
        <f t="shared" si="1033"/>
        <v>0.11478669130742937</v>
      </c>
      <c r="AI1311" s="376">
        <f t="shared" ref="AI1311:AJ1311" si="1034">AI141*100/AI$5</f>
        <v>9.5586688896476188E-2</v>
      </c>
      <c r="AJ1311" s="376">
        <f t="shared" si="1034"/>
        <v>0.10019480822626139</v>
      </c>
      <c r="AK1311" s="376">
        <f t="shared" ref="AK1311:AL1311" si="1035">AK141*100/AK$5</f>
        <v>0.10627598713918739</v>
      </c>
      <c r="AL1311" s="376">
        <f t="shared" si="1035"/>
        <v>9.6480245984386828E-2</v>
      </c>
      <c r="AM1311" s="376">
        <f t="shared" ref="AM1311:AN1311" si="1036">AM141*100/AM$5</f>
        <v>0.10925696988905129</v>
      </c>
      <c r="AN1311" s="376">
        <f t="shared" si="1036"/>
        <v>8.9349845906648753E-2</v>
      </c>
      <c r="AO1311" s="376">
        <f t="shared" ref="AO1311:AP1311" si="1037">AO141*100/AO$5</f>
        <v>0.10480197073997462</v>
      </c>
      <c r="AP1311" s="376">
        <f t="shared" si="1037"/>
        <v>9.8930232129398207E-2</v>
      </c>
    </row>
    <row r="1312" spans="1:42" s="326" customFormat="1" ht="13.8" x14ac:dyDescent="0.3">
      <c r="A1312" s="328"/>
      <c r="B1312" s="328" t="s">
        <v>313</v>
      </c>
      <c r="C1312" s="376">
        <f t="shared" ref="C1312:AF1312" si="1038">C142*100/C$5</f>
        <v>0.22638364752718074</v>
      </c>
      <c r="D1312" s="376">
        <f t="shared" si="1038"/>
        <v>0.18493120610789548</v>
      </c>
      <c r="E1312" s="376">
        <f t="shared" si="1038"/>
        <v>0.17066342048132604</v>
      </c>
      <c r="F1312" s="376">
        <f t="shared" si="1038"/>
        <v>0.18523687685506815</v>
      </c>
      <c r="G1312" s="376">
        <f t="shared" si="1038"/>
        <v>0.19789510893659851</v>
      </c>
      <c r="H1312" s="376">
        <f t="shared" si="1038"/>
        <v>0.18612298609820352</v>
      </c>
      <c r="I1312" s="376">
        <f t="shared" si="1038"/>
        <v>0.17325391729762243</v>
      </c>
      <c r="J1312" s="376">
        <f t="shared" si="1038"/>
        <v>0.21186896584675188</v>
      </c>
      <c r="K1312" s="376">
        <f t="shared" si="1038"/>
        <v>0.15404046249805289</v>
      </c>
      <c r="L1312" s="376">
        <f t="shared" si="1038"/>
        <v>0.19966235299057813</v>
      </c>
      <c r="M1312" s="376">
        <f t="shared" si="1038"/>
        <v>0.19601152498413016</v>
      </c>
      <c r="N1312" s="376">
        <f t="shared" si="1038"/>
        <v>0.19889611765976234</v>
      </c>
      <c r="O1312" s="376">
        <f t="shared" si="1038"/>
        <v>0.1891953910283741</v>
      </c>
      <c r="P1312" s="376">
        <f t="shared" si="1038"/>
        <v>0.11461524652356186</v>
      </c>
      <c r="Q1312" s="376">
        <f t="shared" si="1038"/>
        <v>0.14583456378492909</v>
      </c>
      <c r="R1312" s="376">
        <f t="shared" si="1038"/>
        <v>0.15103659498326438</v>
      </c>
      <c r="S1312" s="376">
        <f t="shared" si="1038"/>
        <v>0.17037180291393136</v>
      </c>
      <c r="T1312" s="376">
        <f t="shared" si="1038"/>
        <v>0.16928492132653905</v>
      </c>
      <c r="U1312" s="376">
        <f t="shared" si="1038"/>
        <v>0.14579870414749188</v>
      </c>
      <c r="V1312" s="376">
        <f t="shared" si="1038"/>
        <v>0.18885796291295434</v>
      </c>
      <c r="W1312" s="376">
        <f t="shared" si="1038"/>
        <v>0.16373243122773679</v>
      </c>
      <c r="X1312" s="376">
        <f t="shared" si="1038"/>
        <v>0.17072752849322387</v>
      </c>
      <c r="Y1312" s="376">
        <f t="shared" si="1038"/>
        <v>0.17374383840968735</v>
      </c>
      <c r="Z1312" s="376">
        <f t="shared" si="1038"/>
        <v>0.20039006211524335</v>
      </c>
      <c r="AA1312" s="376">
        <f t="shared" si="1038"/>
        <v>0.20298578966981271</v>
      </c>
      <c r="AB1312" s="376">
        <f t="shared" si="1038"/>
        <v>0.14374911980400051</v>
      </c>
      <c r="AC1312" s="376">
        <f t="shared" si="1038"/>
        <v>0.11836353009065836</v>
      </c>
      <c r="AD1312" s="376">
        <f t="shared" si="1038"/>
        <v>0.16393327371577734</v>
      </c>
      <c r="AE1312" s="376">
        <f t="shared" si="1038"/>
        <v>0.17057234226561882</v>
      </c>
      <c r="AF1312" s="376">
        <f t="shared" si="1038"/>
        <v>0.16874941664336826</v>
      </c>
      <c r="AG1312" s="376">
        <f t="shared" ref="AG1312:AH1312" si="1039">AG142*100/AG$5</f>
        <v>0.17171633082526294</v>
      </c>
      <c r="AH1312" s="376">
        <f t="shared" si="1039"/>
        <v>0.19238572072514501</v>
      </c>
      <c r="AI1312" s="376">
        <f t="shared" ref="AI1312:AJ1312" si="1040">AI142*100/AI$5</f>
        <v>0.1590988224237927</v>
      </c>
      <c r="AJ1312" s="376">
        <f t="shared" si="1040"/>
        <v>0.16237248140095997</v>
      </c>
      <c r="AK1312" s="376">
        <f t="shared" ref="AK1312:AL1312" si="1041">AK142*100/AK$5</f>
        <v>0.1869058772970103</v>
      </c>
      <c r="AL1312" s="376">
        <f t="shared" si="1041"/>
        <v>0.17611921998582813</v>
      </c>
      <c r="AM1312" s="376">
        <f t="shared" ref="AM1312:AN1312" si="1042">AM142*100/AM$5</f>
        <v>0.19689278409857378</v>
      </c>
      <c r="AN1312" s="376">
        <f t="shared" si="1042"/>
        <v>0.15135004082820611</v>
      </c>
      <c r="AO1312" s="376">
        <f t="shared" ref="AO1312:AP1312" si="1043">AO142*100/AO$5</f>
        <v>0.15001230840826524</v>
      </c>
      <c r="AP1312" s="376">
        <f t="shared" si="1043"/>
        <v>0.15603328684866297</v>
      </c>
    </row>
    <row r="1313" spans="1:42" s="326" customFormat="1" ht="13.8" x14ac:dyDescent="0.3">
      <c r="A1313" s="330"/>
      <c r="B1313" s="330" t="s">
        <v>314</v>
      </c>
      <c r="C1313" s="376">
        <f t="shared" ref="C1313:AF1313" si="1044">C143*100/C$5</f>
        <v>9.067435815507906E-4</v>
      </c>
      <c r="D1313" s="376">
        <f t="shared" si="1044"/>
        <v>1.2483717358307655E-3</v>
      </c>
      <c r="E1313" s="376">
        <f t="shared" si="1044"/>
        <v>8.5779254175491677E-4</v>
      </c>
      <c r="F1313" s="376">
        <f t="shared" si="1044"/>
        <v>1.6796089870278199E-3</v>
      </c>
      <c r="G1313" s="376">
        <f t="shared" si="1044"/>
        <v>8.134701787378862E-4</v>
      </c>
      <c r="H1313" s="376">
        <f t="shared" si="1044"/>
        <v>1.1231871849414657E-3</v>
      </c>
      <c r="I1313" s="376">
        <f t="shared" si="1044"/>
        <v>9.2195571146031516E-4</v>
      </c>
      <c r="J1313" s="376">
        <f t="shared" si="1044"/>
        <v>1.3130113221695762E-3</v>
      </c>
      <c r="K1313" s="376">
        <f t="shared" si="1044"/>
        <v>2.1187429890205953E-3</v>
      </c>
      <c r="L1313" s="376">
        <f t="shared" si="1044"/>
        <v>9.0304094523101824E-5</v>
      </c>
      <c r="M1313" s="376">
        <f t="shared" si="1044"/>
        <v>1.8294976284605159E-3</v>
      </c>
      <c r="N1313" s="376">
        <f t="shared" si="1044"/>
        <v>1.5108284183270597E-3</v>
      </c>
      <c r="O1313" s="376">
        <f t="shared" si="1044"/>
        <v>9.7903666062333855E-4</v>
      </c>
      <c r="P1313" s="376">
        <f t="shared" si="1044"/>
        <v>9.2686616106419392E-4</v>
      </c>
      <c r="Q1313" s="376">
        <f t="shared" si="1044"/>
        <v>1.0510127431153464E-3</v>
      </c>
      <c r="R1313" s="376">
        <f t="shared" si="1044"/>
        <v>8.7466102517661729E-4</v>
      </c>
      <c r="S1313" s="376">
        <f t="shared" si="1044"/>
        <v>8.6757789282560231E-4</v>
      </c>
      <c r="T1313" s="376">
        <f t="shared" si="1044"/>
        <v>2.8873073625151017E-3</v>
      </c>
      <c r="U1313" s="376">
        <f t="shared" si="1044"/>
        <v>1.4080029177957248E-3</v>
      </c>
      <c r="V1313" s="376">
        <f t="shared" si="1044"/>
        <v>2.1837177918088519E-3</v>
      </c>
      <c r="W1313" s="376">
        <f t="shared" si="1044"/>
        <v>2.076478347265332E-3</v>
      </c>
      <c r="X1313" s="376">
        <f t="shared" si="1044"/>
        <v>2.2118656017834385E-3</v>
      </c>
      <c r="Y1313" s="376">
        <f t="shared" si="1044"/>
        <v>1.1189876322101658E-3</v>
      </c>
      <c r="Z1313" s="376">
        <f t="shared" si="1044"/>
        <v>2.159561224658517E-3</v>
      </c>
      <c r="AA1313" s="376">
        <f t="shared" si="1044"/>
        <v>1.2950475932395715E-3</v>
      </c>
      <c r="AB1313" s="376">
        <f t="shared" si="1044"/>
        <v>3.0129012884034163E-3</v>
      </c>
      <c r="AC1313" s="376">
        <f t="shared" si="1044"/>
        <v>2.1219150691923023E-3</v>
      </c>
      <c r="AD1313" s="376">
        <f t="shared" si="1044"/>
        <v>1.8073952107460702E-3</v>
      </c>
      <c r="AE1313" s="376">
        <f t="shared" si="1044"/>
        <v>2.7789564061697241E-3</v>
      </c>
      <c r="AF1313" s="376">
        <f t="shared" si="1044"/>
        <v>3.6516280760596148E-3</v>
      </c>
      <c r="AG1313" s="376">
        <f t="shared" ref="AG1313:AH1313" si="1045">AG143*100/AG$5</f>
        <v>2.2506164359872498E-3</v>
      </c>
      <c r="AH1313" s="376">
        <f t="shared" si="1045"/>
        <v>3.0340253763823269E-3</v>
      </c>
      <c r="AI1313" s="376">
        <f t="shared" ref="AI1313:AJ1313" si="1046">AI143*100/AI$5</f>
        <v>1.3139209606448385E-3</v>
      </c>
      <c r="AJ1313" s="376">
        <f t="shared" si="1046"/>
        <v>7.800034019033044E-4</v>
      </c>
      <c r="AK1313" s="376">
        <f t="shared" ref="AK1313:AL1313" si="1047">AK143*100/AK$5</f>
        <v>1.5772114140614809E-3</v>
      </c>
      <c r="AL1313" s="376">
        <f t="shared" si="1047"/>
        <v>9.3016509346158379E-4</v>
      </c>
      <c r="AM1313" s="376">
        <f t="shared" ref="AM1313:AN1313" si="1048">AM143*100/AM$5</f>
        <v>6.3047609641684709E-4</v>
      </c>
      <c r="AN1313" s="376">
        <f t="shared" si="1048"/>
        <v>2.2165267540265055E-4</v>
      </c>
      <c r="AO1313" s="376">
        <f t="shared" ref="AO1313:AP1313" si="1049">AO143*100/AO$5</f>
        <v>1.343674190911009E-3</v>
      </c>
      <c r="AP1313" s="376">
        <f t="shared" si="1049"/>
        <v>6.4547782791843052E-4</v>
      </c>
    </row>
    <row r="1314" spans="1:42" s="326" customFormat="1" ht="13.8" x14ac:dyDescent="0.3">
      <c r="A1314" s="328"/>
      <c r="B1314" s="328" t="s">
        <v>315</v>
      </c>
      <c r="C1314" s="376">
        <f t="shared" ref="C1314:AF1314" si="1050">C144*100/C$5</f>
        <v>6.9819255779410894E-2</v>
      </c>
      <c r="D1314" s="376">
        <f t="shared" si="1050"/>
        <v>6.73690264336258E-2</v>
      </c>
      <c r="E1314" s="376">
        <f t="shared" si="1050"/>
        <v>6.2245902269085059E-2</v>
      </c>
      <c r="F1314" s="376">
        <f t="shared" si="1050"/>
        <v>6.2225513900363995E-2</v>
      </c>
      <c r="G1314" s="376">
        <f t="shared" si="1050"/>
        <v>6.3154866603832252E-2</v>
      </c>
      <c r="H1314" s="376">
        <f t="shared" si="1050"/>
        <v>6.1123121967621055E-2</v>
      </c>
      <c r="I1314" s="376">
        <f t="shared" si="1050"/>
        <v>5.432163051924177E-2</v>
      </c>
      <c r="J1314" s="376">
        <f t="shared" si="1050"/>
        <v>7.8963042013809229E-2</v>
      </c>
      <c r="K1314" s="376">
        <f t="shared" si="1050"/>
        <v>6.5641796678360287E-2</v>
      </c>
      <c r="L1314" s="376">
        <f t="shared" si="1050"/>
        <v>7.9964275700206658E-2</v>
      </c>
      <c r="M1314" s="376">
        <f t="shared" si="1050"/>
        <v>6.7223401231805008E-2</v>
      </c>
      <c r="N1314" s="376">
        <f t="shared" si="1050"/>
        <v>7.4119464757927522E-2</v>
      </c>
      <c r="O1314" s="376">
        <f t="shared" si="1050"/>
        <v>6.6227483866744791E-2</v>
      </c>
      <c r="P1314" s="376">
        <f t="shared" si="1050"/>
        <v>3.9477304214730502E-2</v>
      </c>
      <c r="Q1314" s="376">
        <f t="shared" si="1050"/>
        <v>4.657425135980077E-2</v>
      </c>
      <c r="R1314" s="376">
        <f t="shared" si="1050"/>
        <v>4.6734272399489511E-2</v>
      </c>
      <c r="S1314" s="376">
        <f t="shared" si="1050"/>
        <v>5.501835925929055E-2</v>
      </c>
      <c r="T1314" s="376">
        <f t="shared" si="1050"/>
        <v>4.8016993482462855E-2</v>
      </c>
      <c r="U1314" s="376">
        <f t="shared" si="1050"/>
        <v>4.4004693666592945E-2</v>
      </c>
      <c r="V1314" s="376">
        <f t="shared" si="1050"/>
        <v>5.7808390137927081E-2</v>
      </c>
      <c r="W1314" s="376">
        <f t="shared" si="1050"/>
        <v>4.6051649103246294E-2</v>
      </c>
      <c r="X1314" s="376">
        <f t="shared" si="1050"/>
        <v>4.6774167765087714E-2</v>
      </c>
      <c r="Y1314" s="376">
        <f t="shared" si="1050"/>
        <v>4.0046756540020233E-2</v>
      </c>
      <c r="Z1314" s="376">
        <f t="shared" si="1050"/>
        <v>4.2236883657025659E-2</v>
      </c>
      <c r="AA1314" s="376">
        <f t="shared" si="1050"/>
        <v>4.7611555696272893E-2</v>
      </c>
      <c r="AB1314" s="376">
        <f t="shared" si="1050"/>
        <v>3.6337520928714777E-2</v>
      </c>
      <c r="AC1314" s="376">
        <f t="shared" si="1050"/>
        <v>3.6645808980218117E-2</v>
      </c>
      <c r="AD1314" s="376">
        <f t="shared" si="1050"/>
        <v>4.7672348673088671E-2</v>
      </c>
      <c r="AE1314" s="376">
        <f t="shared" si="1050"/>
        <v>4.004813452113383E-2</v>
      </c>
      <c r="AF1314" s="376">
        <f t="shared" si="1050"/>
        <v>4.5144483299013369E-2</v>
      </c>
      <c r="AG1314" s="376">
        <f t="shared" ref="AG1314:AH1314" si="1051">AG144*100/AG$5</f>
        <v>5.4533508505101781E-2</v>
      </c>
      <c r="AH1314" s="376">
        <f t="shared" si="1051"/>
        <v>5.9116886689055514E-2</v>
      </c>
      <c r="AI1314" s="376">
        <f t="shared" ref="AI1314:AJ1314" si="1052">AI144*100/AI$5</f>
        <v>4.7191802038373247E-2</v>
      </c>
      <c r="AJ1314" s="376">
        <f t="shared" si="1052"/>
        <v>4.7091358628168288E-2</v>
      </c>
      <c r="AK1314" s="376">
        <f t="shared" ref="AK1314:AL1314" si="1053">AK144*100/AK$5</f>
        <v>4.753982455214302E-2</v>
      </c>
      <c r="AL1314" s="376">
        <f t="shared" si="1053"/>
        <v>4.7987269717585122E-2</v>
      </c>
      <c r="AM1314" s="376">
        <f t="shared" ref="AM1314:AN1314" si="1054">AM144*100/AM$5</f>
        <v>4.7181591711685997E-2</v>
      </c>
      <c r="AN1314" s="376">
        <f t="shared" si="1054"/>
        <v>3.6925903451936345E-2</v>
      </c>
      <c r="AO1314" s="376">
        <f t="shared" ref="AO1314:AP1314" si="1055">AO144*100/AO$5</f>
        <v>3.9332005047408081E-2</v>
      </c>
      <c r="AP1314" s="376">
        <f t="shared" si="1055"/>
        <v>4.1339529592835947E-2</v>
      </c>
    </row>
    <row r="1315" spans="1:42" s="326" customFormat="1" ht="13.8" x14ac:dyDescent="0.3">
      <c r="A1315" s="330"/>
      <c r="B1315" s="330" t="s">
        <v>316</v>
      </c>
      <c r="C1315" s="376">
        <f t="shared" ref="C1315:AF1315" si="1056">C145*100/C$5</f>
        <v>0.13026882788279692</v>
      </c>
      <c r="D1315" s="376">
        <f t="shared" si="1056"/>
        <v>9.9180982046692553E-2</v>
      </c>
      <c r="E1315" s="376">
        <f t="shared" si="1056"/>
        <v>8.5816549503394068E-2</v>
      </c>
      <c r="F1315" s="376">
        <f t="shared" si="1056"/>
        <v>0.1007765392216692</v>
      </c>
      <c r="G1315" s="376">
        <f t="shared" si="1056"/>
        <v>0.11739853715876312</v>
      </c>
      <c r="H1315" s="376">
        <f t="shared" si="1056"/>
        <v>0.10387669868474782</v>
      </c>
      <c r="I1315" s="376">
        <f t="shared" si="1056"/>
        <v>9.7174131987917217E-2</v>
      </c>
      <c r="J1315" s="376">
        <f t="shared" si="1056"/>
        <v>0.11182479760477557</v>
      </c>
      <c r="K1315" s="376">
        <f t="shared" si="1056"/>
        <v>6.8113663498884328E-2</v>
      </c>
      <c r="L1315" s="376">
        <f t="shared" si="1056"/>
        <v>9.7618726179473064E-2</v>
      </c>
      <c r="M1315" s="376">
        <f t="shared" si="1056"/>
        <v>0.10547266560357253</v>
      </c>
      <c r="N1315" s="376">
        <f t="shared" si="1056"/>
        <v>9.7626177501898531E-2</v>
      </c>
      <c r="O1315" s="376">
        <f t="shared" si="1056"/>
        <v>9.7258305393288655E-2</v>
      </c>
      <c r="P1315" s="376">
        <f t="shared" si="1056"/>
        <v>5.5184472624551263E-2</v>
      </c>
      <c r="Q1315" s="376">
        <f t="shared" si="1056"/>
        <v>7.5872605159158543E-2</v>
      </c>
      <c r="R1315" s="376">
        <f t="shared" si="1056"/>
        <v>8.2032618696809112E-2</v>
      </c>
      <c r="S1315" s="376">
        <f t="shared" si="1056"/>
        <v>9.1619281812638231E-2</v>
      </c>
      <c r="T1315" s="376">
        <f t="shared" si="1056"/>
        <v>9.423830051417896E-2</v>
      </c>
      <c r="U1315" s="376">
        <f t="shared" si="1056"/>
        <v>7.8479370902320558E-2</v>
      </c>
      <c r="V1315" s="376">
        <f t="shared" si="1056"/>
        <v>0.10303662842561563</v>
      </c>
      <c r="W1315" s="376">
        <f t="shared" si="1056"/>
        <v>8.8996101495595475E-2</v>
      </c>
      <c r="X1315" s="376">
        <f t="shared" si="1056"/>
        <v>9.6596932758366449E-2</v>
      </c>
      <c r="Y1315" s="376">
        <f t="shared" si="1056"/>
        <v>0.1090700798537448</v>
      </c>
      <c r="Z1315" s="376">
        <f t="shared" si="1056"/>
        <v>0.13083501900406666</v>
      </c>
      <c r="AA1315" s="376">
        <f t="shared" si="1056"/>
        <v>0.13119961082824036</v>
      </c>
      <c r="AB1315" s="376">
        <f t="shared" si="1056"/>
        <v>8.5459750036017718E-2</v>
      </c>
      <c r="AC1315" s="376">
        <f t="shared" si="1056"/>
        <v>6.4813141595853246E-2</v>
      </c>
      <c r="AD1315" s="376">
        <f t="shared" si="1056"/>
        <v>8.8826813205348548E-2</v>
      </c>
      <c r="AE1315" s="376">
        <f t="shared" si="1056"/>
        <v>0.10491833706235507</v>
      </c>
      <c r="AF1315" s="376">
        <f t="shared" si="1056"/>
        <v>9.9929659457951348E-2</v>
      </c>
      <c r="AG1315" s="376">
        <f t="shared" ref="AG1315:AH1315" si="1057">AG145*100/AG$5</f>
        <v>9.372529982788691E-2</v>
      </c>
      <c r="AH1315" s="376">
        <f t="shared" si="1057"/>
        <v>0.10622182446824399</v>
      </c>
      <c r="AI1315" s="376">
        <f t="shared" ref="AI1315:AJ1315" si="1058">AI145*100/AI$5</f>
        <v>9.0064468350124507E-2</v>
      </c>
      <c r="AJ1315" s="376">
        <f t="shared" si="1058"/>
        <v>9.6168787012992391E-2</v>
      </c>
      <c r="AK1315" s="376">
        <f t="shared" ref="AK1315:AL1315" si="1059">AK145*100/AK$5</f>
        <v>0.11487782736851568</v>
      </c>
      <c r="AL1315" s="376">
        <f t="shared" si="1059"/>
        <v>0.1018064549621981</v>
      </c>
      <c r="AM1315" s="376">
        <f t="shared" ref="AM1315:AN1315" si="1060">AM145*100/AM$5</f>
        <v>0.12441846254601398</v>
      </c>
      <c r="AN1315" s="376">
        <f t="shared" si="1060"/>
        <v>9.4486903219254653E-2</v>
      </c>
      <c r="AO1315" s="376">
        <f t="shared" ref="AO1315:AP1315" si="1061">AO145*100/AO$5</f>
        <v>8.8375001450163165E-2</v>
      </c>
      <c r="AP1315" s="376">
        <f t="shared" si="1061"/>
        <v>9.5603722874975886E-2</v>
      </c>
    </row>
    <row r="1316" spans="1:42" s="326" customFormat="1" ht="13.8" x14ac:dyDescent="0.3">
      <c r="A1316" s="328"/>
      <c r="B1316" s="328" t="s">
        <v>317</v>
      </c>
      <c r="C1316" s="376">
        <f t="shared" ref="C1316:AF1316" si="1062">C146*100/C$5</f>
        <v>2.5345642017634003E-2</v>
      </c>
      <c r="D1316" s="376">
        <f t="shared" si="1062"/>
        <v>1.7132825891746369E-2</v>
      </c>
      <c r="E1316" s="376">
        <f t="shared" si="1062"/>
        <v>2.174317616709202E-2</v>
      </c>
      <c r="F1316" s="376">
        <f t="shared" si="1062"/>
        <v>2.059520543617446E-2</v>
      </c>
      <c r="G1316" s="376">
        <f t="shared" si="1062"/>
        <v>1.6528234995265234E-2</v>
      </c>
      <c r="H1316" s="376">
        <f t="shared" si="1062"/>
        <v>1.9999978260893194E-2</v>
      </c>
      <c r="I1316" s="376">
        <f t="shared" si="1062"/>
        <v>2.0873077307461536E-2</v>
      </c>
      <c r="J1316" s="376">
        <f t="shared" si="1062"/>
        <v>1.9768114905997509E-2</v>
      </c>
      <c r="K1316" s="376">
        <f t="shared" si="1062"/>
        <v>1.8127023350509537E-2</v>
      </c>
      <c r="L1316" s="376">
        <f t="shared" si="1062"/>
        <v>2.1989047016375295E-2</v>
      </c>
      <c r="M1316" s="376">
        <f t="shared" si="1062"/>
        <v>2.152850697676793E-2</v>
      </c>
      <c r="N1316" s="376">
        <f t="shared" si="1062"/>
        <v>2.563964698160922E-2</v>
      </c>
      <c r="O1316" s="376">
        <f t="shared" si="1062"/>
        <v>2.4730565107717341E-2</v>
      </c>
      <c r="P1316" s="376">
        <f t="shared" si="1062"/>
        <v>1.9026603523215904E-2</v>
      </c>
      <c r="Q1316" s="376">
        <f t="shared" si="1062"/>
        <v>2.2336694522854455E-2</v>
      </c>
      <c r="R1316" s="376">
        <f t="shared" si="1062"/>
        <v>2.139504286178914E-2</v>
      </c>
      <c r="S1316" s="376">
        <f t="shared" si="1062"/>
        <v>2.2866583949176948E-2</v>
      </c>
      <c r="T1316" s="376">
        <f t="shared" si="1062"/>
        <v>2.4142319967382128E-2</v>
      </c>
      <c r="U1316" s="376">
        <f t="shared" si="1062"/>
        <v>2.1906636660782675E-2</v>
      </c>
      <c r="V1316" s="376">
        <f t="shared" si="1062"/>
        <v>2.582922655760278E-2</v>
      </c>
      <c r="W1316" s="376">
        <f t="shared" si="1062"/>
        <v>2.6608202281629696E-2</v>
      </c>
      <c r="X1316" s="376">
        <f t="shared" si="1062"/>
        <v>2.5144562367986272E-2</v>
      </c>
      <c r="Y1316" s="376">
        <f t="shared" si="1062"/>
        <v>2.3508014383712174E-2</v>
      </c>
      <c r="Z1316" s="376">
        <f t="shared" si="1062"/>
        <v>2.5158598229492506E-2</v>
      </c>
      <c r="AA1316" s="376">
        <f t="shared" si="1062"/>
        <v>2.2879575552059883E-2</v>
      </c>
      <c r="AB1316" s="376">
        <f t="shared" si="1062"/>
        <v>1.8938947550864595E-2</v>
      </c>
      <c r="AC1316" s="376">
        <f t="shared" si="1062"/>
        <v>1.4782664445394706E-2</v>
      </c>
      <c r="AD1316" s="376">
        <f t="shared" si="1062"/>
        <v>2.5626716626594048E-2</v>
      </c>
      <c r="AE1316" s="376">
        <f t="shared" si="1062"/>
        <v>2.2826914275960182E-2</v>
      </c>
      <c r="AF1316" s="376">
        <f t="shared" si="1062"/>
        <v>2.0023645810343899E-2</v>
      </c>
      <c r="AG1316" s="376">
        <f t="shared" ref="AG1316:AH1316" si="1063">AG146*100/AG$5</f>
        <v>2.1206906056287018E-2</v>
      </c>
      <c r="AH1316" s="376">
        <f t="shared" si="1063"/>
        <v>2.401298419146318E-2</v>
      </c>
      <c r="AI1316" s="376">
        <f t="shared" ref="AI1316:AJ1316" si="1064">AI146*100/AI$5</f>
        <v>2.0528631074650104E-2</v>
      </c>
      <c r="AJ1316" s="376">
        <f t="shared" si="1064"/>
        <v>1.833233235789599E-2</v>
      </c>
      <c r="AK1316" s="376">
        <f t="shared" ref="AK1316:AL1316" si="1065">AK146*100/AK$5</f>
        <v>2.2911013962290113E-2</v>
      </c>
      <c r="AL1316" s="376">
        <f t="shared" si="1065"/>
        <v>2.5395330212583316E-2</v>
      </c>
      <c r="AM1316" s="376">
        <f t="shared" ref="AM1316:AN1316" si="1066">AM146*100/AM$5</f>
        <v>2.4662253744456963E-2</v>
      </c>
      <c r="AN1316" s="376">
        <f t="shared" si="1066"/>
        <v>1.9715581481612447E-2</v>
      </c>
      <c r="AO1316" s="376">
        <f t="shared" ref="AO1316:AP1316" si="1067">AO146*100/AO$5</f>
        <v>2.0961627719782987E-2</v>
      </c>
      <c r="AP1316" s="376">
        <f t="shared" si="1067"/>
        <v>1.8444556552932687E-2</v>
      </c>
    </row>
    <row r="1317" spans="1:42" s="326" customFormat="1" ht="13.8" x14ac:dyDescent="0.3">
      <c r="A1317" s="330"/>
      <c r="B1317" s="330" t="s">
        <v>318</v>
      </c>
      <c r="C1317" s="376">
        <f t="shared" ref="C1317:AF1317" si="1068">C147*100/C$5</f>
        <v>0.63774298569072263</v>
      </c>
      <c r="D1317" s="376">
        <f t="shared" si="1068"/>
        <v>0.56073414589419146</v>
      </c>
      <c r="E1317" s="376">
        <f t="shared" si="1068"/>
        <v>0.62443567506967701</v>
      </c>
      <c r="F1317" s="376">
        <f t="shared" si="1068"/>
        <v>0.55587059332587374</v>
      </c>
      <c r="G1317" s="376">
        <f t="shared" si="1068"/>
        <v>0.60836476594429278</v>
      </c>
      <c r="H1317" s="376">
        <f t="shared" si="1068"/>
        <v>0.66264420727078921</v>
      </c>
      <c r="I1317" s="376">
        <f t="shared" si="1068"/>
        <v>0.61302679166419272</v>
      </c>
      <c r="J1317" s="376">
        <f t="shared" si="1068"/>
        <v>0.66303424515890907</v>
      </c>
      <c r="K1317" s="376">
        <f t="shared" si="1068"/>
        <v>0.76941759286470135</v>
      </c>
      <c r="L1317" s="376">
        <f t="shared" si="1068"/>
        <v>0.63759205938036045</v>
      </c>
      <c r="M1317" s="376">
        <f t="shared" si="1068"/>
        <v>0.62496489917340736</v>
      </c>
      <c r="N1317" s="376">
        <f t="shared" si="1068"/>
        <v>0.56322794712633772</v>
      </c>
      <c r="O1317" s="376">
        <f t="shared" si="1068"/>
        <v>0.56030593324155997</v>
      </c>
      <c r="P1317" s="376">
        <f t="shared" si="1068"/>
        <v>0.49631287631143967</v>
      </c>
      <c r="Q1317" s="376">
        <f t="shared" si="1068"/>
        <v>0.59893473262301145</v>
      </c>
      <c r="R1317" s="376">
        <f t="shared" si="1068"/>
        <v>0.54301076234742907</v>
      </c>
      <c r="S1317" s="376">
        <f t="shared" si="1068"/>
        <v>0.53716894744832888</v>
      </c>
      <c r="T1317" s="376">
        <f t="shared" si="1068"/>
        <v>0.47804070172014729</v>
      </c>
      <c r="U1317" s="376">
        <f t="shared" si="1068"/>
        <v>0.46930107295395568</v>
      </c>
      <c r="V1317" s="376">
        <f t="shared" si="1068"/>
        <v>0.52494846514928339</v>
      </c>
      <c r="W1317" s="376">
        <f t="shared" si="1068"/>
        <v>0.45990768071413068</v>
      </c>
      <c r="X1317" s="376">
        <f t="shared" si="1068"/>
        <v>0.48749493952038353</v>
      </c>
      <c r="Y1317" s="376">
        <f t="shared" si="1068"/>
        <v>0.45514587730173184</v>
      </c>
      <c r="Z1317" s="376">
        <f t="shared" si="1068"/>
        <v>0.44433343674169395</v>
      </c>
      <c r="AA1317" s="376">
        <f t="shared" si="1068"/>
        <v>0.4516121392323299</v>
      </c>
      <c r="AB1317" s="376">
        <f t="shared" si="1068"/>
        <v>0.44031888753855075</v>
      </c>
      <c r="AC1317" s="376">
        <f t="shared" si="1068"/>
        <v>0.45300113301703049</v>
      </c>
      <c r="AD1317" s="376">
        <f t="shared" si="1068"/>
        <v>0.51670061716105919</v>
      </c>
      <c r="AE1317" s="376">
        <f t="shared" si="1068"/>
        <v>0.47883827356621772</v>
      </c>
      <c r="AF1317" s="376">
        <f t="shared" si="1068"/>
        <v>0.4463489741607598</v>
      </c>
      <c r="AG1317" s="376">
        <f t="shared" ref="AG1317:AH1317" si="1069">AG147*100/AG$5</f>
        <v>0.45075818663665207</v>
      </c>
      <c r="AH1317" s="376">
        <f t="shared" si="1069"/>
        <v>0.48160717532772102</v>
      </c>
      <c r="AI1317" s="376">
        <f t="shared" ref="AI1317:AJ1317" si="1070">AI147*100/AI$5</f>
        <v>0.43712623071055512</v>
      </c>
      <c r="AJ1317" s="376">
        <f t="shared" si="1070"/>
        <v>0.45256912537380506</v>
      </c>
      <c r="AK1317" s="376">
        <f t="shared" ref="AK1317:AL1317" si="1071">AK147*100/AK$5</f>
        <v>0.40778796915941501</v>
      </c>
      <c r="AL1317" s="376">
        <f t="shared" si="1071"/>
        <v>0.41004847370929937</v>
      </c>
      <c r="AM1317" s="376">
        <f t="shared" ref="AM1317:AN1317" si="1072">AM147*100/AM$5</f>
        <v>0.51354040172920901</v>
      </c>
      <c r="AN1317" s="376">
        <f t="shared" si="1072"/>
        <v>0.41638701192662181</v>
      </c>
      <c r="AO1317" s="376">
        <f t="shared" ref="AO1317:AP1317" si="1073">AO147*100/AO$5</f>
        <v>0.41295637363851995</v>
      </c>
      <c r="AP1317" s="376">
        <f t="shared" si="1073"/>
        <v>0.42381381834823134</v>
      </c>
    </row>
    <row r="1318" spans="1:42" s="326" customFormat="1" ht="13.8" x14ac:dyDescent="0.3">
      <c r="A1318" s="328"/>
      <c r="B1318" s="328" t="s">
        <v>319</v>
      </c>
      <c r="C1318" s="376">
        <f t="shared" ref="C1318:AF1318" si="1074">C148*100/C$5</f>
        <v>0.20397412758313976</v>
      </c>
      <c r="D1318" s="376">
        <f t="shared" si="1074"/>
        <v>0.18407026008318461</v>
      </c>
      <c r="E1318" s="376">
        <f t="shared" si="1074"/>
        <v>0.21500756535726501</v>
      </c>
      <c r="F1318" s="376">
        <f t="shared" si="1074"/>
        <v>0.19547449353790439</v>
      </c>
      <c r="G1318" s="376">
        <f t="shared" si="1074"/>
        <v>0.21198293339565008</v>
      </c>
      <c r="H1318" s="376">
        <f t="shared" si="1074"/>
        <v>0.25829682069186161</v>
      </c>
      <c r="I1318" s="376">
        <f t="shared" si="1074"/>
        <v>0.25707813058359424</v>
      </c>
      <c r="J1318" s="376">
        <f t="shared" si="1074"/>
        <v>0.27799367493268085</v>
      </c>
      <c r="K1318" s="376">
        <f t="shared" si="1074"/>
        <v>0.38596434783325179</v>
      </c>
      <c r="L1318" s="376">
        <f t="shared" si="1074"/>
        <v>0.25131629505779235</v>
      </c>
      <c r="M1318" s="376">
        <f t="shared" si="1074"/>
        <v>0.26914888366607498</v>
      </c>
      <c r="N1318" s="376">
        <f t="shared" si="1074"/>
        <v>0.17574489395539766</v>
      </c>
      <c r="O1318" s="376">
        <f t="shared" si="1074"/>
        <v>0.1798740104834835</v>
      </c>
      <c r="P1318" s="376">
        <f t="shared" si="1074"/>
        <v>0.14624446876686562</v>
      </c>
      <c r="Q1318" s="376">
        <f t="shared" si="1074"/>
        <v>0.16183210505440532</v>
      </c>
      <c r="R1318" s="376">
        <f t="shared" si="1074"/>
        <v>0.170837786036804</v>
      </c>
      <c r="S1318" s="376">
        <f t="shared" si="1074"/>
        <v>0.18127961631366357</v>
      </c>
      <c r="T1318" s="376">
        <f t="shared" si="1074"/>
        <v>0.12531100210898699</v>
      </c>
      <c r="U1318" s="376">
        <f t="shared" si="1074"/>
        <v>0.12624669113366518</v>
      </c>
      <c r="V1318" s="376">
        <f t="shared" si="1074"/>
        <v>0.15769777343553792</v>
      </c>
      <c r="W1318" s="376">
        <f t="shared" si="1074"/>
        <v>0.12923027179786173</v>
      </c>
      <c r="X1318" s="376">
        <f t="shared" si="1074"/>
        <v>0.12209037740724382</v>
      </c>
      <c r="Y1318" s="376">
        <f t="shared" si="1074"/>
        <v>0.11387618768967518</v>
      </c>
      <c r="Z1318" s="376">
        <f t="shared" si="1074"/>
        <v>0.11002434204919605</v>
      </c>
      <c r="AA1318" s="376">
        <f t="shared" si="1074"/>
        <v>9.9802455939834459E-2</v>
      </c>
      <c r="AB1318" s="376">
        <f t="shared" si="1074"/>
        <v>9.8316814498818905E-2</v>
      </c>
      <c r="AC1318" s="376">
        <f t="shared" si="1074"/>
        <v>0.1200663081630448</v>
      </c>
      <c r="AD1318" s="376">
        <f t="shared" si="1074"/>
        <v>0.12124148692902115</v>
      </c>
      <c r="AE1318" s="376">
        <f t="shared" si="1074"/>
        <v>0.11621178485479741</v>
      </c>
      <c r="AF1318" s="376">
        <f t="shared" si="1074"/>
        <v>0.12871645238932661</v>
      </c>
      <c r="AG1318" s="376">
        <f t="shared" ref="AG1318:AH1318" si="1075">AG148*100/AG$5</f>
        <v>0.10574934685094214</v>
      </c>
      <c r="AH1318" s="376">
        <f t="shared" si="1075"/>
        <v>0.11974810167998753</v>
      </c>
      <c r="AI1318" s="376">
        <f t="shared" ref="AI1318:AJ1318" si="1076">AI148*100/AI$5</f>
        <v>0.11322862129577843</v>
      </c>
      <c r="AJ1318" s="376">
        <f t="shared" si="1076"/>
        <v>0.11243305507532889</v>
      </c>
      <c r="AK1318" s="376">
        <f t="shared" ref="AK1318:AL1318" si="1077">AK148*100/AK$5</f>
        <v>8.5200364547955015E-2</v>
      </c>
      <c r="AL1318" s="376">
        <f t="shared" si="1077"/>
        <v>9.5638475214028962E-2</v>
      </c>
      <c r="AM1318" s="376">
        <f t="shared" ref="AM1318:AN1318" si="1078">AM148*100/AM$5</f>
        <v>0.1168957487381887</v>
      </c>
      <c r="AN1318" s="376">
        <f t="shared" si="1078"/>
        <v>9.5713075378599244E-2</v>
      </c>
      <c r="AO1318" s="376">
        <f t="shared" ref="AO1318:AP1318" si="1079">AO148*100/AO$5</f>
        <v>0.11046579691753811</v>
      </c>
      <c r="AP1318" s="376">
        <f t="shared" si="1079"/>
        <v>0.10808345351970075</v>
      </c>
    </row>
    <row r="1319" spans="1:42" s="326" customFormat="1" ht="13.8" x14ac:dyDescent="0.3">
      <c r="A1319" s="330"/>
      <c r="B1319" s="330" t="s">
        <v>320</v>
      </c>
      <c r="C1319" s="376">
        <f t="shared" ref="C1319:AF1319" si="1080">C149*100/C$5</f>
        <v>0.33601326436325007</v>
      </c>
      <c r="D1319" s="376">
        <f t="shared" si="1080"/>
        <v>0.28716854654231161</v>
      </c>
      <c r="E1319" s="376">
        <f t="shared" si="1080"/>
        <v>0.3252898499646254</v>
      </c>
      <c r="F1319" s="376">
        <f t="shared" si="1080"/>
        <v>0.27437612523804461</v>
      </c>
      <c r="G1319" s="376">
        <f t="shared" si="1080"/>
        <v>0.30845310141052029</v>
      </c>
      <c r="H1319" s="376">
        <f t="shared" si="1080"/>
        <v>0.31681124984284437</v>
      </c>
      <c r="I1319" s="376">
        <f t="shared" si="1080"/>
        <v>0.27068619688474854</v>
      </c>
      <c r="J1319" s="376">
        <f t="shared" si="1080"/>
        <v>0.29550049256160849</v>
      </c>
      <c r="K1319" s="376">
        <f t="shared" si="1080"/>
        <v>0.29285736426018005</v>
      </c>
      <c r="L1319" s="376">
        <f t="shared" si="1080"/>
        <v>0.29263041830211145</v>
      </c>
      <c r="M1319" s="376">
        <f t="shared" si="1080"/>
        <v>0.26004394198024822</v>
      </c>
      <c r="N1319" s="376">
        <f t="shared" si="1080"/>
        <v>0.29727770937082443</v>
      </c>
      <c r="O1319" s="376">
        <f t="shared" si="1080"/>
        <v>0.3002776859687315</v>
      </c>
      <c r="P1319" s="376">
        <f t="shared" si="1080"/>
        <v>0.27326149578115533</v>
      </c>
      <c r="Q1319" s="376">
        <f t="shared" si="1080"/>
        <v>0.33505484802885199</v>
      </c>
      <c r="R1319" s="376">
        <f t="shared" si="1080"/>
        <v>0.28621435355875735</v>
      </c>
      <c r="S1319" s="376">
        <f t="shared" si="1080"/>
        <v>0.27094068639472252</v>
      </c>
      <c r="T1319" s="376">
        <f t="shared" si="1080"/>
        <v>0.27100537667136221</v>
      </c>
      <c r="U1319" s="376">
        <f t="shared" si="1080"/>
        <v>0.25395022952448221</v>
      </c>
      <c r="V1319" s="376">
        <f t="shared" si="1080"/>
        <v>0.27304585544486726</v>
      </c>
      <c r="W1319" s="376">
        <f t="shared" si="1080"/>
        <v>0.24844681918982889</v>
      </c>
      <c r="X1319" s="376">
        <f t="shared" si="1080"/>
        <v>0.28536619101519461</v>
      </c>
      <c r="Y1319" s="376">
        <f t="shared" si="1080"/>
        <v>0.2643066587380325</v>
      </c>
      <c r="Z1319" s="376">
        <f t="shared" si="1080"/>
        <v>0.25054377154926738</v>
      </c>
      <c r="AA1319" s="376">
        <f t="shared" si="1080"/>
        <v>0.2754481259559321</v>
      </c>
      <c r="AB1319" s="376">
        <f t="shared" si="1080"/>
        <v>0.26408313484021129</v>
      </c>
      <c r="AC1319" s="376">
        <f t="shared" si="1080"/>
        <v>0.25727934431993971</v>
      </c>
      <c r="AD1319" s="376">
        <f t="shared" si="1080"/>
        <v>0.30009711870525707</v>
      </c>
      <c r="AE1319" s="376">
        <f t="shared" si="1080"/>
        <v>0.27462048873653588</v>
      </c>
      <c r="AF1319" s="376">
        <f t="shared" si="1080"/>
        <v>0.2399350389683437</v>
      </c>
      <c r="AG1319" s="376">
        <f t="shared" ref="AG1319:AH1319" si="1081">AG149*100/AG$5</f>
        <v>0.25750402038070758</v>
      </c>
      <c r="AH1319" s="376">
        <f t="shared" si="1081"/>
        <v>0.27310480796759024</v>
      </c>
      <c r="AI1319" s="376">
        <f t="shared" ref="AI1319:AJ1319" si="1082">AI149*100/AI$5</f>
        <v>0.24029503929560664</v>
      </c>
      <c r="AJ1319" s="376">
        <f t="shared" si="1082"/>
        <v>0.25894868245519137</v>
      </c>
      <c r="AK1319" s="376">
        <f t="shared" ref="AK1319:AL1319" si="1083">AK149*100/AK$5</f>
        <v>0.23983130676692122</v>
      </c>
      <c r="AL1319" s="376">
        <f t="shared" si="1083"/>
        <v>0.22396083981802203</v>
      </c>
      <c r="AM1319" s="376">
        <f t="shared" ref="AM1319:AN1319" si="1084">AM149*100/AM$5</f>
        <v>0.3031003398503504</v>
      </c>
      <c r="AN1319" s="376">
        <f t="shared" si="1084"/>
        <v>0.24596541736722793</v>
      </c>
      <c r="AO1319" s="376">
        <f t="shared" ref="AO1319:AP1319" si="1085">AO149*100/AO$5</f>
        <v>0.23021084230092256</v>
      </c>
      <c r="AP1319" s="376">
        <f t="shared" si="1085"/>
        <v>0.23625330144794185</v>
      </c>
    </row>
    <row r="1320" spans="1:42" s="326" customFormat="1" ht="13.8" x14ac:dyDescent="0.3">
      <c r="A1320" s="328"/>
      <c r="B1320" s="328" t="s">
        <v>321</v>
      </c>
      <c r="C1320" s="376">
        <f t="shared" ref="C1320:AF1320" si="1086">C150*100/C$5</f>
        <v>9.7755593744332861E-2</v>
      </c>
      <c r="D1320" s="376">
        <f t="shared" si="1086"/>
        <v>8.9538386569930781E-2</v>
      </c>
      <c r="E1320" s="376">
        <f t="shared" si="1086"/>
        <v>8.4138259747786617E-2</v>
      </c>
      <c r="F1320" s="376">
        <f t="shared" si="1086"/>
        <v>8.6019974549924785E-2</v>
      </c>
      <c r="G1320" s="376">
        <f t="shared" si="1086"/>
        <v>8.7928731138122426E-2</v>
      </c>
      <c r="H1320" s="376">
        <f t="shared" si="1086"/>
        <v>8.7572368580758786E-2</v>
      </c>
      <c r="I1320" s="376">
        <f t="shared" si="1086"/>
        <v>8.5299342424308353E-2</v>
      </c>
      <c r="J1320" s="376">
        <f t="shared" si="1086"/>
        <v>8.950360512789278E-2</v>
      </c>
      <c r="K1320" s="376">
        <f t="shared" si="1086"/>
        <v>9.0595880771269524E-2</v>
      </c>
      <c r="L1320" s="376">
        <f t="shared" si="1086"/>
        <v>9.3645346020456585E-2</v>
      </c>
      <c r="M1320" s="376">
        <f t="shared" si="1086"/>
        <v>9.5772073527084223E-2</v>
      </c>
      <c r="N1320" s="376">
        <f t="shared" si="1086"/>
        <v>9.020534380011562E-2</v>
      </c>
      <c r="O1320" s="376">
        <f t="shared" si="1086"/>
        <v>8.0154236789345051E-2</v>
      </c>
      <c r="P1320" s="376">
        <f t="shared" si="1086"/>
        <v>7.6806911763418653E-2</v>
      </c>
      <c r="Q1320" s="376">
        <f t="shared" si="1086"/>
        <v>0.10204777953975419</v>
      </c>
      <c r="R1320" s="376">
        <f t="shared" si="1086"/>
        <v>8.5958622751867789E-2</v>
      </c>
      <c r="S1320" s="376">
        <f t="shared" si="1086"/>
        <v>8.4948644739942777E-2</v>
      </c>
      <c r="T1320" s="376">
        <f t="shared" si="1086"/>
        <v>8.1724322939798047E-2</v>
      </c>
      <c r="U1320" s="376">
        <f t="shared" si="1086"/>
        <v>8.9104152295808245E-2</v>
      </c>
      <c r="V1320" s="376">
        <f t="shared" si="1086"/>
        <v>9.4204836268878267E-2</v>
      </c>
      <c r="W1320" s="376">
        <f t="shared" si="1086"/>
        <v>8.2230589726440081E-2</v>
      </c>
      <c r="X1320" s="376">
        <f t="shared" si="1086"/>
        <v>8.003837109794501E-2</v>
      </c>
      <c r="Y1320" s="376">
        <f t="shared" si="1086"/>
        <v>7.6963030874024174E-2</v>
      </c>
      <c r="Z1320" s="376">
        <f t="shared" si="1086"/>
        <v>8.3765323143230527E-2</v>
      </c>
      <c r="AA1320" s="376">
        <f t="shared" si="1086"/>
        <v>7.6361557336563343E-2</v>
      </c>
      <c r="AB1320" s="376">
        <f t="shared" si="1086"/>
        <v>7.7918938199520532E-2</v>
      </c>
      <c r="AC1320" s="376">
        <f t="shared" si="1086"/>
        <v>7.5655480534046013E-2</v>
      </c>
      <c r="AD1320" s="376">
        <f t="shared" si="1086"/>
        <v>9.5362011526780963E-2</v>
      </c>
      <c r="AE1320" s="376">
        <f t="shared" si="1086"/>
        <v>8.8005999974884425E-2</v>
      </c>
      <c r="AF1320" s="376">
        <f t="shared" si="1086"/>
        <v>7.7697482803089496E-2</v>
      </c>
      <c r="AG1320" s="376">
        <f t="shared" ref="AG1320:AH1320" si="1087">AG150*100/AG$5</f>
        <v>8.7504819405002335E-2</v>
      </c>
      <c r="AH1320" s="376">
        <f t="shared" si="1087"/>
        <v>8.8754265680143288E-2</v>
      </c>
      <c r="AI1320" s="376">
        <f t="shared" ref="AI1320:AJ1320" si="1088">AI150*100/AI$5</f>
        <v>8.3602570119170022E-2</v>
      </c>
      <c r="AJ1320" s="376">
        <f t="shared" si="1088"/>
        <v>8.1187387843284747E-2</v>
      </c>
      <c r="AK1320" s="376">
        <f t="shared" ref="AK1320:AL1320" si="1089">AK150*100/AK$5</f>
        <v>8.2756297844538793E-2</v>
      </c>
      <c r="AL1320" s="376">
        <f t="shared" si="1089"/>
        <v>9.0449158677248412E-2</v>
      </c>
      <c r="AM1320" s="376">
        <f t="shared" ref="AM1320:AN1320" si="1090">AM150*100/AM$5</f>
        <v>9.3544313140669924E-2</v>
      </c>
      <c r="AN1320" s="376">
        <f t="shared" si="1090"/>
        <v>7.470851918079463E-2</v>
      </c>
      <c r="AO1320" s="376">
        <f t="shared" ref="AO1320:AP1320" si="1091">AO150*100/AO$5</f>
        <v>7.2279734420059305E-2</v>
      </c>
      <c r="AP1320" s="376">
        <f t="shared" si="1091"/>
        <v>7.9477063380588686E-2</v>
      </c>
    </row>
    <row r="1321" spans="1:42" s="326" customFormat="1" ht="13.8" x14ac:dyDescent="0.3">
      <c r="A1321" s="330"/>
      <c r="B1321" s="330" t="s">
        <v>322</v>
      </c>
      <c r="C1321" s="376">
        <f t="shared" ref="C1321:AF1321" si="1092">C151*100/C$5</f>
        <v>0.86119051114431044</v>
      </c>
      <c r="D1321" s="376">
        <f t="shared" si="1092"/>
        <v>0.66809411517563722</v>
      </c>
      <c r="E1321" s="376">
        <f t="shared" si="1092"/>
        <v>0.69417793824714202</v>
      </c>
      <c r="F1321" s="376">
        <f t="shared" si="1092"/>
        <v>0.64844904106324053</v>
      </c>
      <c r="G1321" s="376">
        <f t="shared" si="1092"/>
        <v>0.74243944176718257</v>
      </c>
      <c r="H1321" s="376">
        <f t="shared" si="1092"/>
        <v>0.66144855639649669</v>
      </c>
      <c r="I1321" s="376">
        <f t="shared" si="1092"/>
        <v>0.60981838578831082</v>
      </c>
      <c r="J1321" s="376">
        <f t="shared" si="1092"/>
        <v>0.66668149883160233</v>
      </c>
      <c r="K1321" s="376">
        <f t="shared" si="1092"/>
        <v>0.60152682897545828</v>
      </c>
      <c r="L1321" s="376">
        <f t="shared" si="1092"/>
        <v>0.62517524638343391</v>
      </c>
      <c r="M1321" s="376">
        <f t="shared" si="1092"/>
        <v>0.66976631784245211</v>
      </c>
      <c r="N1321" s="376">
        <f t="shared" si="1092"/>
        <v>0.62903785558346637</v>
      </c>
      <c r="O1321" s="376">
        <f t="shared" si="1092"/>
        <v>0.68102870630166723</v>
      </c>
      <c r="P1321" s="376">
        <f t="shared" si="1092"/>
        <v>0.52918702554189967</v>
      </c>
      <c r="Q1321" s="376">
        <f t="shared" si="1092"/>
        <v>0.65449545866027248</v>
      </c>
      <c r="R1321" s="376">
        <f t="shared" si="1092"/>
        <v>0.56820859115728251</v>
      </c>
      <c r="S1321" s="376">
        <f t="shared" si="1092"/>
        <v>0.64960069260642606</v>
      </c>
      <c r="T1321" s="376">
        <f t="shared" si="1092"/>
        <v>0.5638666738335899</v>
      </c>
      <c r="U1321" s="376">
        <f t="shared" si="1092"/>
        <v>0.5654778275612431</v>
      </c>
      <c r="V1321" s="376">
        <f t="shared" si="1092"/>
        <v>0.66581752397391569</v>
      </c>
      <c r="W1321" s="376">
        <f t="shared" si="1092"/>
        <v>0.6068070992841782</v>
      </c>
      <c r="X1321" s="376">
        <f t="shared" si="1092"/>
        <v>0.59844111790225674</v>
      </c>
      <c r="Y1321" s="376">
        <f t="shared" si="1092"/>
        <v>0.58772098983898513</v>
      </c>
      <c r="Z1321" s="376">
        <f t="shared" si="1092"/>
        <v>0.60201205606100683</v>
      </c>
      <c r="AA1321" s="376">
        <f t="shared" si="1092"/>
        <v>0.63183768246106076</v>
      </c>
      <c r="AB1321" s="376">
        <f t="shared" si="1092"/>
        <v>0.61107617361616895</v>
      </c>
      <c r="AC1321" s="376">
        <f t="shared" si="1092"/>
        <v>0.52291060433414716</v>
      </c>
      <c r="AD1321" s="376">
        <f t="shared" si="1092"/>
        <v>0.59575130448198776</v>
      </c>
      <c r="AE1321" s="376">
        <f t="shared" si="1092"/>
        <v>0.64253307452368646</v>
      </c>
      <c r="AF1321" s="376">
        <f t="shared" si="1092"/>
        <v>0.57756917459382817</v>
      </c>
      <c r="AG1321" s="376">
        <f t="shared" ref="AG1321:AH1321" si="1093">AG151*100/AG$5</f>
        <v>0.57999188514990707</v>
      </c>
      <c r="AH1321" s="376">
        <f t="shared" si="1093"/>
        <v>0.60379534760868336</v>
      </c>
      <c r="AI1321" s="376">
        <f t="shared" ref="AI1321:AJ1321" si="1094">AI151*100/AI$5</f>
        <v>0.59829583739617209</v>
      </c>
      <c r="AJ1321" s="376">
        <f t="shared" si="1094"/>
        <v>0.58410804000644256</v>
      </c>
      <c r="AK1321" s="376">
        <f t="shared" ref="AK1321:AL1321" si="1095">AK151*100/AK$5</f>
        <v>0.61842646608858853</v>
      </c>
      <c r="AL1321" s="376">
        <f t="shared" si="1095"/>
        <v>0.61961452734073941</v>
      </c>
      <c r="AM1321" s="376">
        <f t="shared" ref="AM1321:AN1321" si="1096">AM151*100/AM$5</f>
        <v>0.72066255660010747</v>
      </c>
      <c r="AN1321" s="376">
        <f t="shared" si="1096"/>
        <v>0.54295455837234596</v>
      </c>
      <c r="AO1321" s="376">
        <f t="shared" ref="AO1321:AP1321" si="1097">AO151*100/AO$5</f>
        <v>0.56118909547534335</v>
      </c>
      <c r="AP1321" s="376">
        <f t="shared" si="1097"/>
        <v>0.57537619303662801</v>
      </c>
    </row>
    <row r="1322" spans="1:42" s="326" customFormat="1" ht="13.8" x14ac:dyDescent="0.3">
      <c r="A1322" s="328"/>
      <c r="B1322" s="328" t="s">
        <v>323</v>
      </c>
      <c r="C1322" s="376">
        <f t="shared" ref="C1322:AF1322" si="1098">C152*100/C$5</f>
        <v>1.7271306315253156E-4</v>
      </c>
      <c r="D1322" s="376">
        <f t="shared" si="1098"/>
        <v>2.5828380741326184E-4</v>
      </c>
      <c r="E1322" s="376">
        <f t="shared" si="1098"/>
        <v>5.2213459063342764E-4</v>
      </c>
      <c r="F1322" s="376">
        <f t="shared" si="1098"/>
        <v>8.79795183681239E-4</v>
      </c>
      <c r="G1322" s="376">
        <f t="shared" si="1098"/>
        <v>9.9834976481467854E-4</v>
      </c>
      <c r="H1322" s="376">
        <f t="shared" si="1098"/>
        <v>4.7101398078190496E-4</v>
      </c>
      <c r="I1322" s="376">
        <f t="shared" si="1098"/>
        <v>7.3756456916825207E-5</v>
      </c>
      <c r="J1322" s="376">
        <f t="shared" si="1098"/>
        <v>9.8475849162718218E-4</v>
      </c>
      <c r="K1322" s="376">
        <f t="shared" si="1098"/>
        <v>1.1770794383447751E-3</v>
      </c>
      <c r="L1322" s="376">
        <f t="shared" si="1098"/>
        <v>2.2576023630775455E-3</v>
      </c>
      <c r="M1322" s="376">
        <f t="shared" si="1098"/>
        <v>1.7018582590330382E-3</v>
      </c>
      <c r="N1322" s="376">
        <f t="shared" si="1098"/>
        <v>3.9103794356700368E-3</v>
      </c>
      <c r="O1322" s="376">
        <f t="shared" si="1098"/>
        <v>2.0095825946655271E-3</v>
      </c>
      <c r="P1322" s="376">
        <f t="shared" si="1098"/>
        <v>3.2556270553387367E-4</v>
      </c>
      <c r="Q1322" s="376">
        <f t="shared" si="1098"/>
        <v>3.8046427937016968E-3</v>
      </c>
      <c r="R1322" s="376">
        <f t="shared" si="1098"/>
        <v>1.5069951260530468E-3</v>
      </c>
      <c r="S1322" s="376">
        <f t="shared" si="1098"/>
        <v>3.5587594380025547E-3</v>
      </c>
      <c r="T1322" s="376">
        <f t="shared" si="1098"/>
        <v>5.5445088479081969E-3</v>
      </c>
      <c r="U1322" s="376">
        <f t="shared" si="1098"/>
        <v>1.5927436179600486E-3</v>
      </c>
      <c r="V1322" s="376">
        <f t="shared" si="1098"/>
        <v>1.4072811206196126E-3</v>
      </c>
      <c r="W1322" s="376">
        <f t="shared" si="1098"/>
        <v>1.0348016149531007E-3</v>
      </c>
      <c r="X1322" s="376">
        <f t="shared" si="1098"/>
        <v>1.2367492261013504E-3</v>
      </c>
      <c r="Y1322" s="376">
        <f t="shared" si="1098"/>
        <v>8.6727847183149681E-4</v>
      </c>
      <c r="Z1322" s="376">
        <f t="shared" si="1098"/>
        <v>4.7564620131406148E-4</v>
      </c>
      <c r="AA1322" s="376">
        <f t="shared" si="1098"/>
        <v>1.6106251232560662E-3</v>
      </c>
      <c r="AB1322" s="376">
        <f t="shared" si="1098"/>
        <v>6.3075036202852729E-4</v>
      </c>
      <c r="AC1322" s="376">
        <f t="shared" si="1098"/>
        <v>8.6404852443000872E-4</v>
      </c>
      <c r="AD1322" s="376">
        <f t="shared" si="1098"/>
        <v>6.4876575518902203E-4</v>
      </c>
      <c r="AE1322" s="376">
        <f t="shared" si="1098"/>
        <v>4.581225107596049E-4</v>
      </c>
      <c r="AF1322" s="376">
        <f t="shared" si="1098"/>
        <v>8.8257428881117702E-4</v>
      </c>
      <c r="AG1322" s="376">
        <f t="shared" ref="AG1322:AH1322" si="1099">AG152*100/AG$5</f>
        <v>1.6334650477617134E-3</v>
      </c>
      <c r="AH1322" s="376">
        <f t="shared" si="1099"/>
        <v>5.0667142467678168E-4</v>
      </c>
      <c r="AI1322" s="376">
        <f t="shared" ref="AI1322:AJ1322" si="1100">AI152*100/AI$5</f>
        <v>1.0447810326358113E-4</v>
      </c>
      <c r="AJ1322" s="376">
        <f t="shared" si="1100"/>
        <v>4.2694056386565767E-4</v>
      </c>
      <c r="AK1322" s="376">
        <f t="shared" ref="AK1322:AL1322" si="1101">AK152*100/AK$5</f>
        <v>2.3094394590496276E-4</v>
      </c>
      <c r="AL1322" s="376">
        <f t="shared" si="1101"/>
        <v>8.8202308788165541E-4</v>
      </c>
      <c r="AM1322" s="376">
        <f t="shared" ref="AM1322:AN1322" si="1102">AM152*100/AM$5</f>
        <v>8.7410009520888596E-4</v>
      </c>
      <c r="AN1322" s="376">
        <f t="shared" si="1102"/>
        <v>6.6213482622775525E-4</v>
      </c>
      <c r="AO1322" s="376">
        <f t="shared" ref="AO1322:AP1322" si="1103">AO152*100/AO$5</f>
        <v>4.6503632458519482E-4</v>
      </c>
      <c r="AP1322" s="376">
        <f t="shared" si="1103"/>
        <v>1.4188599159499946E-3</v>
      </c>
    </row>
    <row r="1323" spans="1:42" s="326" customFormat="1" ht="13.8" x14ac:dyDescent="0.3">
      <c r="A1323" s="330"/>
      <c r="B1323" s="330" t="s">
        <v>324</v>
      </c>
      <c r="C1323" s="376">
        <f t="shared" ref="C1323:AF1323" si="1104">C153*100/C$5</f>
        <v>4.4905396419658199E-3</v>
      </c>
      <c r="D1323" s="376">
        <f t="shared" si="1104"/>
        <v>4.0464463161411024E-3</v>
      </c>
      <c r="E1323" s="376">
        <f t="shared" si="1104"/>
        <v>2.7598542647766888E-3</v>
      </c>
      <c r="F1323" s="376">
        <f t="shared" si="1104"/>
        <v>4.7988828200794852E-3</v>
      </c>
      <c r="G1323" s="376">
        <f t="shared" si="1104"/>
        <v>3.2908566321669034E-3</v>
      </c>
      <c r="H1323" s="376">
        <f t="shared" si="1104"/>
        <v>3.9855029143084269E-3</v>
      </c>
      <c r="I1323" s="376">
        <f t="shared" si="1104"/>
        <v>3.0240147335898336E-3</v>
      </c>
      <c r="J1323" s="376">
        <f t="shared" si="1104"/>
        <v>8.2792658370137162E-3</v>
      </c>
      <c r="K1323" s="376">
        <f t="shared" si="1104"/>
        <v>5.1791495287170104E-3</v>
      </c>
      <c r="L1323" s="376">
        <f t="shared" si="1104"/>
        <v>5.8697661440016181E-3</v>
      </c>
      <c r="M1323" s="376">
        <f t="shared" si="1104"/>
        <v>4.5950172993892025E-3</v>
      </c>
      <c r="N1323" s="376">
        <f t="shared" si="1104"/>
        <v>5.6433885037510765E-3</v>
      </c>
      <c r="O1323" s="376">
        <f t="shared" si="1104"/>
        <v>5.1962691731305636E-3</v>
      </c>
      <c r="P1323" s="376">
        <f t="shared" si="1104"/>
        <v>5.5010203239941784E-3</v>
      </c>
      <c r="Q1323" s="376">
        <f t="shared" si="1104"/>
        <v>8.1689991377891218E-3</v>
      </c>
      <c r="R1323" s="376">
        <f t="shared" si="1104"/>
        <v>4.3931533657322504E-3</v>
      </c>
      <c r="S1323" s="376">
        <f t="shared" si="1104"/>
        <v>1.3373819976717057E-2</v>
      </c>
      <c r="T1323" s="376">
        <f t="shared" si="1104"/>
        <v>5.6168813183533374E-3</v>
      </c>
      <c r="U1323" s="376">
        <f t="shared" si="1104"/>
        <v>5.88880816767342E-3</v>
      </c>
      <c r="V1323" s="376">
        <f t="shared" si="1104"/>
        <v>9.3469647616244832E-3</v>
      </c>
      <c r="W1323" s="376">
        <f t="shared" si="1104"/>
        <v>5.7885345198266909E-3</v>
      </c>
      <c r="X1323" s="376">
        <f t="shared" si="1104"/>
        <v>3.8805278275515246E-3</v>
      </c>
      <c r="Y1323" s="376">
        <f t="shared" si="1104"/>
        <v>4.8636354907211953E-3</v>
      </c>
      <c r="Z1323" s="376">
        <f t="shared" si="1104"/>
        <v>5.7813403745328581E-3</v>
      </c>
      <c r="AA1323" s="376">
        <f t="shared" si="1104"/>
        <v>7.6874226756653693E-3</v>
      </c>
      <c r="AB1323" s="376">
        <f t="shared" si="1104"/>
        <v>3.5991306799611988E-3</v>
      </c>
      <c r="AC1323" s="376">
        <f t="shared" si="1104"/>
        <v>4.2573808148760935E-3</v>
      </c>
      <c r="AD1323" s="376">
        <f t="shared" si="1104"/>
        <v>8.138179942052565E-3</v>
      </c>
      <c r="AE1323" s="376">
        <f t="shared" si="1104"/>
        <v>6.8271875230117383E-3</v>
      </c>
      <c r="AF1323" s="376">
        <f t="shared" si="1104"/>
        <v>7.1008209979497514E-3</v>
      </c>
      <c r="AG1323" s="376">
        <f t="shared" ref="AG1323:AH1323" si="1105">AG153*100/AG$5</f>
        <v>7.0446236781576523E-3</v>
      </c>
      <c r="AH1323" s="376">
        <f t="shared" si="1105"/>
        <v>6.5258998634464939E-3</v>
      </c>
      <c r="AI1323" s="376">
        <f t="shared" ref="AI1323:AJ1323" si="1106">AI153*100/AI$5</f>
        <v>4.7092337145762221E-3</v>
      </c>
      <c r="AJ1323" s="376">
        <f t="shared" si="1106"/>
        <v>5.0479416067659971E-3</v>
      </c>
      <c r="AK1323" s="376">
        <f t="shared" ref="AK1323:AL1323" si="1107">AK153*100/AK$5</f>
        <v>8.1093318140327483E-3</v>
      </c>
      <c r="AL1323" s="376">
        <f t="shared" si="1107"/>
        <v>7.8554891234420606E-3</v>
      </c>
      <c r="AM1323" s="376">
        <f t="shared" ref="AM1323:AN1323" si="1108">AM153*100/AM$5</f>
        <v>7.4533268919580436E-3</v>
      </c>
      <c r="AN1323" s="376">
        <f t="shared" si="1108"/>
        <v>5.0331250659049294E-3</v>
      </c>
      <c r="AO1323" s="376">
        <f t="shared" ref="AO1323:AP1323" si="1109">AO153*100/AO$5</f>
        <v>5.5015497017054235E-3</v>
      </c>
      <c r="AP1323" s="376">
        <f t="shared" si="1109"/>
        <v>5.7958062108395851E-3</v>
      </c>
    </row>
    <row r="1324" spans="1:42" s="326" customFormat="1" ht="13.8" x14ac:dyDescent="0.3">
      <c r="A1324" s="328"/>
      <c r="B1324" s="328" t="s">
        <v>325</v>
      </c>
      <c r="C1324" s="376">
        <f t="shared" ref="C1324:AF1324" si="1110">C154*100/C$5</f>
        <v>7.8929869860706922E-2</v>
      </c>
      <c r="D1324" s="376">
        <f t="shared" si="1110"/>
        <v>7.4557925739961589E-2</v>
      </c>
      <c r="E1324" s="376">
        <f t="shared" si="1110"/>
        <v>6.4595507926935469E-2</v>
      </c>
      <c r="F1324" s="376">
        <f t="shared" si="1110"/>
        <v>6.4504983239901753E-2</v>
      </c>
      <c r="G1324" s="376">
        <f t="shared" si="1110"/>
        <v>7.7427570648960622E-2</v>
      </c>
      <c r="H1324" s="376">
        <f t="shared" si="1110"/>
        <v>7.8405711877849407E-2</v>
      </c>
      <c r="I1324" s="376">
        <f t="shared" si="1110"/>
        <v>8.0283903353964237E-2</v>
      </c>
      <c r="J1324" s="376">
        <f t="shared" si="1110"/>
        <v>8.3303273884314216E-2</v>
      </c>
      <c r="K1324" s="376">
        <f t="shared" si="1110"/>
        <v>8.0433761620226307E-2</v>
      </c>
      <c r="L1324" s="376">
        <f t="shared" si="1110"/>
        <v>6.7998983175895672E-2</v>
      </c>
      <c r="M1324" s="376">
        <f t="shared" si="1110"/>
        <v>7.2711894117186551E-2</v>
      </c>
      <c r="N1324" s="376">
        <f t="shared" si="1110"/>
        <v>7.5541420916352991E-2</v>
      </c>
      <c r="O1324" s="376">
        <f t="shared" si="1110"/>
        <v>7.4692213510995406E-2</v>
      </c>
      <c r="P1324" s="376">
        <f t="shared" si="1110"/>
        <v>6.5072821584919838E-2</v>
      </c>
      <c r="Q1324" s="376">
        <f t="shared" si="1110"/>
        <v>7.9811427325111678E-2</v>
      </c>
      <c r="R1324" s="376">
        <f t="shared" si="1110"/>
        <v>7.5324259335245961E-2</v>
      </c>
      <c r="S1324" s="376">
        <f t="shared" si="1110"/>
        <v>7.0348092248548488E-2</v>
      </c>
      <c r="T1324" s="376">
        <f t="shared" si="1110"/>
        <v>6.7933766596165179E-2</v>
      </c>
      <c r="U1324" s="376">
        <f t="shared" si="1110"/>
        <v>5.8524404025108528E-2</v>
      </c>
      <c r="V1324" s="376">
        <f t="shared" si="1110"/>
        <v>7.6223410806563599E-2</v>
      </c>
      <c r="W1324" s="376">
        <f t="shared" si="1110"/>
        <v>6.3859390227941543E-2</v>
      </c>
      <c r="X1324" s="376">
        <f t="shared" si="1110"/>
        <v>5.9985807350244585E-2</v>
      </c>
      <c r="Y1324" s="376">
        <f t="shared" si="1110"/>
        <v>5.7296775036203687E-2</v>
      </c>
      <c r="Z1324" s="376">
        <f t="shared" si="1110"/>
        <v>6.2298018296133129E-2</v>
      </c>
      <c r="AA1324" s="376">
        <f t="shared" si="1110"/>
        <v>6.3649412380935202E-2</v>
      </c>
      <c r="AB1324" s="376">
        <f t="shared" si="1110"/>
        <v>6.1937978235087031E-2</v>
      </c>
      <c r="AC1324" s="376">
        <f t="shared" si="1110"/>
        <v>4.3485305052871133E-2</v>
      </c>
      <c r="AD1324" s="376">
        <f t="shared" si="1110"/>
        <v>6.188155903229102E-2</v>
      </c>
      <c r="AE1324" s="376">
        <f t="shared" si="1110"/>
        <v>6.159528252980153E-2</v>
      </c>
      <c r="AF1324" s="376">
        <f t="shared" si="1110"/>
        <v>5.8148718614007312E-2</v>
      </c>
      <c r="AG1324" s="376">
        <f t="shared" ref="AG1324:AH1324" si="1111">AG154*100/AG$5</f>
        <v>5.1572441634655401E-2</v>
      </c>
      <c r="AH1324" s="376">
        <f t="shared" si="1111"/>
        <v>5.9696493054719885E-2</v>
      </c>
      <c r="AI1324" s="376">
        <f t="shared" ref="AI1324:AJ1324" si="1112">AI154*100/AI$5</f>
        <v>6.1191747326565744E-2</v>
      </c>
      <c r="AJ1324" s="376">
        <f t="shared" si="1112"/>
        <v>5.8380562216647613E-2</v>
      </c>
      <c r="AK1324" s="376">
        <f t="shared" ref="AK1324:AL1324" si="1113">AK154*100/AK$5</f>
        <v>5.6568705123350507E-2</v>
      </c>
      <c r="AL1324" s="376">
        <f t="shared" si="1113"/>
        <v>6.7230950986934657E-2</v>
      </c>
      <c r="AM1324" s="376">
        <f t="shared" ref="AM1324:AN1324" si="1114">AM154*100/AM$5</f>
        <v>6.0229641002567544E-2</v>
      </c>
      <c r="AN1324" s="376">
        <f t="shared" si="1114"/>
        <v>4.8047956972111831E-2</v>
      </c>
      <c r="AO1324" s="376">
        <f t="shared" ref="AO1324:AP1324" si="1115">AO154*100/AO$5</f>
        <v>4.7116731138363996E-2</v>
      </c>
      <c r="AP1324" s="376">
        <f t="shared" si="1115"/>
        <v>4.4815212158270307E-2</v>
      </c>
    </row>
    <row r="1325" spans="1:42" s="326" customFormat="1" ht="13.8" x14ac:dyDescent="0.3">
      <c r="A1325" s="330"/>
      <c r="B1325" s="330" t="s">
        <v>326</v>
      </c>
      <c r="C1325" s="376">
        <f t="shared" ref="C1325:AF1325" si="1116">C155*100/C$5</f>
        <v>0.21001908479347836</v>
      </c>
      <c r="D1325" s="376">
        <f t="shared" si="1116"/>
        <v>0.16349365009259473</v>
      </c>
      <c r="E1325" s="376">
        <f t="shared" si="1116"/>
        <v>0.15708792112485692</v>
      </c>
      <c r="F1325" s="376">
        <f t="shared" si="1116"/>
        <v>0.16536150384190559</v>
      </c>
      <c r="G1325" s="376">
        <f t="shared" si="1116"/>
        <v>0.20558609971739306</v>
      </c>
      <c r="H1325" s="376">
        <f t="shared" si="1116"/>
        <v>0.17271720356825701</v>
      </c>
      <c r="I1325" s="376">
        <f t="shared" si="1116"/>
        <v>0.16348118675614309</v>
      </c>
      <c r="J1325" s="376">
        <f t="shared" si="1116"/>
        <v>0.18079436455540526</v>
      </c>
      <c r="K1325" s="376">
        <f t="shared" si="1116"/>
        <v>0.16459494146187773</v>
      </c>
      <c r="L1325" s="376">
        <f t="shared" si="1116"/>
        <v>0.17121656321580106</v>
      </c>
      <c r="M1325" s="376">
        <f t="shared" si="1116"/>
        <v>0.19137396122826514</v>
      </c>
      <c r="N1325" s="376">
        <f t="shared" si="1116"/>
        <v>0.17690023333411839</v>
      </c>
      <c r="O1325" s="376">
        <f t="shared" si="1116"/>
        <v>0.17768835660536428</v>
      </c>
      <c r="P1325" s="376">
        <f t="shared" si="1116"/>
        <v>0.11925956010375557</v>
      </c>
      <c r="Q1325" s="376">
        <f t="shared" si="1116"/>
        <v>0.17964347672453024</v>
      </c>
      <c r="R1325" s="376">
        <f t="shared" si="1116"/>
        <v>0.14639026238442096</v>
      </c>
      <c r="S1325" s="376">
        <f t="shared" si="1116"/>
        <v>0.15596373535973776</v>
      </c>
      <c r="T1325" s="376">
        <f t="shared" si="1116"/>
        <v>0.14649412844442006</v>
      </c>
      <c r="U1325" s="376">
        <f t="shared" si="1116"/>
        <v>0.15346076833626127</v>
      </c>
      <c r="V1325" s="376">
        <f t="shared" si="1116"/>
        <v>0.1730854336787345</v>
      </c>
      <c r="W1325" s="376">
        <f t="shared" si="1116"/>
        <v>0.15467232065488931</v>
      </c>
      <c r="X1325" s="376">
        <f t="shared" si="1116"/>
        <v>0.15413650825809821</v>
      </c>
      <c r="Y1325" s="376">
        <f t="shared" si="1116"/>
        <v>0.15083889903886313</v>
      </c>
      <c r="Z1325" s="376">
        <f t="shared" si="1116"/>
        <v>0.15184552222557726</v>
      </c>
      <c r="AA1325" s="376">
        <f t="shared" si="1116"/>
        <v>0.14798385587750565</v>
      </c>
      <c r="AB1325" s="376">
        <f t="shared" si="1116"/>
        <v>0.15791780969505145</v>
      </c>
      <c r="AC1325" s="376">
        <f t="shared" si="1116"/>
        <v>0.11756785978624053</v>
      </c>
      <c r="AD1325" s="376">
        <f t="shared" si="1116"/>
        <v>0.14633543484112541</v>
      </c>
      <c r="AE1325" s="376">
        <f t="shared" si="1116"/>
        <v>0.15853901061495099</v>
      </c>
      <c r="AF1325" s="376">
        <f t="shared" si="1116"/>
        <v>0.13729838006234035</v>
      </c>
      <c r="AG1325" s="376">
        <f t="shared" ref="AG1325:AH1325" si="1117">AG155*100/AG$5</f>
        <v>0.13249515818914986</v>
      </c>
      <c r="AH1325" s="376">
        <f t="shared" si="1117"/>
        <v>0.15085373505811248</v>
      </c>
      <c r="AI1325" s="376">
        <f t="shared" ref="AI1325:AJ1325" si="1118">AI155*100/AI$5</f>
        <v>0.13616164513764262</v>
      </c>
      <c r="AJ1325" s="376">
        <f t="shared" si="1118"/>
        <v>0.13378610250123232</v>
      </c>
      <c r="AK1325" s="376">
        <f t="shared" ref="AK1325:AL1325" si="1119">AK155*100/AK$5</f>
        <v>0.16666741540261248</v>
      </c>
      <c r="AL1325" s="376">
        <f t="shared" si="1119"/>
        <v>0.15497723351005394</v>
      </c>
      <c r="AM1325" s="376">
        <f t="shared" ref="AM1325:AN1325" si="1120">AM155*100/AM$5</f>
        <v>0.17489070262345435</v>
      </c>
      <c r="AN1325" s="376">
        <f t="shared" si="1120"/>
        <v>0.12659412549010307</v>
      </c>
      <c r="AO1325" s="376">
        <f t="shared" ref="AO1325:AP1325" si="1121">AO155*100/AO$5</f>
        <v>0.12772019870863524</v>
      </c>
      <c r="AP1325" s="376">
        <f t="shared" si="1121"/>
        <v>0.13805533021869454</v>
      </c>
    </row>
    <row r="1326" spans="1:42" s="326" customFormat="1" ht="13.8" x14ac:dyDescent="0.3">
      <c r="A1326" s="328"/>
      <c r="B1326" s="328" t="s">
        <v>327</v>
      </c>
      <c r="C1326" s="376">
        <f t="shared" ref="C1326:AF1326" si="1122">C156*100/C$5</f>
        <v>0.56757830378500673</v>
      </c>
      <c r="D1326" s="376">
        <f t="shared" si="1122"/>
        <v>0.4257808565207622</v>
      </c>
      <c r="E1326" s="376">
        <f t="shared" si="1122"/>
        <v>0.46921252033993949</v>
      </c>
      <c r="F1326" s="376">
        <f t="shared" si="1122"/>
        <v>0.41286388528750506</v>
      </c>
      <c r="G1326" s="376">
        <f t="shared" si="1122"/>
        <v>0.45517354092106266</v>
      </c>
      <c r="H1326" s="376">
        <f t="shared" si="1122"/>
        <v>0.40583289221062441</v>
      </c>
      <c r="I1326" s="376">
        <f t="shared" si="1122"/>
        <v>0.36299240271615529</v>
      </c>
      <c r="J1326" s="376">
        <f t="shared" si="1122"/>
        <v>0.39335630859996884</v>
      </c>
      <c r="K1326" s="376">
        <f t="shared" si="1122"/>
        <v>0.35018113290757058</v>
      </c>
      <c r="L1326" s="376">
        <f t="shared" si="1122"/>
        <v>0.37778717943739648</v>
      </c>
      <c r="M1326" s="376">
        <f t="shared" si="1122"/>
        <v>0.39942613339505406</v>
      </c>
      <c r="N1326" s="376">
        <f t="shared" si="1122"/>
        <v>0.36699799726362314</v>
      </c>
      <c r="O1326" s="376">
        <f t="shared" si="1122"/>
        <v>0.42144228441751158</v>
      </c>
      <c r="P1326" s="376">
        <f t="shared" si="1122"/>
        <v>0.33902806082369619</v>
      </c>
      <c r="Q1326" s="376">
        <f t="shared" si="1122"/>
        <v>0.38306691267913962</v>
      </c>
      <c r="R1326" s="376">
        <f t="shared" si="1122"/>
        <v>0.3405939209458303</v>
      </c>
      <c r="S1326" s="376">
        <f t="shared" si="1122"/>
        <v>0.40635628558342018</v>
      </c>
      <c r="T1326" s="376">
        <f t="shared" si="1122"/>
        <v>0.33827738862674317</v>
      </c>
      <c r="U1326" s="376">
        <f t="shared" si="1122"/>
        <v>0.34601110341423985</v>
      </c>
      <c r="V1326" s="376">
        <f t="shared" si="1122"/>
        <v>0.40575443360637348</v>
      </c>
      <c r="W1326" s="376">
        <f t="shared" si="1122"/>
        <v>0.38145205226656753</v>
      </c>
      <c r="X1326" s="376">
        <f t="shared" si="1122"/>
        <v>0.37920152524026102</v>
      </c>
      <c r="Y1326" s="376">
        <f t="shared" si="1122"/>
        <v>0.37385440180136564</v>
      </c>
      <c r="Z1326" s="376">
        <f t="shared" si="1122"/>
        <v>0.38161152896344946</v>
      </c>
      <c r="AA1326" s="376">
        <f t="shared" si="1122"/>
        <v>0.41090636640369849</v>
      </c>
      <c r="AB1326" s="376">
        <f t="shared" si="1122"/>
        <v>0.38699050464404067</v>
      </c>
      <c r="AC1326" s="376">
        <f t="shared" si="1122"/>
        <v>0.35673601015572948</v>
      </c>
      <c r="AD1326" s="376">
        <f t="shared" si="1122"/>
        <v>0.37874736491132971</v>
      </c>
      <c r="AE1326" s="376">
        <f t="shared" si="1122"/>
        <v>0.41511347134516258</v>
      </c>
      <c r="AF1326" s="376">
        <f t="shared" si="1122"/>
        <v>0.37413868063071959</v>
      </c>
      <c r="AG1326" s="376">
        <f t="shared" ref="AG1326:AH1326" si="1123">AG156*100/AG$5</f>
        <v>0.3872461966001825</v>
      </c>
      <c r="AH1326" s="376">
        <f t="shared" si="1123"/>
        <v>0.38621254820772777</v>
      </c>
      <c r="AI1326" s="376">
        <f t="shared" ref="AI1326:AJ1326" si="1124">AI156*100/AI$5</f>
        <v>0.39612873311412389</v>
      </c>
      <c r="AJ1326" s="376">
        <f t="shared" si="1124"/>
        <v>0.38646649311793102</v>
      </c>
      <c r="AK1326" s="376">
        <f t="shared" ref="AK1326:AL1326" si="1125">AK156*100/AK$5</f>
        <v>0.38685006980268782</v>
      </c>
      <c r="AL1326" s="376">
        <f t="shared" si="1125"/>
        <v>0.38866883063242713</v>
      </c>
      <c r="AM1326" s="376">
        <f t="shared" ref="AM1326:AN1326" si="1126">AM156*100/AM$5</f>
        <v>0.47721478598691863</v>
      </c>
      <c r="AN1326" s="376">
        <f t="shared" si="1126"/>
        <v>0.3626172160179984</v>
      </c>
      <c r="AO1326" s="376">
        <f t="shared" ref="AO1326:AP1326" si="1127">AO156*100/AO$5</f>
        <v>0.38038557960205355</v>
      </c>
      <c r="AP1326" s="376">
        <f t="shared" si="1127"/>
        <v>0.38529098453287353</v>
      </c>
    </row>
    <row r="1327" spans="1:42" s="326" customFormat="1" ht="13.8" x14ac:dyDescent="0.3">
      <c r="A1327" s="330"/>
      <c r="B1327" s="330" t="s">
        <v>328</v>
      </c>
      <c r="C1327" s="376">
        <f t="shared" ref="C1327:AF1327" si="1128">C157*100/C$5</f>
        <v>7.7539529702329038</v>
      </c>
      <c r="D1327" s="376">
        <f t="shared" si="1128"/>
        <v>7.1417194641816328</v>
      </c>
      <c r="E1327" s="376">
        <f t="shared" si="1128"/>
        <v>7.1931498925335129</v>
      </c>
      <c r="F1327" s="376">
        <f t="shared" si="1128"/>
        <v>7.056317289335043</v>
      </c>
      <c r="G1327" s="376">
        <f t="shared" si="1128"/>
        <v>7.1271450191775596</v>
      </c>
      <c r="H1327" s="376">
        <f t="shared" si="1128"/>
        <v>6.8574563143590792</v>
      </c>
      <c r="I1327" s="376">
        <f t="shared" si="1128"/>
        <v>6.9517673337815262</v>
      </c>
      <c r="J1327" s="376">
        <f t="shared" si="1128"/>
        <v>6.9335386494000817</v>
      </c>
      <c r="K1327" s="376">
        <f t="shared" si="1128"/>
        <v>6.4203797964515763</v>
      </c>
      <c r="L1327" s="376">
        <f t="shared" si="1128"/>
        <v>6.7249007670881307</v>
      </c>
      <c r="M1327" s="376">
        <f t="shared" si="1128"/>
        <v>6.9711092541946549</v>
      </c>
      <c r="N1327" s="376">
        <f t="shared" si="1128"/>
        <v>6.5616166930543223</v>
      </c>
      <c r="O1327" s="376">
        <f t="shared" si="1128"/>
        <v>7.0148364475485403</v>
      </c>
      <c r="P1327" s="376">
        <f t="shared" si="1128"/>
        <v>6.4222638294281271</v>
      </c>
      <c r="Q1327" s="376">
        <f t="shared" si="1128"/>
        <v>6.9122338294608081</v>
      </c>
      <c r="R1327" s="376">
        <f t="shared" si="1128"/>
        <v>6.4725784962170279</v>
      </c>
      <c r="S1327" s="376">
        <f t="shared" si="1128"/>
        <v>6.1787048950433068</v>
      </c>
      <c r="T1327" s="376">
        <f t="shared" si="1128"/>
        <v>6.2494938084691425</v>
      </c>
      <c r="U1327" s="376">
        <f t="shared" si="1128"/>
        <v>5.4608744333529327</v>
      </c>
      <c r="V1327" s="376">
        <f t="shared" si="1128"/>
        <v>6.0556108352908931</v>
      </c>
      <c r="W1327" s="376">
        <f t="shared" si="1128"/>
        <v>5.7577752949236247</v>
      </c>
      <c r="X1327" s="376">
        <f t="shared" si="1128"/>
        <v>5.9607998768604711</v>
      </c>
      <c r="Y1327" s="376">
        <f t="shared" si="1128"/>
        <v>5.7217076227151153</v>
      </c>
      <c r="Z1327" s="376">
        <f t="shared" si="1128"/>
        <v>5.8541051756200311</v>
      </c>
      <c r="AA1327" s="376">
        <f t="shared" si="1128"/>
        <v>5.8020281579324875</v>
      </c>
      <c r="AB1327" s="376">
        <f t="shared" si="1128"/>
        <v>6.1593412727222709</v>
      </c>
      <c r="AC1327" s="376">
        <f t="shared" si="1128"/>
        <v>6.0105493444412961</v>
      </c>
      <c r="AD1327" s="376">
        <f t="shared" si="1128"/>
        <v>6.161280695378669</v>
      </c>
      <c r="AE1327" s="376">
        <f t="shared" si="1128"/>
        <v>5.9727410342152494</v>
      </c>
      <c r="AF1327" s="376">
        <f t="shared" si="1128"/>
        <v>5.9909664388425599</v>
      </c>
      <c r="AG1327" s="376">
        <f t="shared" ref="AG1327:AH1327" si="1129">AG157*100/AG$5</f>
        <v>5.9580628599023315</v>
      </c>
      <c r="AH1327" s="376">
        <f t="shared" si="1129"/>
        <v>6.1675304668737327</v>
      </c>
      <c r="AI1327" s="376">
        <f t="shared" ref="AI1327:AJ1327" si="1130">AI157*100/AI$5</f>
        <v>5.3756623809814483</v>
      </c>
      <c r="AJ1327" s="376">
        <f t="shared" si="1130"/>
        <v>5.4579054066808217</v>
      </c>
      <c r="AK1327" s="376">
        <f t="shared" ref="AK1327:AL1327" si="1131">AK157*100/AK$5</f>
        <v>5.3148165206184217</v>
      </c>
      <c r="AL1327" s="376">
        <f t="shared" si="1131"/>
        <v>5.0292973712009799</v>
      </c>
      <c r="AM1327" s="376">
        <f t="shared" ref="AM1327:AN1327" si="1132">AM157*100/AM$5</f>
        <v>5.6766589584034985</v>
      </c>
      <c r="AN1327" s="376">
        <f t="shared" si="1132"/>
        <v>5.1533981366903925</v>
      </c>
      <c r="AO1327" s="376">
        <f t="shared" ref="AO1327:AP1327" si="1133">AO157*100/AO$5</f>
        <v>4.9713981372510681</v>
      </c>
      <c r="AP1327" s="376">
        <f t="shared" si="1133"/>
        <v>4.8476529697364326</v>
      </c>
    </row>
    <row r="1328" spans="1:42" s="326" customFormat="1" ht="13.8" x14ac:dyDescent="0.3">
      <c r="A1328" s="328"/>
      <c r="B1328" s="328" t="s">
        <v>329</v>
      </c>
      <c r="C1328" s="376">
        <f t="shared" ref="C1328:AF1328" si="1134">C158*100/C$5</f>
        <v>1.1522552008221143</v>
      </c>
      <c r="D1328" s="376">
        <f t="shared" si="1134"/>
        <v>0.94708367448319564</v>
      </c>
      <c r="E1328" s="376">
        <f t="shared" si="1134"/>
        <v>0.99503934843570352</v>
      </c>
      <c r="F1328" s="376">
        <f t="shared" si="1134"/>
        <v>1.0911459812155733</v>
      </c>
      <c r="G1328" s="376">
        <f t="shared" si="1134"/>
        <v>1.0642038733752319</v>
      </c>
      <c r="H1328" s="376">
        <f t="shared" si="1134"/>
        <v>1.0801799853116103</v>
      </c>
      <c r="I1328" s="376">
        <f t="shared" si="1134"/>
        <v>1.1901710670383501</v>
      </c>
      <c r="J1328" s="376">
        <f t="shared" si="1134"/>
        <v>1.0133529604210971</v>
      </c>
      <c r="K1328" s="376">
        <f t="shared" si="1134"/>
        <v>1.0082470109048565</v>
      </c>
      <c r="L1328" s="376">
        <f t="shared" si="1134"/>
        <v>0.88701196845316765</v>
      </c>
      <c r="M1328" s="376">
        <f t="shared" si="1134"/>
        <v>0.94848815421558796</v>
      </c>
      <c r="N1328" s="376">
        <f t="shared" si="1134"/>
        <v>0.88925583257532703</v>
      </c>
      <c r="O1328" s="376">
        <f t="shared" si="1134"/>
        <v>1.0096275356849813</v>
      </c>
      <c r="P1328" s="376">
        <f t="shared" si="1134"/>
        <v>0.8031686837316302</v>
      </c>
      <c r="Q1328" s="376">
        <f t="shared" si="1134"/>
        <v>0.88042686837279682</v>
      </c>
      <c r="R1328" s="376">
        <f t="shared" si="1134"/>
        <v>0.80043779584558727</v>
      </c>
      <c r="S1328" s="376">
        <f t="shared" si="1134"/>
        <v>0.8359654019728997</v>
      </c>
      <c r="T1328" s="376">
        <f t="shared" si="1134"/>
        <v>0.78125437596413194</v>
      </c>
      <c r="U1328" s="376">
        <f t="shared" si="1134"/>
        <v>0.69218694314885432</v>
      </c>
      <c r="V1328" s="376">
        <f t="shared" si="1134"/>
        <v>0.69252608692565054</v>
      </c>
      <c r="W1328" s="376">
        <f t="shared" si="1134"/>
        <v>0.64969956781081339</v>
      </c>
      <c r="X1328" s="376">
        <f t="shared" si="1134"/>
        <v>0.73893453377517659</v>
      </c>
      <c r="Y1328" s="376">
        <f t="shared" si="1134"/>
        <v>0.73685672247974399</v>
      </c>
      <c r="Z1328" s="376">
        <f t="shared" si="1134"/>
        <v>0.83560079475948379</v>
      </c>
      <c r="AA1328" s="376">
        <f t="shared" si="1134"/>
        <v>0.8297231265470415</v>
      </c>
      <c r="AB1328" s="376">
        <f t="shared" si="1134"/>
        <v>0.7925124346822412</v>
      </c>
      <c r="AC1328" s="376">
        <f t="shared" si="1134"/>
        <v>0.69057794763113534</v>
      </c>
      <c r="AD1328" s="376">
        <f t="shared" si="1134"/>
        <v>0.81295014325623904</v>
      </c>
      <c r="AE1328" s="376">
        <f t="shared" si="1134"/>
        <v>0.84608290544456977</v>
      </c>
      <c r="AF1328" s="376">
        <f t="shared" si="1134"/>
        <v>0.8091460056643649</v>
      </c>
      <c r="AG1328" s="376">
        <f t="shared" ref="AG1328:AH1328" si="1135">AG158*100/AG$5</f>
        <v>0.8668702338071671</v>
      </c>
      <c r="AH1328" s="376">
        <f t="shared" si="1135"/>
        <v>0.92156063597355209</v>
      </c>
      <c r="AI1328" s="376">
        <f t="shared" ref="AI1328:AJ1328" si="1136">AI158*100/AI$5</f>
        <v>0.75531444844505602</v>
      </c>
      <c r="AJ1328" s="376">
        <f t="shared" si="1136"/>
        <v>0.73041325126941348</v>
      </c>
      <c r="AK1328" s="376">
        <f t="shared" ref="AK1328:AL1328" si="1137">AK158*100/AK$5</f>
        <v>0.81560268547189219</v>
      </c>
      <c r="AL1328" s="376">
        <f t="shared" si="1137"/>
        <v>0.67155115936296228</v>
      </c>
      <c r="AM1328" s="376">
        <f t="shared" ref="AM1328:AN1328" si="1138">AM158*100/AM$5</f>
        <v>0.6725146409104823</v>
      </c>
      <c r="AN1328" s="376">
        <f t="shared" si="1138"/>
        <v>0.74145157285309171</v>
      </c>
      <c r="AO1328" s="376">
        <f t="shared" ref="AO1328:AP1328" si="1139">AO158*100/AO$5</f>
        <v>0.64363648993249678</v>
      </c>
      <c r="AP1328" s="376">
        <f t="shared" si="1139"/>
        <v>0.60888990432710366</v>
      </c>
    </row>
    <row r="1329" spans="1:42" s="326" customFormat="1" ht="13.8" x14ac:dyDescent="0.3">
      <c r="A1329" s="330"/>
      <c r="B1329" s="330" t="s">
        <v>330</v>
      </c>
      <c r="C1329" s="376">
        <f t="shared" ref="C1329:AF1329" si="1140">C159*100/C$5</f>
        <v>2.0938004645981398</v>
      </c>
      <c r="D1329" s="376">
        <f t="shared" si="1140"/>
        <v>2.015044170835798</v>
      </c>
      <c r="E1329" s="376">
        <f t="shared" si="1140"/>
        <v>1.8740529317670789</v>
      </c>
      <c r="F1329" s="376">
        <f t="shared" si="1140"/>
        <v>1.9327900464771801</v>
      </c>
      <c r="G1329" s="376">
        <f t="shared" si="1140"/>
        <v>1.8879533570989877</v>
      </c>
      <c r="H1329" s="376">
        <f t="shared" si="1140"/>
        <v>1.9262297903299381</v>
      </c>
      <c r="I1329" s="376">
        <f t="shared" si="1140"/>
        <v>1.8714963378075229</v>
      </c>
      <c r="J1329" s="376">
        <f t="shared" si="1140"/>
        <v>1.7403600349990462</v>
      </c>
      <c r="K1329" s="376">
        <f t="shared" si="1140"/>
        <v>1.4723301974629228</v>
      </c>
      <c r="L1329" s="376">
        <f t="shared" si="1140"/>
        <v>1.6667426726128902</v>
      </c>
      <c r="M1329" s="376">
        <f t="shared" si="1140"/>
        <v>1.6413571979244135</v>
      </c>
      <c r="N1329" s="376">
        <f t="shared" si="1140"/>
        <v>1.7138570960722461</v>
      </c>
      <c r="O1329" s="376">
        <f t="shared" si="1140"/>
        <v>1.966398564194725</v>
      </c>
      <c r="P1329" s="376">
        <f t="shared" si="1140"/>
        <v>1.7538824080493356</v>
      </c>
      <c r="Q1329" s="376">
        <f t="shared" si="1140"/>
        <v>1.7200034613894792</v>
      </c>
      <c r="R1329" s="376">
        <f t="shared" si="1140"/>
        <v>1.7173757288674762</v>
      </c>
      <c r="S1329" s="376">
        <f t="shared" si="1140"/>
        <v>1.5422993149830218</v>
      </c>
      <c r="T1329" s="376">
        <f t="shared" si="1140"/>
        <v>1.6325156725652044</v>
      </c>
      <c r="U1329" s="376">
        <f t="shared" si="1140"/>
        <v>1.359008633063971</v>
      </c>
      <c r="V1329" s="376">
        <f t="shared" si="1140"/>
        <v>1.5851414487265845</v>
      </c>
      <c r="W1329" s="376">
        <f t="shared" si="1140"/>
        <v>1.5474864922700364</v>
      </c>
      <c r="X1329" s="376">
        <f t="shared" si="1140"/>
        <v>1.5692300596154571</v>
      </c>
      <c r="Y1329" s="376">
        <f t="shared" si="1140"/>
        <v>1.3007005864562902</v>
      </c>
      <c r="Z1329" s="376">
        <f t="shared" si="1140"/>
        <v>1.465788122521033</v>
      </c>
      <c r="AA1329" s="376">
        <f t="shared" si="1140"/>
        <v>1.4410403773152354</v>
      </c>
      <c r="AB1329" s="376">
        <f t="shared" si="1140"/>
        <v>1.5825981846051735</v>
      </c>
      <c r="AC1329" s="376">
        <f t="shared" si="1140"/>
        <v>1.7692433585495519</v>
      </c>
      <c r="AD1329" s="376">
        <f t="shared" si="1140"/>
        <v>1.6337610205878323</v>
      </c>
      <c r="AE1329" s="376">
        <f t="shared" si="1140"/>
        <v>1.5344563756178196</v>
      </c>
      <c r="AF1329" s="376">
        <f t="shared" si="1140"/>
        <v>1.6915118842016872</v>
      </c>
      <c r="AG1329" s="376">
        <f t="shared" ref="AG1329:AH1329" si="1141">AG159*100/AG$5</f>
        <v>1.5931342002344759</v>
      </c>
      <c r="AH1329" s="376">
        <f t="shared" si="1141"/>
        <v>1.655807956214512</v>
      </c>
      <c r="AI1329" s="376">
        <f t="shared" ref="AI1329:AJ1329" si="1142">AI159*100/AI$5</f>
        <v>1.3708245097017313</v>
      </c>
      <c r="AJ1329" s="376">
        <f t="shared" si="1142"/>
        <v>1.5542680171805372</v>
      </c>
      <c r="AK1329" s="376">
        <f t="shared" ref="AK1329:AL1329" si="1143">AK159*100/AK$5</f>
        <v>1.2947814863560014</v>
      </c>
      <c r="AL1329" s="376">
        <f t="shared" si="1143"/>
        <v>1.3750830907256764</v>
      </c>
      <c r="AM1329" s="376">
        <f t="shared" ref="AM1329:AN1329" si="1144">AM159*100/AM$5</f>
        <v>1.5357792351332873</v>
      </c>
      <c r="AN1329" s="376">
        <f t="shared" si="1144"/>
        <v>1.3851900230262606</v>
      </c>
      <c r="AO1329" s="376">
        <f t="shared" ref="AO1329:AP1329" si="1145">AO159*100/AO$5</f>
        <v>1.3561610252906937</v>
      </c>
      <c r="AP1329" s="376">
        <f t="shared" si="1145"/>
        <v>1.4367013690359842</v>
      </c>
    </row>
    <row r="1330" spans="1:42" s="326" customFormat="1" ht="13.8" x14ac:dyDescent="0.3">
      <c r="A1330" s="328"/>
      <c r="B1330" s="328" t="s">
        <v>331</v>
      </c>
      <c r="C1330" s="376">
        <f t="shared" ref="C1330:AF1330" si="1146">C160*100/C$5</f>
        <v>0.45393310823064104</v>
      </c>
      <c r="D1330" s="376">
        <f t="shared" si="1146"/>
        <v>0.41807538959959983</v>
      </c>
      <c r="E1330" s="376">
        <f t="shared" si="1146"/>
        <v>0.45168371622581727</v>
      </c>
      <c r="F1330" s="376">
        <f t="shared" si="1146"/>
        <v>0.4295400030872813</v>
      </c>
      <c r="G1330" s="376">
        <f t="shared" si="1146"/>
        <v>0.42666510874802133</v>
      </c>
      <c r="H1330" s="376">
        <f t="shared" si="1146"/>
        <v>0.41786186464290076</v>
      </c>
      <c r="I1330" s="376">
        <f t="shared" si="1146"/>
        <v>0.41347869747572213</v>
      </c>
      <c r="J1330" s="376">
        <f t="shared" si="1146"/>
        <v>0.40141673921662097</v>
      </c>
      <c r="K1330" s="376">
        <f t="shared" si="1146"/>
        <v>0.3628935908416942</v>
      </c>
      <c r="L1330" s="376">
        <f t="shared" si="1146"/>
        <v>0.37805809172096577</v>
      </c>
      <c r="M1330" s="376">
        <f t="shared" si="1146"/>
        <v>0.37223894770700128</v>
      </c>
      <c r="N1330" s="376">
        <f t="shared" si="1146"/>
        <v>0.3734856722364393</v>
      </c>
      <c r="O1330" s="376">
        <f t="shared" si="1146"/>
        <v>0.37343203210106685</v>
      </c>
      <c r="P1330" s="376">
        <f t="shared" si="1146"/>
        <v>0.33873900184286931</v>
      </c>
      <c r="Q1330" s="376">
        <f t="shared" si="1146"/>
        <v>0.40372934827172297</v>
      </c>
      <c r="R1330" s="376">
        <f t="shared" si="1146"/>
        <v>0.35772896912853841</v>
      </c>
      <c r="S1330" s="376">
        <f t="shared" si="1146"/>
        <v>0.38161742060814663</v>
      </c>
      <c r="T1330" s="376">
        <f t="shared" si="1146"/>
        <v>0.37796565348628935</v>
      </c>
      <c r="U1330" s="376">
        <f t="shared" si="1146"/>
        <v>0.350359408034495</v>
      </c>
      <c r="V1330" s="376">
        <f t="shared" si="1146"/>
        <v>0.39611332164134372</v>
      </c>
      <c r="W1330" s="376">
        <f t="shared" si="1146"/>
        <v>0.34416736862152292</v>
      </c>
      <c r="X1330" s="376">
        <f t="shared" si="1146"/>
        <v>0.35113011925722765</v>
      </c>
      <c r="Y1330" s="376">
        <f t="shared" si="1146"/>
        <v>0.34508822427245595</v>
      </c>
      <c r="Z1330" s="376">
        <f t="shared" si="1146"/>
        <v>0.34904150677225099</v>
      </c>
      <c r="AA1330" s="376">
        <f t="shared" si="1146"/>
        <v>0.3785845503710889</v>
      </c>
      <c r="AB1330" s="376">
        <f t="shared" si="1146"/>
        <v>0.38742587763406078</v>
      </c>
      <c r="AC1330" s="376">
        <f t="shared" si="1146"/>
        <v>0.36766963550141513</v>
      </c>
      <c r="AD1330" s="376">
        <f t="shared" si="1146"/>
        <v>0.42502166873983122</v>
      </c>
      <c r="AE1330" s="376">
        <f t="shared" si="1146"/>
        <v>0.38229275237102839</v>
      </c>
      <c r="AF1330" s="376">
        <f t="shared" si="1146"/>
        <v>0.35272387541702899</v>
      </c>
      <c r="AG1330" s="376">
        <f t="shared" ref="AG1330:AH1330" si="1147">AG160*100/AG$5</f>
        <v>0.38683075783346355</v>
      </c>
      <c r="AH1330" s="376">
        <f t="shared" si="1147"/>
        <v>0.39664701167437266</v>
      </c>
      <c r="AI1330" s="376">
        <f t="shared" ref="AI1330:AJ1330" si="1148">AI160*100/AI$5</f>
        <v>0.34960548427270249</v>
      </c>
      <c r="AJ1330" s="376">
        <f t="shared" si="1148"/>
        <v>0.33683775426584101</v>
      </c>
      <c r="AK1330" s="376">
        <f t="shared" ref="AK1330:AL1330" si="1149">AK160*100/AK$5</f>
        <v>0.34504641725906471</v>
      </c>
      <c r="AL1330" s="376">
        <f t="shared" si="1149"/>
        <v>0.32339461112685597</v>
      </c>
      <c r="AM1330" s="376">
        <f t="shared" ref="AM1330:AN1330" si="1150">AM160*100/AM$5</f>
        <v>0.38476493954452751</v>
      </c>
      <c r="AN1330" s="376">
        <f t="shared" si="1150"/>
        <v>0.34266720924983968</v>
      </c>
      <c r="AO1330" s="376">
        <f t="shared" ref="AO1330:AP1330" si="1151">AO160*100/AO$5</f>
        <v>0.35227076091130061</v>
      </c>
      <c r="AP1330" s="376">
        <f t="shared" si="1151"/>
        <v>0.31870743962509518</v>
      </c>
    </row>
    <row r="1331" spans="1:42" s="326" customFormat="1" ht="13.8" x14ac:dyDescent="0.3">
      <c r="A1331" s="330"/>
      <c r="B1331" s="330" t="s">
        <v>332</v>
      </c>
      <c r="C1331" s="376">
        <f t="shared" ref="C1331:AF1331" si="1152">C161*100/C$5</f>
        <v>0.13860223317990655</v>
      </c>
      <c r="D1331" s="376">
        <f t="shared" si="1152"/>
        <v>0.13447976905983833</v>
      </c>
      <c r="E1331" s="376">
        <f t="shared" si="1152"/>
        <v>0.14362430775209498</v>
      </c>
      <c r="F1331" s="376">
        <f t="shared" si="1152"/>
        <v>0.12413110227938937</v>
      </c>
      <c r="G1331" s="376">
        <f t="shared" si="1152"/>
        <v>0.13418560357453588</v>
      </c>
      <c r="H1331" s="376">
        <f t="shared" si="1152"/>
        <v>0.12340566296485909</v>
      </c>
      <c r="I1331" s="376">
        <f t="shared" si="1152"/>
        <v>0.11078219828907147</v>
      </c>
      <c r="J1331" s="376">
        <f t="shared" si="1152"/>
        <v>0.12203710788831672</v>
      </c>
      <c r="K1331" s="376">
        <f t="shared" si="1152"/>
        <v>0.11590308869568219</v>
      </c>
      <c r="L1331" s="376">
        <f t="shared" si="1152"/>
        <v>0.13956497808545387</v>
      </c>
      <c r="M1331" s="376">
        <f t="shared" si="1152"/>
        <v>0.1283626591875669</v>
      </c>
      <c r="N1331" s="376">
        <f t="shared" si="1152"/>
        <v>0.14575050623861044</v>
      </c>
      <c r="O1331" s="376">
        <f t="shared" si="1152"/>
        <v>0.12453357108368816</v>
      </c>
      <c r="P1331" s="376">
        <f t="shared" si="1152"/>
        <v>0.1160396073579671</v>
      </c>
      <c r="Q1331" s="376">
        <f t="shared" si="1152"/>
        <v>0.11413771975646524</v>
      </c>
      <c r="R1331" s="376">
        <f t="shared" si="1152"/>
        <v>0.11301089516331558</v>
      </c>
      <c r="S1331" s="376">
        <f t="shared" si="1152"/>
        <v>0.11804363986072665</v>
      </c>
      <c r="T1331" s="376">
        <f t="shared" si="1152"/>
        <v>0.12265586155687268</v>
      </c>
      <c r="U1331" s="376">
        <f t="shared" si="1152"/>
        <v>0.1184856356620527</v>
      </c>
      <c r="V1331" s="376">
        <f t="shared" si="1152"/>
        <v>0.13575032739195295</v>
      </c>
      <c r="W1331" s="376">
        <f t="shared" si="1152"/>
        <v>0.11012255838538228</v>
      </c>
      <c r="X1331" s="376">
        <f t="shared" si="1152"/>
        <v>0.11433171139366825</v>
      </c>
      <c r="Y1331" s="376">
        <f t="shared" si="1152"/>
        <v>0.11557782126314896</v>
      </c>
      <c r="Z1331" s="376">
        <f t="shared" si="1152"/>
        <v>0.1239657385544828</v>
      </c>
      <c r="AA1331" s="376">
        <f t="shared" si="1152"/>
        <v>0.12164977535947318</v>
      </c>
      <c r="AB1331" s="376">
        <f t="shared" si="1152"/>
        <v>0.12235812512868718</v>
      </c>
      <c r="AC1331" s="376">
        <f t="shared" si="1152"/>
        <v>0.11705010857261613</v>
      </c>
      <c r="AD1331" s="376">
        <f t="shared" si="1152"/>
        <v>0.12655805171005499</v>
      </c>
      <c r="AE1331" s="376">
        <f t="shared" si="1152"/>
        <v>0.11236793861525748</v>
      </c>
      <c r="AF1331" s="376">
        <f t="shared" si="1152"/>
        <v>0.12013656723170708</v>
      </c>
      <c r="AG1331" s="376">
        <f t="shared" ref="AG1331:AH1331" si="1153">AG161*100/AG$5</f>
        <v>0.12285039556305188</v>
      </c>
      <c r="AH1331" s="376">
        <f t="shared" si="1153"/>
        <v>0.12970401574255763</v>
      </c>
      <c r="AI1331" s="376">
        <f t="shared" ref="AI1331:AJ1331" si="1154">AI161*100/AI$5</f>
        <v>0.1193065841958907</v>
      </c>
      <c r="AJ1331" s="376">
        <f t="shared" si="1154"/>
        <v>0.11532890572598267</v>
      </c>
      <c r="AK1331" s="376">
        <f t="shared" ref="AK1331:AL1331" si="1155">AK161*100/AK$5</f>
        <v>0.12413125601514435</v>
      </c>
      <c r="AL1331" s="376">
        <f t="shared" si="1155"/>
        <v>0.11632059649214797</v>
      </c>
      <c r="AM1331" s="376">
        <f t="shared" ref="AM1331:AN1331" si="1156">AM161*100/AM$5</f>
        <v>0.11262882843369204</v>
      </c>
      <c r="AN1331" s="376">
        <f t="shared" si="1156"/>
        <v>0.11010142807153461</v>
      </c>
      <c r="AO1331" s="376">
        <f t="shared" ref="AO1331:AP1331" si="1157">AO161*100/AO$5</f>
        <v>0.11502165587240898</v>
      </c>
      <c r="AP1331" s="376">
        <f t="shared" si="1157"/>
        <v>0.10154543182408136</v>
      </c>
    </row>
    <row r="1332" spans="1:42" s="326" customFormat="1" ht="13.8" x14ac:dyDescent="0.3">
      <c r="A1332" s="328"/>
      <c r="B1332" s="328" t="s">
        <v>333</v>
      </c>
      <c r="C1332" s="376">
        <f t="shared" ref="C1332:AF1332" si="1158">C162*100/C$5</f>
        <v>0.31533087505073448</v>
      </c>
      <c r="D1332" s="376">
        <f t="shared" si="1158"/>
        <v>0.28359562053976151</v>
      </c>
      <c r="E1332" s="376">
        <f t="shared" si="1158"/>
        <v>0.30805940847372226</v>
      </c>
      <c r="F1332" s="376">
        <f t="shared" si="1158"/>
        <v>0.3054089008078919</v>
      </c>
      <c r="G1332" s="376">
        <f t="shared" si="1158"/>
        <v>0.29247950517348542</v>
      </c>
      <c r="H1332" s="376">
        <f t="shared" si="1158"/>
        <v>0.29441996983336616</v>
      </c>
      <c r="I1332" s="376">
        <f t="shared" si="1158"/>
        <v>0.30265962095819227</v>
      </c>
      <c r="J1332" s="376">
        <f t="shared" si="1158"/>
        <v>0.27934315879157734</v>
      </c>
      <c r="K1332" s="376">
        <f t="shared" si="1158"/>
        <v>0.24699050214601198</v>
      </c>
      <c r="L1332" s="376">
        <f t="shared" si="1158"/>
        <v>0.2384931136355119</v>
      </c>
      <c r="M1332" s="376">
        <f t="shared" si="1158"/>
        <v>0.24387628851943435</v>
      </c>
      <c r="N1332" s="376">
        <f t="shared" si="1158"/>
        <v>0.22769072986787806</v>
      </c>
      <c r="O1332" s="376">
        <f t="shared" si="1158"/>
        <v>0.24889846101737867</v>
      </c>
      <c r="P1332" s="376">
        <f t="shared" si="1158"/>
        <v>0.2226993944849022</v>
      </c>
      <c r="Q1332" s="376">
        <f t="shared" si="1158"/>
        <v>0.28959162851525772</v>
      </c>
      <c r="R1332" s="376">
        <f t="shared" si="1158"/>
        <v>0.2447180739652228</v>
      </c>
      <c r="S1332" s="376">
        <f t="shared" si="1158"/>
        <v>0.26357378074741994</v>
      </c>
      <c r="T1332" s="376">
        <f t="shared" si="1158"/>
        <v>0.25530979192941666</v>
      </c>
      <c r="U1332" s="376">
        <f t="shared" si="1158"/>
        <v>0.23187377237244228</v>
      </c>
      <c r="V1332" s="376">
        <f t="shared" si="1158"/>
        <v>0.26036299424939074</v>
      </c>
      <c r="W1332" s="376">
        <f t="shared" si="1158"/>
        <v>0.23404481023614063</v>
      </c>
      <c r="X1332" s="376">
        <f t="shared" si="1158"/>
        <v>0.23679840786355932</v>
      </c>
      <c r="Y1332" s="376">
        <f t="shared" si="1158"/>
        <v>0.22951040300930697</v>
      </c>
      <c r="Z1332" s="376">
        <f t="shared" si="1158"/>
        <v>0.22507576821776817</v>
      </c>
      <c r="AA1332" s="376">
        <f t="shared" si="1158"/>
        <v>0.25693477501161571</v>
      </c>
      <c r="AB1332" s="376">
        <f t="shared" si="1158"/>
        <v>0.26506775250537357</v>
      </c>
      <c r="AC1332" s="376">
        <f t="shared" si="1158"/>
        <v>0.25061952692879896</v>
      </c>
      <c r="AD1332" s="376">
        <f t="shared" si="1158"/>
        <v>0.2984636170297762</v>
      </c>
      <c r="AE1332" s="376">
        <f t="shared" si="1158"/>
        <v>0.26992481375577093</v>
      </c>
      <c r="AF1332" s="376">
        <f t="shared" si="1158"/>
        <v>0.23258730818532189</v>
      </c>
      <c r="AG1332" s="376">
        <f t="shared" ref="AG1332:AH1332" si="1159">AG162*100/AG$5</f>
        <v>0.26398036227041166</v>
      </c>
      <c r="AH1332" s="376">
        <f t="shared" si="1159"/>
        <v>0.26694299593181503</v>
      </c>
      <c r="AI1332" s="376">
        <f t="shared" ref="AI1332:AJ1332" si="1160">AI162*100/AI$5</f>
        <v>0.23029890007681184</v>
      </c>
      <c r="AJ1332" s="376">
        <f t="shared" si="1160"/>
        <v>0.22150884853985828</v>
      </c>
      <c r="AK1332" s="376">
        <f t="shared" ref="AK1332:AL1332" si="1161">AK162*100/AK$5</f>
        <v>0.22091516124392035</v>
      </c>
      <c r="AL1332" s="376">
        <f t="shared" si="1161"/>
        <v>0.20707401463470801</v>
      </c>
      <c r="AM1332" s="376">
        <f t="shared" ref="AM1332:AN1332" si="1162">AM162*100/AM$5</f>
        <v>0.27213611111083547</v>
      </c>
      <c r="AN1332" s="376">
        <f t="shared" si="1162"/>
        <v>0.23256578117830504</v>
      </c>
      <c r="AO1332" s="376">
        <f t="shared" ref="AO1332:AP1332" si="1163">AO162*100/AO$5</f>
        <v>0.23724910503889166</v>
      </c>
      <c r="AP1332" s="376">
        <f t="shared" si="1163"/>
        <v>0.21716200780101375</v>
      </c>
    </row>
    <row r="1333" spans="1:42" s="326" customFormat="1" ht="13.8" x14ac:dyDescent="0.3">
      <c r="A1333" s="330"/>
      <c r="B1333" s="330" t="s">
        <v>334</v>
      </c>
      <c r="C1333" s="376">
        <f t="shared" ref="C1333:AF1333" si="1164">C163*100/C$5</f>
        <v>2.075622414701336</v>
      </c>
      <c r="D1333" s="376">
        <f t="shared" si="1164"/>
        <v>1.9287343318585328</v>
      </c>
      <c r="E1333" s="376">
        <f t="shared" si="1164"/>
        <v>2.0113743291036701</v>
      </c>
      <c r="F1333" s="376">
        <f t="shared" si="1164"/>
        <v>1.8960386022134048</v>
      </c>
      <c r="G1333" s="376">
        <f t="shared" si="1164"/>
        <v>1.9642346743142722</v>
      </c>
      <c r="H1333" s="376">
        <f t="shared" si="1164"/>
        <v>1.8270632314530093</v>
      </c>
      <c r="I1333" s="376">
        <f t="shared" si="1164"/>
        <v>1.7932407370187713</v>
      </c>
      <c r="J1333" s="376">
        <f t="shared" si="1164"/>
        <v>1.814691064848535</v>
      </c>
      <c r="K1333" s="376">
        <f t="shared" si="1164"/>
        <v>1.6380237464005891</v>
      </c>
      <c r="L1333" s="376">
        <f t="shared" si="1164"/>
        <v>1.770637533361719</v>
      </c>
      <c r="M1333" s="376">
        <f t="shared" si="1164"/>
        <v>1.8000980270357203</v>
      </c>
      <c r="N1333" s="376">
        <f t="shared" si="1164"/>
        <v>1.7222999607628973</v>
      </c>
      <c r="O1333" s="376">
        <f t="shared" si="1164"/>
        <v>1.7775665042257862</v>
      </c>
      <c r="P1333" s="376">
        <f t="shared" si="1164"/>
        <v>1.69441658189686</v>
      </c>
      <c r="Q1333" s="376">
        <f t="shared" si="1164"/>
        <v>1.9104179648625885</v>
      </c>
      <c r="R1333" s="376">
        <f t="shared" si="1164"/>
        <v>1.5934110937376913</v>
      </c>
      <c r="S1333" s="376">
        <f t="shared" si="1164"/>
        <v>1.6667391640593745</v>
      </c>
      <c r="T1333" s="376">
        <f t="shared" si="1164"/>
        <v>1.6203311390832111</v>
      </c>
      <c r="U1333" s="376">
        <f t="shared" si="1164"/>
        <v>1.5198879723916645</v>
      </c>
      <c r="V1333" s="376">
        <f t="shared" si="1164"/>
        <v>1.6034587337892456</v>
      </c>
      <c r="W1333" s="376">
        <f t="shared" si="1164"/>
        <v>1.5964203302171016</v>
      </c>
      <c r="X1333" s="376">
        <f t="shared" si="1164"/>
        <v>1.5511601997263289</v>
      </c>
      <c r="Y1333" s="376">
        <f t="shared" si="1164"/>
        <v>1.569804103997825</v>
      </c>
      <c r="Z1333" s="376">
        <f t="shared" si="1164"/>
        <v>1.6068621402989498</v>
      </c>
      <c r="AA1333" s="376">
        <f t="shared" si="1164"/>
        <v>1.6237796418074628</v>
      </c>
      <c r="AB1333" s="376">
        <f t="shared" si="1164"/>
        <v>1.7363908275592614</v>
      </c>
      <c r="AC1333" s="376">
        <f t="shared" si="1164"/>
        <v>1.7211433039295834</v>
      </c>
      <c r="AD1333" s="376">
        <f t="shared" si="1164"/>
        <v>1.6682996030176294</v>
      </c>
      <c r="AE1333" s="376">
        <f t="shared" si="1164"/>
        <v>1.6858095777646533</v>
      </c>
      <c r="AF1333" s="376">
        <f t="shared" si="1164"/>
        <v>1.6734969851328449</v>
      </c>
      <c r="AG1333" s="376">
        <f t="shared" ref="AG1333:AH1333" si="1165">AG163*100/AG$5</f>
        <v>1.7253792510992374</v>
      </c>
      <c r="AH1333" s="376">
        <f t="shared" si="1165"/>
        <v>1.7426957999583157</v>
      </c>
      <c r="AI1333" s="376">
        <f t="shared" ref="AI1333:AJ1333" si="1166">AI163*100/AI$5</f>
        <v>1.6138316724506501</v>
      </c>
      <c r="AJ1333" s="376">
        <f t="shared" si="1166"/>
        <v>1.5676220309953612</v>
      </c>
      <c r="AK1333" s="376">
        <f t="shared" ref="AK1333:AL1333" si="1167">AK163*100/AK$5</f>
        <v>1.6378051886335383</v>
      </c>
      <c r="AL1333" s="376">
        <f t="shared" si="1167"/>
        <v>1.5227458809333423</v>
      </c>
      <c r="AM1333" s="376">
        <f t="shared" ref="AM1333:AN1333" si="1168">AM163*100/AM$5</f>
        <v>1.6752657172201246</v>
      </c>
      <c r="AN1333" s="376">
        <f t="shared" si="1168"/>
        <v>1.4938240537468213</v>
      </c>
      <c r="AO1333" s="376">
        <f t="shared" ref="AO1333:AP1333" si="1169">AO163*100/AO$5</f>
        <v>1.4637497581418808</v>
      </c>
      <c r="AP1333" s="376">
        <f t="shared" si="1169"/>
        <v>1.3954069590244436</v>
      </c>
    </row>
    <row r="1334" spans="1:42" s="326" customFormat="1" ht="13.8" x14ac:dyDescent="0.3">
      <c r="A1334" s="328"/>
      <c r="B1334" s="328" t="s">
        <v>335</v>
      </c>
      <c r="C1334" s="376">
        <f t="shared" ref="C1334:AF1334" si="1170">C164*100/C$5</f>
        <v>9.3653658494460237E-2</v>
      </c>
      <c r="D1334" s="376">
        <f t="shared" si="1170"/>
        <v>8.9925812281050677E-2</v>
      </c>
      <c r="E1334" s="376">
        <f t="shared" si="1170"/>
        <v>0.10778349763790042</v>
      </c>
      <c r="F1334" s="376">
        <f t="shared" si="1170"/>
        <v>0.11057425831266482</v>
      </c>
      <c r="G1334" s="376">
        <f t="shared" si="1170"/>
        <v>0.10445696613338766</v>
      </c>
      <c r="H1334" s="376">
        <f t="shared" si="1170"/>
        <v>0.10369553946137015</v>
      </c>
      <c r="I1334" s="376">
        <f t="shared" si="1170"/>
        <v>0.10163639763138514</v>
      </c>
      <c r="J1334" s="376">
        <f t="shared" si="1170"/>
        <v>0.12878452718279926</v>
      </c>
      <c r="K1334" s="376">
        <f t="shared" si="1170"/>
        <v>0.12355410504492323</v>
      </c>
      <c r="L1334" s="376">
        <f t="shared" si="1170"/>
        <v>0.11933686091227906</v>
      </c>
      <c r="M1334" s="376">
        <f t="shared" si="1170"/>
        <v>0.1447430449307599</v>
      </c>
      <c r="N1334" s="376">
        <f t="shared" si="1170"/>
        <v>0.12126619863572194</v>
      </c>
      <c r="O1334" s="376">
        <f t="shared" si="1170"/>
        <v>9.9968658386601406E-2</v>
      </c>
      <c r="P1334" s="376">
        <f t="shared" si="1170"/>
        <v>0.11309350493210661</v>
      </c>
      <c r="Q1334" s="376">
        <f t="shared" si="1170"/>
        <v>0.13118231531706392</v>
      </c>
      <c r="R1334" s="376">
        <f t="shared" si="1170"/>
        <v>9.8521053514178086E-2</v>
      </c>
      <c r="S1334" s="376">
        <f t="shared" si="1170"/>
        <v>0.13187378639650016</v>
      </c>
      <c r="T1334" s="376">
        <f t="shared" si="1170"/>
        <v>0.1040018299720866</v>
      </c>
      <c r="U1334" s="376">
        <f t="shared" si="1170"/>
        <v>9.2095373240305756E-2</v>
      </c>
      <c r="V1334" s="376">
        <f t="shared" si="1170"/>
        <v>0.11289221918777992</v>
      </c>
      <c r="W1334" s="376">
        <f t="shared" si="1170"/>
        <v>9.4322852190931797E-2</v>
      </c>
      <c r="X1334" s="376">
        <f t="shared" si="1170"/>
        <v>9.5501270518443371E-2</v>
      </c>
      <c r="Y1334" s="376">
        <f t="shared" si="1170"/>
        <v>9.7275436450556696E-2</v>
      </c>
      <c r="Z1334" s="376">
        <f t="shared" si="1170"/>
        <v>0.10874951915022556</v>
      </c>
      <c r="AA1334" s="376">
        <f t="shared" si="1170"/>
        <v>9.8300132390907499E-2</v>
      </c>
      <c r="AB1334" s="376">
        <f t="shared" si="1170"/>
        <v>0.10530880212275837</v>
      </c>
      <c r="AC1334" s="376">
        <f t="shared" si="1170"/>
        <v>0.1089152291436512</v>
      </c>
      <c r="AD1334" s="376">
        <f t="shared" si="1170"/>
        <v>0.11610456045508799</v>
      </c>
      <c r="AE1334" s="376">
        <f t="shared" si="1170"/>
        <v>0.11297556811146998</v>
      </c>
      <c r="AF1334" s="376">
        <f t="shared" si="1170"/>
        <v>0.12470975057056065</v>
      </c>
      <c r="AG1334" s="376">
        <f t="shared" ref="AG1334:AH1334" si="1171">AG164*100/AG$5</f>
        <v>0.10117018423629766</v>
      </c>
      <c r="AH1334" s="376">
        <f t="shared" si="1171"/>
        <v>0.10271742151980776</v>
      </c>
      <c r="AI1334" s="376">
        <f t="shared" ref="AI1334:AJ1334" si="1172">AI164*100/AI$5</f>
        <v>9.8617538094224091E-2</v>
      </c>
      <c r="AJ1334" s="376">
        <f t="shared" si="1172"/>
        <v>0.10577986734899601</v>
      </c>
      <c r="AK1334" s="376">
        <f t="shared" ref="AK1334:AL1334" si="1173">AK164*100/AK$5</f>
        <v>9.9975308876730645E-2</v>
      </c>
      <c r="AL1334" s="376">
        <f t="shared" si="1173"/>
        <v>7.3672886309911825E-2</v>
      </c>
      <c r="AM1334" s="376">
        <f t="shared" ref="AM1334:AN1334" si="1174">AM164*100/AM$5</f>
        <v>0.10097145293524451</v>
      </c>
      <c r="AN1334" s="376">
        <f t="shared" si="1174"/>
        <v>0.11589611387843098</v>
      </c>
      <c r="AO1334" s="376">
        <f t="shared" ref="AO1334:AP1334" si="1175">AO164*100/AO$5</f>
        <v>0.10104880566775487</v>
      </c>
      <c r="AP1334" s="376">
        <f t="shared" si="1175"/>
        <v>7.9029426509760525E-2</v>
      </c>
    </row>
    <row r="1335" spans="1:42" s="326" customFormat="1" ht="13.8" x14ac:dyDescent="0.3">
      <c r="A1335" s="330"/>
      <c r="B1335" s="330" t="s">
        <v>336</v>
      </c>
      <c r="C1335" s="376">
        <f t="shared" ref="C1335:AF1335" si="1176">C165*100/C$5</f>
        <v>0.16692717553692171</v>
      </c>
      <c r="D1335" s="376">
        <f t="shared" si="1176"/>
        <v>0.15100993273428709</v>
      </c>
      <c r="E1335" s="376">
        <f t="shared" si="1176"/>
        <v>0.14019313758507532</v>
      </c>
      <c r="F1335" s="376">
        <f t="shared" si="1176"/>
        <v>0.1538041943835475</v>
      </c>
      <c r="G1335" s="376">
        <f t="shared" si="1176"/>
        <v>0.14764483744092635</v>
      </c>
      <c r="H1335" s="376">
        <f t="shared" si="1176"/>
        <v>0.14557955190628416</v>
      </c>
      <c r="I1335" s="376">
        <f t="shared" si="1176"/>
        <v>0.13287225713566062</v>
      </c>
      <c r="J1335" s="376">
        <f t="shared" si="1176"/>
        <v>0.15446119303855987</v>
      </c>
      <c r="K1335" s="376">
        <f t="shared" si="1176"/>
        <v>0.15906266810165728</v>
      </c>
      <c r="L1335" s="376">
        <f t="shared" si="1176"/>
        <v>0.13798465643129959</v>
      </c>
      <c r="M1335" s="376">
        <f t="shared" si="1176"/>
        <v>0.16197435980346939</v>
      </c>
      <c r="N1335" s="376">
        <f t="shared" si="1176"/>
        <v>0.16872398542317193</v>
      </c>
      <c r="O1335" s="376">
        <f t="shared" si="1176"/>
        <v>0.15346144318136157</v>
      </c>
      <c r="P1335" s="376">
        <f t="shared" si="1176"/>
        <v>0.17679864497889036</v>
      </c>
      <c r="Q1335" s="376">
        <f t="shared" si="1176"/>
        <v>0.17146023209601413</v>
      </c>
      <c r="R1335" s="376">
        <f t="shared" si="1176"/>
        <v>0.14522666837313611</v>
      </c>
      <c r="S1335" s="376">
        <f t="shared" si="1176"/>
        <v>0.14304750939263083</v>
      </c>
      <c r="T1335" s="376">
        <f t="shared" si="1176"/>
        <v>0.16761049014859239</v>
      </c>
      <c r="U1335" s="376">
        <f t="shared" si="1176"/>
        <v>0.12716551695417641</v>
      </c>
      <c r="V1335" s="376">
        <f t="shared" si="1176"/>
        <v>0.17639979104848397</v>
      </c>
      <c r="W1335" s="376">
        <f t="shared" si="1176"/>
        <v>0.11782042112042995</v>
      </c>
      <c r="X1335" s="376">
        <f t="shared" si="1176"/>
        <v>0.13674794415753924</v>
      </c>
      <c r="Y1335" s="376">
        <f t="shared" si="1176"/>
        <v>0.13466429520174145</v>
      </c>
      <c r="Z1335" s="376">
        <f t="shared" si="1176"/>
        <v>0.12986773921741523</v>
      </c>
      <c r="AA1335" s="376">
        <f t="shared" si="1176"/>
        <v>0.12461566049311426</v>
      </c>
      <c r="AB1335" s="376">
        <f t="shared" si="1176"/>
        <v>0.14682570271718282</v>
      </c>
      <c r="AC1335" s="376">
        <f t="shared" si="1176"/>
        <v>0.12885489601774239</v>
      </c>
      <c r="AD1335" s="376">
        <f t="shared" si="1176"/>
        <v>0.15462417869020695</v>
      </c>
      <c r="AE1335" s="376">
        <f t="shared" si="1176"/>
        <v>0.14417201324692516</v>
      </c>
      <c r="AF1335" s="376">
        <f t="shared" si="1176"/>
        <v>0.15516549709647279</v>
      </c>
      <c r="AG1335" s="376">
        <f t="shared" ref="AG1335:AH1335" si="1177">AG165*100/AG$5</f>
        <v>0.14860351205906067</v>
      </c>
      <c r="AH1335" s="376">
        <f t="shared" si="1177"/>
        <v>0.14742123368070145</v>
      </c>
      <c r="AI1335" s="376">
        <f t="shared" ref="AI1335:AJ1335" si="1178">AI165*100/AI$5</f>
        <v>0.13343801792589371</v>
      </c>
      <c r="AJ1335" s="376">
        <f t="shared" si="1178"/>
        <v>0.13783449473335704</v>
      </c>
      <c r="AK1335" s="376">
        <f t="shared" ref="AK1335:AL1335" si="1179">AK165*100/AK$5</f>
        <v>0.14314882480287835</v>
      </c>
      <c r="AL1335" s="376">
        <f t="shared" si="1179"/>
        <v>0.1314624167537084</v>
      </c>
      <c r="AM1335" s="376">
        <f t="shared" ref="AM1335:AN1335" si="1180">AM165*100/AM$5</f>
        <v>0.15509210933836967</v>
      </c>
      <c r="AN1335" s="376">
        <f t="shared" si="1180"/>
        <v>0.12278657424767787</v>
      </c>
      <c r="AO1335" s="376">
        <f t="shared" ref="AO1335:AP1335" si="1181">AO165*100/AO$5</f>
        <v>0.13791307230584679</v>
      </c>
      <c r="AP1335" s="376">
        <f t="shared" si="1181"/>
        <v>0.12514007761945073</v>
      </c>
    </row>
    <row r="1336" spans="1:42" s="326" customFormat="1" ht="27.6" x14ac:dyDescent="0.3">
      <c r="A1336" s="328"/>
      <c r="B1336" s="328" t="s">
        <v>337</v>
      </c>
      <c r="C1336" s="376">
        <f t="shared" ref="C1336:AF1336" si="1182">C166*100/C$5</f>
        <v>0.94966277774419472</v>
      </c>
      <c r="D1336" s="376">
        <f t="shared" si="1182"/>
        <v>0.8539293146094793</v>
      </c>
      <c r="E1336" s="376">
        <f t="shared" si="1182"/>
        <v>0.87987137587313025</v>
      </c>
      <c r="F1336" s="376">
        <f t="shared" si="1182"/>
        <v>0.7315097045407829</v>
      </c>
      <c r="G1336" s="376">
        <f t="shared" si="1182"/>
        <v>0.75967021918953959</v>
      </c>
      <c r="H1336" s="376">
        <f t="shared" si="1182"/>
        <v>0.67210071873110289</v>
      </c>
      <c r="I1336" s="376">
        <f t="shared" si="1182"/>
        <v>0.71414689409716015</v>
      </c>
      <c r="J1336" s="376">
        <f t="shared" si="1182"/>
        <v>0.85717755815637164</v>
      </c>
      <c r="K1336" s="376">
        <f t="shared" si="1182"/>
        <v>0.78228699472393759</v>
      </c>
      <c r="L1336" s="376">
        <f t="shared" si="1182"/>
        <v>0.7959402891266194</v>
      </c>
      <c r="M1336" s="376">
        <f t="shared" si="1182"/>
        <v>0.87428713412174752</v>
      </c>
      <c r="N1336" s="376">
        <f t="shared" si="1182"/>
        <v>0.67596240881150682</v>
      </c>
      <c r="O1336" s="376">
        <f t="shared" si="1182"/>
        <v>0.86742066663176731</v>
      </c>
      <c r="P1336" s="376">
        <f t="shared" si="1182"/>
        <v>0.74613795401581107</v>
      </c>
      <c r="Q1336" s="376">
        <f t="shared" si="1182"/>
        <v>0.65841701430352606</v>
      </c>
      <c r="R1336" s="376">
        <f t="shared" si="1182"/>
        <v>0.7185086079463433</v>
      </c>
      <c r="S1336" s="376">
        <f t="shared" si="1182"/>
        <v>0.59664520381016561</v>
      </c>
      <c r="T1336" s="376">
        <f t="shared" si="1182"/>
        <v>0.65689047732635419</v>
      </c>
      <c r="U1336" s="376">
        <f t="shared" si="1182"/>
        <v>0.5642110066087882</v>
      </c>
      <c r="V1336" s="376">
        <f t="shared" si="1182"/>
        <v>0.66508956593778334</v>
      </c>
      <c r="W1336" s="376">
        <f t="shared" si="1182"/>
        <v>0.47716134620833139</v>
      </c>
      <c r="X1336" s="376">
        <f t="shared" si="1182"/>
        <v>0.57327299491640138</v>
      </c>
      <c r="Y1336" s="376">
        <f t="shared" si="1182"/>
        <v>0.49241595042002195</v>
      </c>
      <c r="Z1336" s="376">
        <f t="shared" si="1182"/>
        <v>0.50628742220023182</v>
      </c>
      <c r="AA1336" s="376">
        <f t="shared" si="1182"/>
        <v>0.45179118310228977</v>
      </c>
      <c r="AB1336" s="376">
        <f t="shared" si="1182"/>
        <v>0.58290933896333708</v>
      </c>
      <c r="AC1336" s="376">
        <f t="shared" si="1182"/>
        <v>0.45213395738689544</v>
      </c>
      <c r="AD1336" s="376">
        <f t="shared" si="1182"/>
        <v>0.50961860398718661</v>
      </c>
      <c r="AE1336" s="376">
        <f t="shared" si="1182"/>
        <v>0.50663872588165226</v>
      </c>
      <c r="AF1336" s="376">
        <f t="shared" si="1182"/>
        <v>0.54989590994143533</v>
      </c>
      <c r="AG1336" s="376">
        <f t="shared" ref="AG1336:AH1336" si="1183">AG166*100/AG$5</f>
        <v>0.48504680375854664</v>
      </c>
      <c r="AH1336" s="376">
        <f t="shared" si="1183"/>
        <v>0.56525628243052595</v>
      </c>
      <c r="AI1336" s="376">
        <f t="shared" ref="AI1336:AJ1336" si="1184">AI166*100/AI$5</f>
        <v>0.51166691436752021</v>
      </c>
      <c r="AJ1336" s="376">
        <f t="shared" si="1184"/>
        <v>0.53142975346501953</v>
      </c>
      <c r="AK1336" s="376">
        <f t="shared" ref="AK1336:AL1336" si="1185">AK166*100/AK$5</f>
        <v>0.46491874612673428</v>
      </c>
      <c r="AL1336" s="376">
        <f t="shared" si="1185"/>
        <v>0.45295563984811715</v>
      </c>
      <c r="AM1336" s="376">
        <f t="shared" ref="AM1336:AN1336" si="1186">AM166*100/AM$5</f>
        <v>0.59758429316599437</v>
      </c>
      <c r="AN1336" s="376">
        <f t="shared" si="1186"/>
        <v>0.42470781537734187</v>
      </c>
      <c r="AO1336" s="376">
        <f t="shared" ref="AO1336:AP1336" si="1187">AO166*100/AO$5</f>
        <v>0.43603066289019338</v>
      </c>
      <c r="AP1336" s="376">
        <f t="shared" si="1187"/>
        <v>0.38394108406511857</v>
      </c>
    </row>
    <row r="1337" spans="1:42" s="326" customFormat="1" ht="13.8" x14ac:dyDescent="0.3">
      <c r="A1337" s="330"/>
      <c r="B1337" s="330" t="s">
        <v>338</v>
      </c>
      <c r="C1337" s="376">
        <f t="shared" ref="C1337:AF1337" si="1188">C167*100/C$5</f>
        <v>7.4309795421376695E-2</v>
      </c>
      <c r="D1337" s="376">
        <f t="shared" si="1188"/>
        <v>7.7786473332627365E-2</v>
      </c>
      <c r="E1337" s="376">
        <f t="shared" si="1188"/>
        <v>6.9406605226343482E-2</v>
      </c>
      <c r="F1337" s="376">
        <f t="shared" si="1188"/>
        <v>6.4984871521909696E-2</v>
      </c>
      <c r="G1337" s="376">
        <f t="shared" si="1188"/>
        <v>7.2916508748686895E-2</v>
      </c>
      <c r="H1337" s="376">
        <f t="shared" si="1188"/>
        <v>7.5760787216535633E-2</v>
      </c>
      <c r="I1337" s="376">
        <f t="shared" si="1188"/>
        <v>6.2729866607759852E-2</v>
      </c>
      <c r="J1337" s="376">
        <f t="shared" si="1188"/>
        <v>6.794833592227556E-2</v>
      </c>
      <c r="K1337" s="376">
        <f t="shared" si="1188"/>
        <v>6.0305703224530646E-2</v>
      </c>
      <c r="L1337" s="376">
        <f t="shared" si="1188"/>
        <v>6.4431971442233144E-2</v>
      </c>
      <c r="M1337" s="376">
        <f t="shared" si="1188"/>
        <v>6.5819368168102743E-2</v>
      </c>
      <c r="N1337" s="376">
        <f t="shared" si="1188"/>
        <v>6.1677348371704674E-2</v>
      </c>
      <c r="O1337" s="376">
        <f t="shared" si="1188"/>
        <v>6.656537157130514E-2</v>
      </c>
      <c r="P1337" s="376">
        <f t="shared" si="1188"/>
        <v>5.9980033534562001E-2</v>
      </c>
      <c r="Q1337" s="376">
        <f t="shared" si="1188"/>
        <v>7.6484555745929494E-2</v>
      </c>
      <c r="R1337" s="376">
        <f t="shared" si="1188"/>
        <v>6.026017462136718E-2</v>
      </c>
      <c r="S1337" s="376">
        <f t="shared" si="1188"/>
        <v>6.7354936473401669E-2</v>
      </c>
      <c r="T1337" s="376">
        <f t="shared" si="1188"/>
        <v>6.1993346674906073E-2</v>
      </c>
      <c r="U1337" s="376">
        <f t="shared" si="1188"/>
        <v>5.9500363885154783E-2</v>
      </c>
      <c r="V1337" s="376">
        <f t="shared" si="1188"/>
        <v>7.517429115819442E-2</v>
      </c>
      <c r="W1337" s="376">
        <f t="shared" si="1188"/>
        <v>5.8892288398047478E-2</v>
      </c>
      <c r="X1337" s="376">
        <f t="shared" si="1188"/>
        <v>5.7830119545730821E-2</v>
      </c>
      <c r="Y1337" s="376">
        <f t="shared" si="1188"/>
        <v>6.2695344177556761E-2</v>
      </c>
      <c r="Z1337" s="376">
        <f t="shared" si="1188"/>
        <v>6.1413270765765526E-2</v>
      </c>
      <c r="AA1337" s="376">
        <f t="shared" si="1188"/>
        <v>5.8336392004873866E-2</v>
      </c>
      <c r="AB1337" s="376">
        <f t="shared" si="1188"/>
        <v>6.9400273485899083E-2</v>
      </c>
      <c r="AC1337" s="376">
        <f t="shared" si="1188"/>
        <v>6.5877172617042581E-2</v>
      </c>
      <c r="AD1337" s="376">
        <f t="shared" si="1188"/>
        <v>7.4201548915515364E-2</v>
      </c>
      <c r="AE1337" s="376">
        <f t="shared" si="1188"/>
        <v>7.1413307693818817E-2</v>
      </c>
      <c r="AF1337" s="376">
        <f t="shared" si="1188"/>
        <v>7.1256627242427317E-2</v>
      </c>
      <c r="AG1337" s="376">
        <f t="shared" ref="AG1337:AH1337" si="1189">AG167*100/AG$5</f>
        <v>7.0474007076635301E-2</v>
      </c>
      <c r="AH1337" s="376">
        <f t="shared" si="1189"/>
        <v>8.2498696086657122E-2</v>
      </c>
      <c r="AI1337" s="376">
        <f t="shared" ref="AI1337:AJ1337" si="1190">AI167*100/AI$5</f>
        <v>6.9070079360714381E-2</v>
      </c>
      <c r="AJ1337" s="376">
        <f t="shared" si="1190"/>
        <v>6.9776839697074711E-2</v>
      </c>
      <c r="AK1337" s="376">
        <f t="shared" ref="AK1337:AL1337" si="1191">AK167*100/AK$5</f>
        <v>7.292305842131197E-2</v>
      </c>
      <c r="AL1337" s="376">
        <f t="shared" si="1191"/>
        <v>5.8022779499442248E-2</v>
      </c>
      <c r="AM1337" s="376">
        <f t="shared" ref="AM1337:AN1337" si="1192">AM167*100/AM$5</f>
        <v>7.134495978369626E-2</v>
      </c>
      <c r="AN1337" s="376">
        <f t="shared" si="1192"/>
        <v>6.3678735937699585E-2</v>
      </c>
      <c r="AO1337" s="376">
        <f t="shared" ref="AO1337:AP1337" si="1193">AO167*100/AO$5</f>
        <v>6.0403661161685399E-2</v>
      </c>
      <c r="AP1337" s="376">
        <f t="shared" si="1193"/>
        <v>6.3103090264207198E-2</v>
      </c>
    </row>
    <row r="1338" spans="1:42" s="326" customFormat="1" ht="13.8" x14ac:dyDescent="0.3">
      <c r="A1338" s="328"/>
      <c r="B1338" s="328" t="s">
        <v>339</v>
      </c>
      <c r="C1338" s="376">
        <f t="shared" ref="C1338:AF1338" si="1194">C168*100/C$5</f>
        <v>0.69374519641793098</v>
      </c>
      <c r="D1338" s="376">
        <f t="shared" si="1194"/>
        <v>0.66013036444706175</v>
      </c>
      <c r="E1338" s="376">
        <f t="shared" si="1194"/>
        <v>0.66370765535089127</v>
      </c>
      <c r="F1338" s="376">
        <f t="shared" si="1194"/>
        <v>0.64592962758269878</v>
      </c>
      <c r="G1338" s="376">
        <f t="shared" si="1194"/>
        <v>0.69939947412850534</v>
      </c>
      <c r="H1338" s="376">
        <f t="shared" si="1194"/>
        <v>0.60902107715100318</v>
      </c>
      <c r="I1338" s="376">
        <f t="shared" si="1194"/>
        <v>0.67199507896919453</v>
      </c>
      <c r="J1338" s="376">
        <f t="shared" si="1194"/>
        <v>0.75538270815150255</v>
      </c>
      <c r="K1338" s="376">
        <f t="shared" si="1194"/>
        <v>0.8135973077839086</v>
      </c>
      <c r="L1338" s="376">
        <f t="shared" si="1194"/>
        <v>0.9047567230269572</v>
      </c>
      <c r="M1338" s="376">
        <f t="shared" si="1194"/>
        <v>0.96210302028785222</v>
      </c>
      <c r="N1338" s="376">
        <f t="shared" si="1194"/>
        <v>0.83504375403535613</v>
      </c>
      <c r="O1338" s="376">
        <f t="shared" si="1194"/>
        <v>0.70039567157094473</v>
      </c>
      <c r="P1338" s="376">
        <f t="shared" si="1194"/>
        <v>0.73604701644606174</v>
      </c>
      <c r="Q1338" s="376">
        <f t="shared" si="1194"/>
        <v>0.96011206910168767</v>
      </c>
      <c r="R1338" s="376">
        <f t="shared" si="1194"/>
        <v>0.98110840418270995</v>
      </c>
      <c r="S1338" s="376">
        <f t="shared" si="1194"/>
        <v>0.81316215734716568</v>
      </c>
      <c r="T1338" s="376">
        <f t="shared" si="1194"/>
        <v>0.84693082324836666</v>
      </c>
      <c r="U1338" s="376">
        <f t="shared" si="1194"/>
        <v>0.69645921602552308</v>
      </c>
      <c r="V1338" s="376">
        <f t="shared" si="1194"/>
        <v>0.74881537687582711</v>
      </c>
      <c r="W1338" s="376">
        <f t="shared" si="1194"/>
        <v>0.87180462808641035</v>
      </c>
      <c r="X1338" s="376">
        <f t="shared" si="1194"/>
        <v>0.88699263534816664</v>
      </c>
      <c r="Y1338" s="376">
        <f t="shared" si="1194"/>
        <v>0.98220695925892332</v>
      </c>
      <c r="Z1338" s="376">
        <f t="shared" si="1194"/>
        <v>0.79049465993467527</v>
      </c>
      <c r="AA1338" s="376">
        <f t="shared" si="1194"/>
        <v>0.79585709390047354</v>
      </c>
      <c r="AB1338" s="376">
        <f t="shared" si="1194"/>
        <v>0.75596983095235737</v>
      </c>
      <c r="AC1338" s="376">
        <f t="shared" si="1194"/>
        <v>0.70613384366427856</v>
      </c>
      <c r="AD1338" s="376">
        <f t="shared" si="1194"/>
        <v>0.76669936772914071</v>
      </c>
      <c r="AE1338" s="376">
        <f t="shared" si="1194"/>
        <v>0.68889980808331297</v>
      </c>
      <c r="AF1338" s="376">
        <f t="shared" si="1194"/>
        <v>0.56305990357573721</v>
      </c>
      <c r="AG1338" s="376">
        <f t="shared" ref="AG1338:AH1338" si="1195">AG168*100/AG$5</f>
        <v>0.58055390979744781</v>
      </c>
      <c r="AH1338" s="376">
        <f t="shared" si="1195"/>
        <v>0.5529254293352871</v>
      </c>
      <c r="AI1338" s="376">
        <f t="shared" ref="AI1338:AJ1338" si="1196">AI168*100/AI$5</f>
        <v>0.4732937163629552</v>
      </c>
      <c r="AJ1338" s="376">
        <f t="shared" si="1196"/>
        <v>0.42394339772522088</v>
      </c>
      <c r="AK1338" s="376">
        <f t="shared" ref="AK1338:AL1338" si="1197">AK168*100/AK$5</f>
        <v>0.4406148046702702</v>
      </c>
      <c r="AL1338" s="376">
        <f t="shared" si="1197"/>
        <v>0.42040890664096325</v>
      </c>
      <c r="AM1338" s="376">
        <f t="shared" ref="AM1338:AN1338" si="1198">AM168*100/AM$5</f>
        <v>0.48334161037177131</v>
      </c>
      <c r="AN1338" s="376">
        <f t="shared" si="1198"/>
        <v>0.46319603837322965</v>
      </c>
      <c r="AO1338" s="376">
        <f t="shared" ref="AO1338:AP1338" si="1199">AO168*100/AO$5</f>
        <v>0.42018390094921554</v>
      </c>
      <c r="AP1338" s="376">
        <f t="shared" si="1199"/>
        <v>0.43673361926526971</v>
      </c>
    </row>
    <row r="1339" spans="1:42" s="326" customFormat="1" ht="13.8" x14ac:dyDescent="0.3">
      <c r="A1339" s="330"/>
      <c r="B1339" s="330" t="s">
        <v>340</v>
      </c>
      <c r="C1339" s="376">
        <f t="shared" ref="C1339:AF1339" si="1200">C169*100/C$5</f>
        <v>2.0178930733426022</v>
      </c>
      <c r="D1339" s="376">
        <f t="shared" si="1200"/>
        <v>1.671010139361333</v>
      </c>
      <c r="E1339" s="376">
        <f t="shared" si="1200"/>
        <v>1.6517727774688482</v>
      </c>
      <c r="F1339" s="376">
        <f t="shared" si="1200"/>
        <v>1.6262214156544357</v>
      </c>
      <c r="G1339" s="376">
        <f t="shared" si="1200"/>
        <v>1.6417677002791311</v>
      </c>
      <c r="H1339" s="376">
        <f t="shared" si="1200"/>
        <v>1.6074257890299395</v>
      </c>
      <c r="I1339" s="376">
        <f t="shared" si="1200"/>
        <v>1.5334336175292544</v>
      </c>
      <c r="J1339" s="376">
        <f t="shared" si="1200"/>
        <v>1.657640321702363</v>
      </c>
      <c r="K1339" s="376">
        <f t="shared" si="1200"/>
        <v>1.6047516342767101</v>
      </c>
      <c r="L1339" s="376">
        <f t="shared" si="1200"/>
        <v>1.6885511114402194</v>
      </c>
      <c r="M1339" s="376">
        <f t="shared" si="1200"/>
        <v>1.7826965263371073</v>
      </c>
      <c r="N1339" s="376">
        <f t="shared" si="1200"/>
        <v>1.6349829654095833</v>
      </c>
      <c r="O1339" s="376">
        <f t="shared" si="1200"/>
        <v>1.6664086448259798</v>
      </c>
      <c r="P1339" s="376">
        <f t="shared" si="1200"/>
        <v>1.4873354483468184</v>
      </c>
      <c r="Q1339" s="376">
        <f t="shared" si="1200"/>
        <v>1.752400143739886</v>
      </c>
      <c r="R1339" s="376">
        <f t="shared" si="1200"/>
        <v>1.6060341769640478</v>
      </c>
      <c r="S1339" s="376">
        <f t="shared" si="1200"/>
        <v>1.6528181406336611</v>
      </c>
      <c r="T1339" s="376">
        <f t="shared" si="1200"/>
        <v>1.6858407082352369</v>
      </c>
      <c r="U1339" s="376">
        <f t="shared" si="1200"/>
        <v>1.680618394586225</v>
      </c>
      <c r="V1339" s="376">
        <f t="shared" si="1200"/>
        <v>1.8129274239054531</v>
      </c>
      <c r="W1339" s="376">
        <f t="shared" si="1200"/>
        <v>1.6960365359455007</v>
      </c>
      <c r="X1339" s="376">
        <f t="shared" si="1200"/>
        <v>1.6631331776020513</v>
      </c>
      <c r="Y1339" s="376">
        <f t="shared" si="1200"/>
        <v>1.6149410257275048</v>
      </c>
      <c r="Z1339" s="376">
        <f t="shared" si="1200"/>
        <v>1.6852481252721681</v>
      </c>
      <c r="AA1339" s="376">
        <f t="shared" si="1200"/>
        <v>1.7324376980185612</v>
      </c>
      <c r="AB1339" s="376">
        <f t="shared" si="1200"/>
        <v>1.6350521357489269</v>
      </c>
      <c r="AC1339" s="376">
        <f t="shared" si="1200"/>
        <v>1.4882450247325945</v>
      </c>
      <c r="AD1339" s="376">
        <f t="shared" si="1200"/>
        <v>1.6875623190870854</v>
      </c>
      <c r="AE1339" s="376">
        <f t="shared" si="1200"/>
        <v>1.6879189347930481</v>
      </c>
      <c r="AF1339" s="376">
        <f t="shared" si="1200"/>
        <v>1.668314892918866</v>
      </c>
      <c r="AG1339" s="376">
        <f t="shared" ref="AG1339:AH1339" si="1201">AG169*100/AG$5</f>
        <v>1.7544889438169011</v>
      </c>
      <c r="AH1339" s="376">
        <f t="shared" si="1201"/>
        <v>1.7910071859058725</v>
      </c>
      <c r="AI1339" s="376">
        <f t="shared" ref="AI1339:AJ1339" si="1202">AI169*100/AI$5</f>
        <v>1.6934050880111988</v>
      </c>
      <c r="AJ1339" s="376">
        <f t="shared" si="1202"/>
        <v>1.6650936146332784</v>
      </c>
      <c r="AK1339" s="376">
        <f t="shared" ref="AK1339:AL1339" si="1203">AK169*100/AK$5</f>
        <v>1.7629273291603125</v>
      </c>
      <c r="AL1339" s="376">
        <f t="shared" si="1203"/>
        <v>1.7145330462091743</v>
      </c>
      <c r="AM1339" s="376">
        <f t="shared" ref="AM1339:AN1339" si="1204">AM169*100/AM$5</f>
        <v>1.8961286670765096</v>
      </c>
      <c r="AN1339" s="376">
        <f t="shared" si="1204"/>
        <v>1.5653896839256991</v>
      </c>
      <c r="AO1339" s="376">
        <f t="shared" ref="AO1339:AP1339" si="1205">AO169*100/AO$5</f>
        <v>1.5758391239652552</v>
      </c>
      <c r="AP1339" s="376">
        <f t="shared" si="1205"/>
        <v>1.6111174358740776</v>
      </c>
    </row>
    <row r="1340" spans="1:42" s="326" customFormat="1" ht="13.8" x14ac:dyDescent="0.3">
      <c r="A1340" s="328"/>
      <c r="B1340" s="328" t="s">
        <v>341</v>
      </c>
      <c r="C1340" s="376">
        <f t="shared" ref="C1340:AF1340" si="1206">C170*100/C$5</f>
        <v>0.14818780818487207</v>
      </c>
      <c r="D1340" s="376">
        <f t="shared" si="1206"/>
        <v>0.12135034218299753</v>
      </c>
      <c r="E1340" s="376">
        <f t="shared" si="1206"/>
        <v>0.11114007714911531</v>
      </c>
      <c r="F1340" s="376">
        <f t="shared" si="1206"/>
        <v>9.9576818516649332E-2</v>
      </c>
      <c r="G1340" s="376">
        <f t="shared" si="1206"/>
        <v>9.7024806773100603E-2</v>
      </c>
      <c r="H1340" s="376">
        <f t="shared" si="1206"/>
        <v>0.10539843616112012</v>
      </c>
      <c r="I1340" s="376">
        <f t="shared" si="1206"/>
        <v>8.8950287041691209E-2</v>
      </c>
      <c r="J1340" s="376">
        <f t="shared" si="1206"/>
        <v>0.1100741158418828</v>
      </c>
      <c r="K1340" s="376">
        <f t="shared" si="1206"/>
        <v>9.8717728895848469E-2</v>
      </c>
      <c r="L1340" s="376">
        <f t="shared" si="1206"/>
        <v>0.10407546893787485</v>
      </c>
      <c r="M1340" s="376">
        <f t="shared" si="1206"/>
        <v>0.11100370494542991</v>
      </c>
      <c r="N1340" s="376">
        <f t="shared" si="1206"/>
        <v>0.11979980634734567</v>
      </c>
      <c r="O1340" s="376">
        <f t="shared" si="1206"/>
        <v>0.10897485423879572</v>
      </c>
      <c r="P1340" s="376">
        <f t="shared" si="1206"/>
        <v>0.10060557706200184</v>
      </c>
      <c r="Q1340" s="376">
        <f t="shared" si="1206"/>
        <v>0.11093034068768248</v>
      </c>
      <c r="R1340" s="376">
        <f t="shared" si="1206"/>
        <v>0.10508019773951967</v>
      </c>
      <c r="S1340" s="376">
        <f t="shared" si="1206"/>
        <v>0.10783974229563539</v>
      </c>
      <c r="T1340" s="376">
        <f t="shared" si="1206"/>
        <v>0.10710706461168649</v>
      </c>
      <c r="U1340" s="376">
        <f t="shared" si="1206"/>
        <v>0.10542306871039983</v>
      </c>
      <c r="V1340" s="376">
        <f t="shared" si="1206"/>
        <v>0.10392140361572652</v>
      </c>
      <c r="W1340" s="376">
        <f t="shared" si="1206"/>
        <v>0.10685477619190294</v>
      </c>
      <c r="X1340" s="376">
        <f t="shared" si="1206"/>
        <v>0.10933818794544223</v>
      </c>
      <c r="Y1340" s="376">
        <f t="shared" si="1206"/>
        <v>0.11124398147335687</v>
      </c>
      <c r="Z1340" s="376">
        <f t="shared" si="1206"/>
        <v>0.12150486143014584</v>
      </c>
      <c r="AA1340" s="376">
        <f t="shared" si="1206"/>
        <v>0.11138920323970816</v>
      </c>
      <c r="AB1340" s="376">
        <f t="shared" si="1206"/>
        <v>0.11389683301172553</v>
      </c>
      <c r="AC1340" s="376">
        <f t="shared" si="1206"/>
        <v>0.10057774655493715</v>
      </c>
      <c r="AD1340" s="376">
        <f t="shared" si="1206"/>
        <v>0.12606206704023959</v>
      </c>
      <c r="AE1340" s="376">
        <f t="shared" si="1206"/>
        <v>0.12050181970278913</v>
      </c>
      <c r="AF1340" s="376">
        <f t="shared" si="1206"/>
        <v>9.5542301154752804E-2</v>
      </c>
      <c r="AG1340" s="376">
        <f t="shared" ref="AG1340:AH1340" si="1207">AG170*100/AG$5</f>
        <v>9.9991419082130772E-2</v>
      </c>
      <c r="AH1340" s="376">
        <f t="shared" si="1207"/>
        <v>9.5329087436330437E-2</v>
      </c>
      <c r="AI1340" s="376">
        <f t="shared" ref="AI1340:AJ1340" si="1208">AI170*100/AI$5</f>
        <v>0.11911504678432021</v>
      </c>
      <c r="AJ1340" s="376">
        <f t="shared" si="1208"/>
        <v>0.11861840024754283</v>
      </c>
      <c r="AK1340" s="376">
        <f t="shared" ref="AK1340:AL1340" si="1209">AK170*100/AK$5</f>
        <v>0.13391275236911562</v>
      </c>
      <c r="AL1340" s="376">
        <f t="shared" si="1209"/>
        <v>0.1336113799613973</v>
      </c>
      <c r="AM1340" s="376">
        <f t="shared" ref="AM1340:AN1340" si="1210">AM170*100/AM$5</f>
        <v>0.14031545402711113</v>
      </c>
      <c r="AN1340" s="376">
        <f t="shared" si="1210"/>
        <v>0.10713848258261977</v>
      </c>
      <c r="AO1340" s="376">
        <f t="shared" ref="AO1340:AP1340" si="1211">AO170*100/AO$5</f>
        <v>9.4846475671345007E-2</v>
      </c>
      <c r="AP1340" s="376">
        <f t="shared" si="1211"/>
        <v>9.7038562335558562E-2</v>
      </c>
    </row>
    <row r="1341" spans="1:42" s="326" customFormat="1" ht="13.8" x14ac:dyDescent="0.3">
      <c r="A1341" s="330"/>
      <c r="B1341" s="330" t="s">
        <v>342</v>
      </c>
      <c r="C1341" s="376">
        <f t="shared" ref="C1341:AF1341" si="1212">C171*100/C$5</f>
        <v>0.67660342490004222</v>
      </c>
      <c r="D1341" s="376">
        <f t="shared" si="1212"/>
        <v>0.56172423382260894</v>
      </c>
      <c r="E1341" s="376">
        <f t="shared" si="1212"/>
        <v>0.58255302183529556</v>
      </c>
      <c r="F1341" s="376">
        <f t="shared" si="1212"/>
        <v>0.56158926201980175</v>
      </c>
      <c r="G1341" s="376">
        <f t="shared" si="1212"/>
        <v>0.56628617215321486</v>
      </c>
      <c r="H1341" s="376">
        <f t="shared" si="1212"/>
        <v>0.55503562858446176</v>
      </c>
      <c r="I1341" s="376">
        <f t="shared" si="1212"/>
        <v>0.55239898407856247</v>
      </c>
      <c r="J1341" s="376">
        <f t="shared" si="1212"/>
        <v>0.53815227940589161</v>
      </c>
      <c r="K1341" s="376">
        <f t="shared" si="1212"/>
        <v>0.51552155801373323</v>
      </c>
      <c r="L1341" s="376">
        <f t="shared" si="1212"/>
        <v>0.53879937997208704</v>
      </c>
      <c r="M1341" s="376">
        <f t="shared" si="1212"/>
        <v>0.57961037657017689</v>
      </c>
      <c r="N1341" s="376">
        <f t="shared" si="1212"/>
        <v>0.51399271514085587</v>
      </c>
      <c r="O1341" s="376">
        <f t="shared" si="1212"/>
        <v>0.57847790293057422</v>
      </c>
      <c r="P1341" s="376">
        <f t="shared" si="1212"/>
        <v>0.51605667640907738</v>
      </c>
      <c r="Q1341" s="376">
        <f t="shared" si="1212"/>
        <v>0.63577272629042758</v>
      </c>
      <c r="R1341" s="376">
        <f t="shared" si="1212"/>
        <v>0.55180658468620869</v>
      </c>
      <c r="S1341" s="376">
        <f t="shared" si="1212"/>
        <v>0.56994391655819421</v>
      </c>
      <c r="T1341" s="376">
        <f t="shared" si="1212"/>
        <v>0.57962756209917932</v>
      </c>
      <c r="U1341" s="376">
        <f t="shared" si="1212"/>
        <v>0.5544195132778601</v>
      </c>
      <c r="V1341" s="376">
        <f t="shared" si="1212"/>
        <v>0.59368067690573556</v>
      </c>
      <c r="W1341" s="376">
        <f t="shared" si="1212"/>
        <v>0.55418392902131119</v>
      </c>
      <c r="X1341" s="376">
        <f t="shared" si="1212"/>
        <v>0.53761918619966165</v>
      </c>
      <c r="Y1341" s="376">
        <f t="shared" si="1212"/>
        <v>0.54311792923039881</v>
      </c>
      <c r="Z1341" s="376">
        <f t="shared" si="1212"/>
        <v>0.56408724097177532</v>
      </c>
      <c r="AA1341" s="376">
        <f t="shared" si="1212"/>
        <v>0.57504535295225678</v>
      </c>
      <c r="AB1341" s="376">
        <f t="shared" si="1212"/>
        <v>0.57686934447981297</v>
      </c>
      <c r="AC1341" s="376">
        <f t="shared" si="1212"/>
        <v>0.50920520876281616</v>
      </c>
      <c r="AD1341" s="376">
        <f t="shared" si="1212"/>
        <v>0.60095484156583079</v>
      </c>
      <c r="AE1341" s="376">
        <f t="shared" si="1212"/>
        <v>0.58465292823344073</v>
      </c>
      <c r="AF1341" s="376">
        <f t="shared" si="1212"/>
        <v>0.57071839683015158</v>
      </c>
      <c r="AG1341" s="376">
        <f t="shared" ref="AG1341:AH1341" si="1213">AG171*100/AG$5</f>
        <v>0.6052780844435427</v>
      </c>
      <c r="AH1341" s="376">
        <f t="shared" si="1213"/>
        <v>0.59416138567791665</v>
      </c>
      <c r="AI1341" s="376">
        <f t="shared" ref="AI1341:AJ1341" si="1214">AI171*100/AI$5</f>
        <v>0.56556396772494022</v>
      </c>
      <c r="AJ1341" s="376">
        <f t="shared" si="1214"/>
        <v>0.53898017098105688</v>
      </c>
      <c r="AK1341" s="376">
        <f t="shared" ref="AK1341:AL1341" si="1215">AK171*100/AK$5</f>
        <v>0.57573958800770453</v>
      </c>
      <c r="AL1341" s="376">
        <f t="shared" si="1215"/>
        <v>0.56463643638240002</v>
      </c>
      <c r="AM1341" s="376">
        <f t="shared" ref="AM1341:AN1341" si="1216">AM171*100/AM$5</f>
        <v>0.62303980333212983</v>
      </c>
      <c r="AN1341" s="376">
        <f t="shared" si="1216"/>
        <v>0.51948200994972182</v>
      </c>
      <c r="AO1341" s="376">
        <f t="shared" ref="AO1341:AP1341" si="1217">AO171*100/AO$5</f>
        <v>0.54772932495551785</v>
      </c>
      <c r="AP1341" s="376">
        <f t="shared" si="1217"/>
        <v>0.54910650413222595</v>
      </c>
    </row>
    <row r="1342" spans="1:42" s="326" customFormat="1" ht="13.8" x14ac:dyDescent="0.3">
      <c r="A1342" s="328"/>
      <c r="B1342" s="328" t="s">
        <v>343</v>
      </c>
      <c r="C1342" s="376">
        <f t="shared" ref="C1342:AF1342" si="1218">C172*100/C$5</f>
        <v>1.193145018523476</v>
      </c>
      <c r="D1342" s="376">
        <f t="shared" si="1218"/>
        <v>0.98793556335572663</v>
      </c>
      <c r="E1342" s="376">
        <f t="shared" si="1218"/>
        <v>0.95807967848443731</v>
      </c>
      <c r="F1342" s="376">
        <f t="shared" si="1218"/>
        <v>0.96505533511798458</v>
      </c>
      <c r="G1342" s="376">
        <f t="shared" si="1218"/>
        <v>0.97841974543560029</v>
      </c>
      <c r="H1342" s="376">
        <f t="shared" si="1218"/>
        <v>0.94695549243968213</v>
      </c>
      <c r="I1342" s="376">
        <f t="shared" si="1218"/>
        <v>0.89212122463745935</v>
      </c>
      <c r="J1342" s="376">
        <f t="shared" si="1218"/>
        <v>1.0094139264545887</v>
      </c>
      <c r="K1342" s="376">
        <f t="shared" si="1218"/>
        <v>0.99051234736712823</v>
      </c>
      <c r="L1342" s="376">
        <f t="shared" si="1218"/>
        <v>1.0456762625302576</v>
      </c>
      <c r="M1342" s="376">
        <f t="shared" si="1218"/>
        <v>1.0921249912779765</v>
      </c>
      <c r="N1342" s="376">
        <f t="shared" si="1218"/>
        <v>1.0011904439213819</v>
      </c>
      <c r="O1342" s="376">
        <f t="shared" si="1218"/>
        <v>0.9789558876566099</v>
      </c>
      <c r="P1342" s="376">
        <f t="shared" si="1218"/>
        <v>0.87067319487573902</v>
      </c>
      <c r="Q1342" s="376">
        <f t="shared" si="1218"/>
        <v>1.0056970767617759</v>
      </c>
      <c r="R1342" s="376">
        <f t="shared" si="1218"/>
        <v>0.94914739453831942</v>
      </c>
      <c r="S1342" s="376">
        <f t="shared" si="1218"/>
        <v>0.97503448177983154</v>
      </c>
      <c r="T1342" s="376">
        <f t="shared" si="1218"/>
        <v>0.99910608152437108</v>
      </c>
      <c r="U1342" s="376">
        <f t="shared" si="1218"/>
        <v>1.0207758125979649</v>
      </c>
      <c r="V1342" s="376">
        <f t="shared" si="1218"/>
        <v>1.1153253433839909</v>
      </c>
      <c r="W1342" s="376">
        <f t="shared" si="1218"/>
        <v>1.0349978307322867</v>
      </c>
      <c r="X1342" s="376">
        <f t="shared" si="1218"/>
        <v>1.0161758034569472</v>
      </c>
      <c r="Y1342" s="376">
        <f t="shared" si="1218"/>
        <v>0.96057911502374915</v>
      </c>
      <c r="Z1342" s="376">
        <f t="shared" si="1218"/>
        <v>0.99965602287024669</v>
      </c>
      <c r="AA1342" s="376">
        <f t="shared" si="1218"/>
        <v>1.0460031418265963</v>
      </c>
      <c r="AB1342" s="376">
        <f t="shared" si="1218"/>
        <v>0.94428595825738859</v>
      </c>
      <c r="AC1342" s="376">
        <f t="shared" si="1218"/>
        <v>0.87846206941484128</v>
      </c>
      <c r="AD1342" s="376">
        <f t="shared" si="1218"/>
        <v>0.96054541048101483</v>
      </c>
      <c r="AE1342" s="376">
        <f t="shared" si="1218"/>
        <v>0.98276418685681832</v>
      </c>
      <c r="AF1342" s="376">
        <f t="shared" si="1218"/>
        <v>1.0020541949339616</v>
      </c>
      <c r="AG1342" s="376">
        <f t="shared" ref="AG1342:AH1342" si="1219">AG172*100/AG$5</f>
        <v>1.0492194402912278</v>
      </c>
      <c r="AH1342" s="376">
        <f t="shared" si="1219"/>
        <v>1.1015167127916252</v>
      </c>
      <c r="AI1342" s="376">
        <f t="shared" ref="AI1342:AJ1342" si="1220">AI172*100/AI$5</f>
        <v>1.0087260735019388</v>
      </c>
      <c r="AJ1342" s="376">
        <f t="shared" si="1220"/>
        <v>1.0074950434046788</v>
      </c>
      <c r="AK1342" s="376">
        <f t="shared" ref="AK1342:AL1342" si="1221">AK172*100/AK$5</f>
        <v>1.0532749887834922</v>
      </c>
      <c r="AL1342" s="376">
        <f t="shared" si="1221"/>
        <v>1.0162852298653771</v>
      </c>
      <c r="AM1342" s="376">
        <f t="shared" ref="AM1342:AN1342" si="1222">AM172*100/AM$5</f>
        <v>1.132773409717269</v>
      </c>
      <c r="AN1342" s="376">
        <f t="shared" si="1222"/>
        <v>0.93876919139335768</v>
      </c>
      <c r="AO1342" s="376">
        <f t="shared" ref="AO1342:AP1342" si="1223">AO172*100/AO$5</f>
        <v>0.93326332333839213</v>
      </c>
      <c r="AP1342" s="376">
        <f t="shared" si="1223"/>
        <v>0.96497236940629305</v>
      </c>
    </row>
    <row r="1343" spans="1:42" s="326" customFormat="1" ht="27.6" x14ac:dyDescent="0.3">
      <c r="A1343" s="330"/>
      <c r="B1343" s="330" t="s">
        <v>344</v>
      </c>
      <c r="C1343" s="376">
        <f t="shared" ref="C1343:AF1343" si="1224">C173*100/C$5</f>
        <v>4.0729626335287872</v>
      </c>
      <c r="D1343" s="376">
        <f t="shared" si="1224"/>
        <v>6.3460331481438441</v>
      </c>
      <c r="E1343" s="376">
        <f t="shared" si="1224"/>
        <v>2.409613840445366</v>
      </c>
      <c r="F1343" s="376">
        <f t="shared" si="1224"/>
        <v>2.9308776916733783</v>
      </c>
      <c r="G1343" s="376">
        <f t="shared" si="1224"/>
        <v>6.4167636976360924</v>
      </c>
      <c r="H1343" s="376">
        <f t="shared" si="1224"/>
        <v>3.617459836094381</v>
      </c>
      <c r="I1343" s="376">
        <f t="shared" si="1224"/>
        <v>8.1906914188418991</v>
      </c>
      <c r="J1343" s="376">
        <f t="shared" si="1224"/>
        <v>5.889475813054907</v>
      </c>
      <c r="K1343" s="376">
        <f t="shared" si="1224"/>
        <v>7.5058039825305709</v>
      </c>
      <c r="L1343" s="376">
        <f t="shared" si="1224"/>
        <v>4.8295532791900078</v>
      </c>
      <c r="M1343" s="376">
        <f t="shared" si="1224"/>
        <v>4.838893587908637</v>
      </c>
      <c r="N1343" s="376">
        <f t="shared" si="1224"/>
        <v>4.7745288548231644</v>
      </c>
      <c r="O1343" s="376">
        <f t="shared" si="1224"/>
        <v>2.767793101442531</v>
      </c>
      <c r="P1343" s="376">
        <f t="shared" si="1224"/>
        <v>4.1016893601846922</v>
      </c>
      <c r="Q1343" s="376">
        <f t="shared" si="1224"/>
        <v>3.572638822034667</v>
      </c>
      <c r="R1343" s="376">
        <f t="shared" si="1224"/>
        <v>2.8288628190462832</v>
      </c>
      <c r="S1343" s="376">
        <f t="shared" si="1224"/>
        <v>4.3827381634450608</v>
      </c>
      <c r="T1343" s="376">
        <f t="shared" si="1224"/>
        <v>4.8921902430925286</v>
      </c>
      <c r="U1343" s="376">
        <f t="shared" si="1224"/>
        <v>4.0499201339090414</v>
      </c>
      <c r="V1343" s="376">
        <f t="shared" si="1224"/>
        <v>6.5078701953298221</v>
      </c>
      <c r="W1343" s="376">
        <f t="shared" si="1224"/>
        <v>2.7117775377512729</v>
      </c>
      <c r="X1343" s="376">
        <f t="shared" si="1224"/>
        <v>4.7337120793636158</v>
      </c>
      <c r="Y1343" s="376">
        <f t="shared" si="1224"/>
        <v>5.1136656740961044</v>
      </c>
      <c r="Z1343" s="376">
        <f t="shared" si="1224"/>
        <v>3.7721048304541371</v>
      </c>
      <c r="AA1343" s="376">
        <f t="shared" si="1224"/>
        <v>6.1643804889276215</v>
      </c>
      <c r="AB1343" s="376">
        <f t="shared" si="1224"/>
        <v>4.6896286908312632</v>
      </c>
      <c r="AC1343" s="376">
        <f t="shared" si="1224"/>
        <v>5.0656648305073624</v>
      </c>
      <c r="AD1343" s="376">
        <f t="shared" si="1224"/>
        <v>7.4422498714917049</v>
      </c>
      <c r="AE1343" s="376">
        <f t="shared" si="1224"/>
        <v>4.9503028028862728</v>
      </c>
      <c r="AF1343" s="376">
        <f t="shared" si="1224"/>
        <v>6.7425366086157243</v>
      </c>
      <c r="AG1343" s="376">
        <f t="shared" ref="AG1343:AH1343" si="1225">AG173*100/AG$5</f>
        <v>3.8939408590970994</v>
      </c>
      <c r="AH1343" s="376">
        <f t="shared" si="1225"/>
        <v>8.2804726373808428</v>
      </c>
      <c r="AI1343" s="376">
        <f t="shared" ref="AI1343:AJ1343" si="1226">AI173*100/AI$5</f>
        <v>8.1416417370132397</v>
      </c>
      <c r="AJ1343" s="376">
        <f t="shared" si="1226"/>
        <v>4.9795110827528113</v>
      </c>
      <c r="AK1343" s="376">
        <f t="shared" ref="AK1343:AL1343" si="1227">AK173*100/AK$5</f>
        <v>9.4064747279518954</v>
      </c>
      <c r="AL1343" s="376">
        <f t="shared" si="1227"/>
        <v>6.3686551909197879</v>
      </c>
      <c r="AM1343" s="376">
        <f t="shared" ref="AM1343:AN1343" si="1228">AM173*100/AM$5</f>
        <v>4.6147434590080891</v>
      </c>
      <c r="AN1343" s="376">
        <f t="shared" si="1228"/>
        <v>8.7357251350438823</v>
      </c>
      <c r="AO1343" s="376">
        <f t="shared" ref="AO1343:AP1343" si="1229">AO173*100/AO$5</f>
        <v>6.5098557829767962</v>
      </c>
      <c r="AP1343" s="376">
        <f t="shared" si="1229"/>
        <v>8.5802563352178716</v>
      </c>
    </row>
    <row r="1344" spans="1:42" s="326" customFormat="1" ht="13.8" x14ac:dyDescent="0.3">
      <c r="A1344" s="328"/>
      <c r="B1344" s="328" t="s">
        <v>345</v>
      </c>
      <c r="C1344" s="376">
        <f t="shared" ref="C1344:AF1344" si="1230">C174*100/C$5</f>
        <v>1.1146901095864388</v>
      </c>
      <c r="D1344" s="376">
        <f t="shared" si="1230"/>
        <v>0.93976563327315332</v>
      </c>
      <c r="E1344" s="376">
        <f t="shared" si="1230"/>
        <v>0.81300085294414914</v>
      </c>
      <c r="F1344" s="376">
        <f t="shared" si="1230"/>
        <v>0.74918558959474235</v>
      </c>
      <c r="G1344" s="376">
        <f t="shared" si="1230"/>
        <v>0.68120732285854901</v>
      </c>
      <c r="H1344" s="376">
        <f t="shared" si="1230"/>
        <v>0.70989053272768188</v>
      </c>
      <c r="I1344" s="376">
        <f t="shared" si="1230"/>
        <v>0.63297791326019393</v>
      </c>
      <c r="J1344" s="376">
        <f t="shared" si="1230"/>
        <v>0.76836693122629063</v>
      </c>
      <c r="K1344" s="376">
        <f t="shared" si="1230"/>
        <v>0.82948788020156305</v>
      </c>
      <c r="L1344" s="376">
        <f t="shared" si="1230"/>
        <v>0.98065731447362425</v>
      </c>
      <c r="M1344" s="376">
        <f t="shared" si="1230"/>
        <v>0.61641306142176644</v>
      </c>
      <c r="N1344" s="376">
        <f t="shared" si="1230"/>
        <v>0.50492774463089352</v>
      </c>
      <c r="O1344" s="376">
        <f t="shared" si="1230"/>
        <v>0.65220291335436043</v>
      </c>
      <c r="P1344" s="376">
        <f t="shared" si="1230"/>
        <v>0.81690483148922188</v>
      </c>
      <c r="Q1344" s="376">
        <f t="shared" si="1230"/>
        <v>0.77701460229839447</v>
      </c>
      <c r="R1344" s="376">
        <f t="shared" si="1230"/>
        <v>0.53838608773668095</v>
      </c>
      <c r="S1344" s="376">
        <f t="shared" si="1230"/>
        <v>0.50044456548395988</v>
      </c>
      <c r="T1344" s="376">
        <f t="shared" si="1230"/>
        <v>0.62855321464474068</v>
      </c>
      <c r="U1344" s="376">
        <f t="shared" si="1230"/>
        <v>0.51991877056664382</v>
      </c>
      <c r="V1344" s="376">
        <f t="shared" si="1230"/>
        <v>0.68390761128611743</v>
      </c>
      <c r="W1344" s="376">
        <f t="shared" si="1230"/>
        <v>0.85410231972053685</v>
      </c>
      <c r="X1344" s="376">
        <f t="shared" si="1230"/>
        <v>0.56536543622552904</v>
      </c>
      <c r="Y1344" s="376">
        <f t="shared" si="1230"/>
        <v>0.4127508139652753</v>
      </c>
      <c r="Z1344" s="376">
        <f t="shared" si="1230"/>
        <v>0.42218362546610316</v>
      </c>
      <c r="AA1344" s="376">
        <f t="shared" si="1230"/>
        <v>0.52185698016190429</v>
      </c>
      <c r="AB1344" s="376">
        <f t="shared" si="1230"/>
        <v>0.77009029461548884</v>
      </c>
      <c r="AC1344" s="376">
        <f t="shared" si="1230"/>
        <v>0.72263707302807134</v>
      </c>
      <c r="AD1344" s="376">
        <f t="shared" si="1230"/>
        <v>0.49451736767132048</v>
      </c>
      <c r="AE1344" s="376">
        <f t="shared" si="1230"/>
        <v>0.44636212863804015</v>
      </c>
      <c r="AF1344" s="376">
        <f t="shared" si="1230"/>
        <v>0.46000712555215612</v>
      </c>
      <c r="AG1344" s="376">
        <f t="shared" ref="AG1344:AH1344" si="1231">AG174*100/AG$5</f>
        <v>0.38291371386506806</v>
      </c>
      <c r="AH1344" s="376">
        <f t="shared" si="1231"/>
        <v>0.35654407391881082</v>
      </c>
      <c r="AI1344" s="376">
        <f t="shared" ref="AI1344:AJ1344" si="1232">AI174*100/AI$5</f>
        <v>0.69344410546638213</v>
      </c>
      <c r="AJ1344" s="376">
        <f t="shared" si="1232"/>
        <v>0.476847126337689</v>
      </c>
      <c r="AK1344" s="376">
        <f t="shared" ref="AK1344:AL1344" si="1233">AK174*100/AK$5</f>
        <v>0.32188067874185927</v>
      </c>
      <c r="AL1344" s="376">
        <f t="shared" si="1233"/>
        <v>0.34374128061358844</v>
      </c>
      <c r="AM1344" s="376">
        <f t="shared" ref="AM1344:AN1344" si="1234">AM174*100/AM$5</f>
        <v>0.38812827947255679</v>
      </c>
      <c r="AN1344" s="376">
        <f t="shared" si="1234"/>
        <v>0.66267816026790216</v>
      </c>
      <c r="AO1344" s="376">
        <f t="shared" ref="AO1344:AP1344" si="1235">AO174*100/AO$5</f>
        <v>0.5012010216694549</v>
      </c>
      <c r="AP1344" s="376">
        <f t="shared" si="1235"/>
        <v>0.32667268073506078</v>
      </c>
    </row>
    <row r="1345" spans="1:42" s="326" customFormat="1" ht="13.8" x14ac:dyDescent="0.3">
      <c r="A1345" s="330"/>
      <c r="B1345" s="330" t="s">
        <v>346</v>
      </c>
      <c r="C1345" s="376">
        <f t="shared" ref="C1345:AF1345" si="1236">C175*100/C$5</f>
        <v>0.1905025086572423</v>
      </c>
      <c r="D1345" s="376">
        <f t="shared" si="1236"/>
        <v>0.19771625457485195</v>
      </c>
      <c r="E1345" s="376">
        <f t="shared" si="1236"/>
        <v>0.19979107157309084</v>
      </c>
      <c r="F1345" s="376">
        <f t="shared" si="1236"/>
        <v>0.16700112213876608</v>
      </c>
      <c r="G1345" s="376">
        <f t="shared" si="1236"/>
        <v>0.26271389181512189</v>
      </c>
      <c r="H1345" s="376">
        <f t="shared" si="1236"/>
        <v>0.22923888126208558</v>
      </c>
      <c r="I1345" s="376">
        <f t="shared" si="1236"/>
        <v>0.1968559835110065</v>
      </c>
      <c r="J1345" s="376">
        <f t="shared" si="1236"/>
        <v>0.25198875624637784</v>
      </c>
      <c r="K1345" s="376">
        <f t="shared" si="1236"/>
        <v>0.56468424255526672</v>
      </c>
      <c r="L1345" s="376">
        <f t="shared" si="1236"/>
        <v>0.3555272201374518</v>
      </c>
      <c r="M1345" s="376">
        <f t="shared" si="1236"/>
        <v>0.3043773496280589</v>
      </c>
      <c r="N1345" s="376">
        <f t="shared" si="1236"/>
        <v>0.24968661419352203</v>
      </c>
      <c r="O1345" s="376">
        <f t="shared" si="1236"/>
        <v>0.21724935733633549</v>
      </c>
      <c r="P1345" s="376">
        <f t="shared" si="1236"/>
        <v>0.47065585838497043</v>
      </c>
      <c r="Q1345" s="376">
        <f t="shared" si="1236"/>
        <v>0.49536740109111715</v>
      </c>
      <c r="R1345" s="376">
        <f t="shared" si="1236"/>
        <v>0.30964364761889568</v>
      </c>
      <c r="S1345" s="376">
        <f t="shared" si="1236"/>
        <v>0.39108096726188113</v>
      </c>
      <c r="T1345" s="376">
        <f t="shared" si="1236"/>
        <v>0.54633737127718884</v>
      </c>
      <c r="U1345" s="376">
        <f t="shared" si="1236"/>
        <v>0.33122294653049894</v>
      </c>
      <c r="V1345" s="376">
        <f t="shared" si="1236"/>
        <v>0.41848857379918514</v>
      </c>
      <c r="W1345" s="376">
        <f t="shared" si="1236"/>
        <v>0.81775417268413397</v>
      </c>
      <c r="X1345" s="376">
        <f t="shared" si="1236"/>
        <v>0.22334009827142756</v>
      </c>
      <c r="Y1345" s="376">
        <f t="shared" si="1236"/>
        <v>0.37872119719596448</v>
      </c>
      <c r="Z1345" s="376">
        <f t="shared" si="1236"/>
        <v>0.3618145653704794</v>
      </c>
      <c r="AA1345" s="376">
        <f t="shared" si="1236"/>
        <v>0.22261996185991678</v>
      </c>
      <c r="AB1345" s="376">
        <f t="shared" si="1236"/>
        <v>0.72764787598764324</v>
      </c>
      <c r="AC1345" s="376">
        <f t="shared" si="1236"/>
        <v>0.56935895406220471</v>
      </c>
      <c r="AD1345" s="376">
        <f t="shared" si="1236"/>
        <v>0.40217170151444076</v>
      </c>
      <c r="AE1345" s="376">
        <f t="shared" si="1236"/>
        <v>0.31840317323567285</v>
      </c>
      <c r="AF1345" s="376">
        <f t="shared" si="1236"/>
        <v>0.5022754373753161</v>
      </c>
      <c r="AG1345" s="376">
        <f t="shared" ref="AG1345:AH1345" si="1237">AG175*100/AG$5</f>
        <v>0.38344999968712173</v>
      </c>
      <c r="AH1345" s="376">
        <f t="shared" si="1237"/>
        <v>0.21634028241198672</v>
      </c>
      <c r="AI1345" s="376">
        <f t="shared" ref="AI1345:AJ1345" si="1238">AI175*100/AI$5</f>
        <v>0.95063475247403395</v>
      </c>
      <c r="AJ1345" s="376">
        <f t="shared" si="1238"/>
        <v>0.18209417150249751</v>
      </c>
      <c r="AK1345" s="376">
        <f t="shared" ref="AK1345:AL1345" si="1239">AK175*100/AK$5</f>
        <v>0.21753441195634143</v>
      </c>
      <c r="AL1345" s="376">
        <f t="shared" si="1239"/>
        <v>0.25016941076786026</v>
      </c>
      <c r="AM1345" s="376">
        <f t="shared" ref="AM1345:AN1345" si="1240">AM175*100/AM$5</f>
        <v>0.32701252071193687</v>
      </c>
      <c r="AN1345" s="376">
        <f t="shared" si="1240"/>
        <v>0.75161487360071566</v>
      </c>
      <c r="AO1345" s="376">
        <f t="shared" ref="AO1345:AP1345" si="1241">AO175*100/AO$5</f>
        <v>0.4875760464772857</v>
      </c>
      <c r="AP1345" s="376">
        <f t="shared" si="1241"/>
        <v>0.26176718665661036</v>
      </c>
    </row>
    <row r="1346" spans="1:42" s="326" customFormat="1" ht="13.8" x14ac:dyDescent="0.3">
      <c r="A1346" s="328"/>
      <c r="B1346" s="328" t="s">
        <v>347</v>
      </c>
      <c r="C1346" s="376">
        <f t="shared" ref="C1346:AF1346" si="1242">C176*100/C$5</f>
        <v>5.3195623450979716E-2</v>
      </c>
      <c r="D1346" s="376">
        <f t="shared" si="1242"/>
        <v>2.458000900549542E-2</v>
      </c>
      <c r="E1346" s="376">
        <f t="shared" si="1242"/>
        <v>4.7476952419739524E-2</v>
      </c>
      <c r="F1346" s="376">
        <f t="shared" si="1242"/>
        <v>4.063054121000631E-2</v>
      </c>
      <c r="G1346" s="376">
        <f t="shared" si="1242"/>
        <v>3.7826363311311707E-2</v>
      </c>
      <c r="H1346" s="376">
        <f t="shared" si="1242"/>
        <v>3.4094165839674812E-2</v>
      </c>
      <c r="I1346" s="376">
        <f t="shared" si="1242"/>
        <v>4.2926257925592272E-2</v>
      </c>
      <c r="J1346" s="376">
        <f t="shared" si="1242"/>
        <v>4.497063778430798E-2</v>
      </c>
      <c r="K1346" s="376">
        <f t="shared" si="1242"/>
        <v>6.2306738269716763E-2</v>
      </c>
      <c r="L1346" s="376">
        <f t="shared" si="1242"/>
        <v>5.3098807579583872E-2</v>
      </c>
      <c r="M1346" s="376">
        <f t="shared" si="1242"/>
        <v>5.3353256420685745E-2</v>
      </c>
      <c r="N1346" s="376">
        <f t="shared" si="1242"/>
        <v>4.901305133572785E-2</v>
      </c>
      <c r="O1346" s="376">
        <f t="shared" si="1242"/>
        <v>5.7404006064479013E-2</v>
      </c>
      <c r="P1346" s="376">
        <f t="shared" si="1242"/>
        <v>7.7576423623721122E-2</v>
      </c>
      <c r="Q1346" s="376">
        <f t="shared" si="1242"/>
        <v>0.10372283293190042</v>
      </c>
      <c r="R1346" s="376">
        <f t="shared" si="1242"/>
        <v>5.9234470051384727E-2</v>
      </c>
      <c r="S1346" s="376">
        <f t="shared" si="1242"/>
        <v>5.9164801151177157E-2</v>
      </c>
      <c r="T1346" s="376">
        <f t="shared" si="1242"/>
        <v>6.2595891859181754E-2</v>
      </c>
      <c r="U1346" s="376">
        <f t="shared" si="1242"/>
        <v>7.9370646614050563E-2</v>
      </c>
      <c r="V1346" s="376">
        <f t="shared" si="1242"/>
        <v>8.0294628987523486E-2</v>
      </c>
      <c r="W1346" s="376">
        <f t="shared" si="1242"/>
        <v>7.4042390105564113E-2</v>
      </c>
      <c r="X1346" s="376">
        <f t="shared" si="1242"/>
        <v>5.9980143467372585E-2</v>
      </c>
      <c r="Y1346" s="376">
        <f t="shared" si="1242"/>
        <v>6.3513055272853419E-2</v>
      </c>
      <c r="Z1346" s="376">
        <f t="shared" si="1242"/>
        <v>8.0644656210964533E-2</v>
      </c>
      <c r="AA1346" s="376">
        <f t="shared" si="1242"/>
        <v>7.4766221491279081E-2</v>
      </c>
      <c r="AB1346" s="376">
        <f t="shared" si="1242"/>
        <v>7.3519864179146813E-2</v>
      </c>
      <c r="AC1346" s="376">
        <f t="shared" si="1242"/>
        <v>7.9953249481797301E-2</v>
      </c>
      <c r="AD1346" s="376">
        <f t="shared" si="1242"/>
        <v>7.28845418711071E-2</v>
      </c>
      <c r="AE1346" s="376">
        <f t="shared" si="1242"/>
        <v>5.2583715002103501E-2</v>
      </c>
      <c r="AF1346" s="376">
        <f t="shared" si="1242"/>
        <v>9.2856181768510335E-2</v>
      </c>
      <c r="AG1346" s="376">
        <f t="shared" ref="AG1346:AH1346" si="1243">AG176*100/AG$5</f>
        <v>6.8387633013993601E-2</v>
      </c>
      <c r="AH1346" s="376">
        <f t="shared" si="1243"/>
        <v>7.3224606537473327E-2</v>
      </c>
      <c r="AI1346" s="376">
        <f t="shared" ref="AI1346:AJ1346" si="1244">AI176*100/AI$5</f>
        <v>7.792448455835263E-2</v>
      </c>
      <c r="AJ1346" s="376">
        <f t="shared" si="1244"/>
        <v>5.6403462146428995E-2</v>
      </c>
      <c r="AK1346" s="376">
        <f t="shared" ref="AK1346:AL1346" si="1245">AK176*100/AK$5</f>
        <v>5.6708533447784266E-2</v>
      </c>
      <c r="AL1346" s="376">
        <f t="shared" si="1245"/>
        <v>0.16381955139144039</v>
      </c>
      <c r="AM1346" s="376">
        <f t="shared" ref="AM1346:AN1346" si="1246">AM176*100/AM$5</f>
        <v>5.2922827870075274E-2</v>
      </c>
      <c r="AN1346" s="376">
        <f t="shared" si="1246"/>
        <v>3.967440977226807E-2</v>
      </c>
      <c r="AO1346" s="376">
        <f t="shared" ref="AO1346:AP1346" si="1247">AO176*100/AO$5</f>
        <v>4.491834527927395E-2</v>
      </c>
      <c r="AP1346" s="376">
        <f t="shared" si="1247"/>
        <v>3.6770950425429057E-2</v>
      </c>
    </row>
    <row r="1347" spans="1:42" s="326" customFormat="1" ht="13.8" x14ac:dyDescent="0.3">
      <c r="A1347" s="330"/>
      <c r="B1347" s="330" t="s">
        <v>348</v>
      </c>
      <c r="C1347" s="376">
        <f t="shared" ref="C1347:AF1347" si="1248">C177*100/C$5</f>
        <v>9.1969706128723055E-3</v>
      </c>
      <c r="D1347" s="376">
        <f t="shared" si="1248"/>
        <v>9.3843116693485152E-3</v>
      </c>
      <c r="E1347" s="376">
        <f t="shared" si="1248"/>
        <v>1.1151303042813919E-2</v>
      </c>
      <c r="F1347" s="376">
        <f t="shared" si="1248"/>
        <v>1.2597067402708649E-2</v>
      </c>
      <c r="G1347" s="376">
        <f t="shared" si="1248"/>
        <v>1.3607137535251914E-2</v>
      </c>
      <c r="H1347" s="376">
        <f t="shared" si="1248"/>
        <v>9.7463662177178795E-3</v>
      </c>
      <c r="I1347" s="376">
        <f t="shared" si="1248"/>
        <v>9.0720442007695013E-3</v>
      </c>
      <c r="J1347" s="376">
        <f t="shared" si="1248"/>
        <v>1.6193806306758107E-2</v>
      </c>
      <c r="K1347" s="376">
        <f t="shared" si="1248"/>
        <v>1.659682008066133E-2</v>
      </c>
      <c r="L1347" s="376">
        <f t="shared" si="1248"/>
        <v>1.2778029375018908E-2</v>
      </c>
      <c r="M1347" s="376">
        <f t="shared" si="1248"/>
        <v>1.6465478656144644E-2</v>
      </c>
      <c r="N1347" s="376">
        <f t="shared" si="1248"/>
        <v>1.4086253194402293E-2</v>
      </c>
      <c r="O1347" s="376">
        <f t="shared" si="1248"/>
        <v>9.4635327823152544E-3</v>
      </c>
      <c r="P1347" s="376">
        <f t="shared" si="1248"/>
        <v>1.0203637026559412E-2</v>
      </c>
      <c r="Q1347" s="376">
        <f t="shared" si="1248"/>
        <v>1.5351399597724399E-2</v>
      </c>
      <c r="R1347" s="376">
        <f t="shared" si="1248"/>
        <v>1.2345418984807347E-2</v>
      </c>
      <c r="S1347" s="376">
        <f t="shared" si="1248"/>
        <v>1.267685708601699E-2</v>
      </c>
      <c r="T1347" s="376">
        <f t="shared" si="1248"/>
        <v>9.3194031822309772E-3</v>
      </c>
      <c r="U1347" s="376">
        <f t="shared" si="1248"/>
        <v>9.8184009171271274E-3</v>
      </c>
      <c r="V1347" s="376">
        <f t="shared" si="1248"/>
        <v>1.9356412300863633E-2</v>
      </c>
      <c r="W1347" s="376">
        <f t="shared" si="1248"/>
        <v>2.0515023208717953E-2</v>
      </c>
      <c r="X1347" s="376">
        <f t="shared" si="1248"/>
        <v>1.9071851270309866E-2</v>
      </c>
      <c r="Y1347" s="376">
        <f t="shared" si="1248"/>
        <v>2.021696892428022E-2</v>
      </c>
      <c r="Z1347" s="376">
        <f t="shared" si="1248"/>
        <v>1.4034535017862332E-2</v>
      </c>
      <c r="AA1347" s="376">
        <f t="shared" si="1248"/>
        <v>1.9120626830757211E-2</v>
      </c>
      <c r="AB1347" s="376">
        <f t="shared" si="1248"/>
        <v>2.8106668404776391E-2</v>
      </c>
      <c r="AC1347" s="376">
        <f t="shared" si="1248"/>
        <v>2.0524887161933472E-2</v>
      </c>
      <c r="AD1347" s="376">
        <f t="shared" si="1248"/>
        <v>2.8939805785682907E-2</v>
      </c>
      <c r="AE1347" s="376">
        <f t="shared" si="1248"/>
        <v>2.1963592915632144E-2</v>
      </c>
      <c r="AF1347" s="376">
        <f t="shared" si="1248"/>
        <v>2.3792220278042012E-2</v>
      </c>
      <c r="AG1347" s="376">
        <f t="shared" ref="AG1347:AH1347" si="1249">AG177*100/AG$5</f>
        <v>1.5456281198969269E-2</v>
      </c>
      <c r="AH1347" s="376">
        <f t="shared" si="1249"/>
        <v>2.1338911469830083E-2</v>
      </c>
      <c r="AI1347" s="376">
        <f t="shared" ref="AI1347:AJ1347" si="1250">AI177*100/AI$5</f>
        <v>2.2309804561414952E-2</v>
      </c>
      <c r="AJ1347" s="376">
        <f t="shared" si="1250"/>
        <v>1.8867882658865954E-2</v>
      </c>
      <c r="AK1347" s="376">
        <f t="shared" ref="AK1347:AL1347" si="1251">AK177*100/AK$5</f>
        <v>1.5057266665765635E-2</v>
      </c>
      <c r="AL1347" s="376">
        <f t="shared" si="1251"/>
        <v>1.2128494896686243E-2</v>
      </c>
      <c r="AM1347" s="376">
        <f t="shared" ref="AM1347:AN1347" si="1252">AM177*100/AM$5</f>
        <v>8.0973217425640079E-3</v>
      </c>
      <c r="AN1347" s="376">
        <f t="shared" si="1252"/>
        <v>1.4090617451064184E-2</v>
      </c>
      <c r="AO1347" s="376">
        <f t="shared" ref="AO1347:AP1347" si="1253">AO177*100/AO$5</f>
        <v>1.1259914078918735E-2</v>
      </c>
      <c r="AP1347" s="376">
        <f t="shared" si="1253"/>
        <v>8.7174156396847193E-3</v>
      </c>
    </row>
    <row r="1348" spans="1:42" s="326" customFormat="1" ht="13.8" x14ac:dyDescent="0.3">
      <c r="A1348" s="328"/>
      <c r="B1348" s="328" t="s">
        <v>349</v>
      </c>
      <c r="C1348" s="376">
        <f t="shared" ref="C1348:AF1348" si="1254">C178*100/C$5</f>
        <v>2.2782148377792555</v>
      </c>
      <c r="D1348" s="376">
        <f t="shared" si="1254"/>
        <v>4.7167358436797526</v>
      </c>
      <c r="E1348" s="376">
        <f t="shared" si="1254"/>
        <v>0.93521764248027361</v>
      </c>
      <c r="F1348" s="376">
        <f t="shared" si="1254"/>
        <v>1.6842878977773974</v>
      </c>
      <c r="G1348" s="376">
        <f t="shared" si="1254"/>
        <v>4.9416834321637975</v>
      </c>
      <c r="H1348" s="376">
        <f t="shared" si="1254"/>
        <v>2.2943453322333345</v>
      </c>
      <c r="I1348" s="376">
        <f t="shared" si="1254"/>
        <v>6.8996215187413314</v>
      </c>
      <c r="J1348" s="376">
        <f t="shared" si="1254"/>
        <v>4.4885656773734235</v>
      </c>
      <c r="K1348" s="376">
        <f t="shared" si="1254"/>
        <v>5.8119866707524395</v>
      </c>
      <c r="L1348" s="376">
        <f t="shared" si="1254"/>
        <v>3.1615463492537947</v>
      </c>
      <c r="M1348" s="376">
        <f t="shared" si="1254"/>
        <v>3.5470129834766579</v>
      </c>
      <c r="N1348" s="376">
        <f t="shared" si="1254"/>
        <v>3.7377006346812442</v>
      </c>
      <c r="O1348" s="376">
        <f t="shared" si="1254"/>
        <v>1.543302027822242</v>
      </c>
      <c r="P1348" s="376">
        <f t="shared" si="1254"/>
        <v>2.5436993031314015</v>
      </c>
      <c r="Q1348" s="376">
        <f t="shared" si="1254"/>
        <v>1.8103613820726372</v>
      </c>
      <c r="R1348" s="376">
        <f t="shared" si="1254"/>
        <v>1.6454732769301574</v>
      </c>
      <c r="S1348" s="376">
        <f t="shared" si="1254"/>
        <v>3.2336057111950405</v>
      </c>
      <c r="T1348" s="376">
        <f t="shared" si="1254"/>
        <v>3.3016780637549172</v>
      </c>
      <c r="U1348" s="376">
        <f t="shared" si="1254"/>
        <v>2.9032614461496768</v>
      </c>
      <c r="V1348" s="376">
        <f t="shared" si="1254"/>
        <v>4.9879963899985107</v>
      </c>
      <c r="W1348" s="376">
        <f t="shared" si="1254"/>
        <v>0.67300108590586472</v>
      </c>
      <c r="X1348" s="376">
        <f t="shared" si="1254"/>
        <v>3.5998919126800528</v>
      </c>
      <c r="Y1348" s="376">
        <f t="shared" si="1254"/>
        <v>3.9154199421875164</v>
      </c>
      <c r="Z1348" s="376">
        <f t="shared" si="1254"/>
        <v>2.5991878221623779</v>
      </c>
      <c r="AA1348" s="376">
        <f t="shared" si="1254"/>
        <v>4.9535674329746522</v>
      </c>
      <c r="AB1348" s="376">
        <f t="shared" si="1254"/>
        <v>2.8186981090216157</v>
      </c>
      <c r="AC1348" s="376">
        <f t="shared" si="1254"/>
        <v>3.3119065649822002</v>
      </c>
      <c r="AD1348" s="376">
        <f t="shared" si="1254"/>
        <v>6.2734904325938636</v>
      </c>
      <c r="AE1348" s="376">
        <f t="shared" si="1254"/>
        <v>3.8106998577402824</v>
      </c>
      <c r="AF1348" s="376">
        <f t="shared" si="1254"/>
        <v>5.4256284601242619</v>
      </c>
      <c r="AG1348" s="376">
        <f t="shared" ref="AG1348:AH1348" si="1255">AG178*100/AG$5</f>
        <v>2.7226550077188105</v>
      </c>
      <c r="AH1348" s="376">
        <f t="shared" si="1255"/>
        <v>7.3304412075043919</v>
      </c>
      <c r="AI1348" s="376">
        <f t="shared" ref="AI1348:AJ1348" si="1256">AI178*100/AI$5</f>
        <v>6.1910501698847353</v>
      </c>
      <c r="AJ1348" s="376">
        <f t="shared" si="1256"/>
        <v>3.7993826417518513</v>
      </c>
      <c r="AK1348" s="376">
        <f t="shared" ref="AK1348:AL1348" si="1257">AK178*100/AK$5</f>
        <v>8.3253446480873681</v>
      </c>
      <c r="AL1348" s="376">
        <f t="shared" si="1257"/>
        <v>5.2663425513475604</v>
      </c>
      <c r="AM1348" s="376">
        <f t="shared" ref="AM1348:AN1348" si="1258">AM178*100/AM$5</f>
        <v>3.4495595371027283</v>
      </c>
      <c r="AN1348" s="376">
        <f t="shared" si="1258"/>
        <v>6.9564120517857599</v>
      </c>
      <c r="AO1348" s="376">
        <f t="shared" ref="AO1348:AP1348" si="1259">AO178*100/AO$5</f>
        <v>5.1683845595919697</v>
      </c>
      <c r="AP1348" s="376">
        <f t="shared" si="1259"/>
        <v>7.582907601553142</v>
      </c>
    </row>
    <row r="1349" spans="1:42" s="326" customFormat="1" ht="13.8" x14ac:dyDescent="0.3">
      <c r="A1349" s="330"/>
      <c r="B1349" s="330" t="s">
        <v>350</v>
      </c>
      <c r="C1349" s="376">
        <f t="shared" ref="C1349:AF1349" si="1260">C179*100/C$5</f>
        <v>0.30164336479589637</v>
      </c>
      <c r="D1349" s="376">
        <f t="shared" si="1260"/>
        <v>0.35768002596613213</v>
      </c>
      <c r="E1349" s="376">
        <f t="shared" si="1260"/>
        <v>0.29243266608262186</v>
      </c>
      <c r="F1349" s="376">
        <f t="shared" si="1260"/>
        <v>0.1645216993483917</v>
      </c>
      <c r="G1349" s="376">
        <f t="shared" si="1260"/>
        <v>0.3494963695195682</v>
      </c>
      <c r="H1349" s="376">
        <f t="shared" si="1260"/>
        <v>0.26557942147164332</v>
      </c>
      <c r="I1349" s="376">
        <f t="shared" si="1260"/>
        <v>0.32261074255419347</v>
      </c>
      <c r="J1349" s="376">
        <f t="shared" si="1260"/>
        <v>0.22120593524884666</v>
      </c>
      <c r="K1349" s="376">
        <f t="shared" si="1260"/>
        <v>0.10209202328577016</v>
      </c>
      <c r="L1349" s="376">
        <f t="shared" si="1260"/>
        <v>0.16494042864644548</v>
      </c>
      <c r="M1349" s="376">
        <f t="shared" si="1260"/>
        <v>0.20022362417523693</v>
      </c>
      <c r="N1349" s="376">
        <f t="shared" si="1260"/>
        <v>0.14072922355417053</v>
      </c>
      <c r="O1349" s="376">
        <f t="shared" si="1260"/>
        <v>0.20258485221239647</v>
      </c>
      <c r="P1349" s="376">
        <f t="shared" si="1260"/>
        <v>8.4628858791214914E-2</v>
      </c>
      <c r="Q1349" s="376">
        <f t="shared" si="1260"/>
        <v>0.27964634292526175</v>
      </c>
      <c r="R1349" s="376">
        <f t="shared" si="1260"/>
        <v>0.19007397971845741</v>
      </c>
      <c r="S1349" s="376">
        <f t="shared" si="1260"/>
        <v>9.5275955710412349E-2</v>
      </c>
      <c r="T1349" s="376">
        <f t="shared" si="1260"/>
        <v>0.24572852359279029</v>
      </c>
      <c r="U1349" s="376">
        <f t="shared" si="1260"/>
        <v>0.11596537298359946</v>
      </c>
      <c r="V1349" s="376">
        <f t="shared" si="1260"/>
        <v>0.20518062229583325</v>
      </c>
      <c r="W1349" s="376">
        <f t="shared" si="1260"/>
        <v>0.17024649787901158</v>
      </c>
      <c r="X1349" s="376">
        <f t="shared" si="1260"/>
        <v>0.17932083067400717</v>
      </c>
      <c r="Y1349" s="376">
        <f t="shared" si="1260"/>
        <v>0.25047001684351133</v>
      </c>
      <c r="Z1349" s="376">
        <f t="shared" si="1260"/>
        <v>0.22213088538816697</v>
      </c>
      <c r="AA1349" s="376">
        <f t="shared" si="1260"/>
        <v>0.2752964444408707</v>
      </c>
      <c r="AB1349" s="376">
        <f t="shared" si="1260"/>
        <v>0.15885315439341438</v>
      </c>
      <c r="AC1349" s="376">
        <f t="shared" si="1260"/>
        <v>0.28316748131345171</v>
      </c>
      <c r="AD1349" s="376">
        <f t="shared" si="1260"/>
        <v>0.10468116077733933</v>
      </c>
      <c r="AE1349" s="376">
        <f t="shared" si="1260"/>
        <v>0.20607736251220568</v>
      </c>
      <c r="AF1349" s="376">
        <f t="shared" si="1260"/>
        <v>0.16458974502826854</v>
      </c>
      <c r="AG1349" s="376">
        <f t="shared" ref="AG1349:AH1349" si="1261">AG179*100/AG$5</f>
        <v>0.2430120062716668</v>
      </c>
      <c r="AH1349" s="376">
        <f t="shared" si="1261"/>
        <v>0.19024300948048881</v>
      </c>
      <c r="AI1349" s="376">
        <f t="shared" ref="AI1349:AJ1349" si="1262">AI179*100/AI$5</f>
        <v>0.11196559074757946</v>
      </c>
      <c r="AJ1349" s="376">
        <f t="shared" si="1262"/>
        <v>0.36171080927089339</v>
      </c>
      <c r="AK1349" s="376">
        <f t="shared" ref="AK1349:AL1349" si="1263">AK179*100/AK$5</f>
        <v>0.35239597781018167</v>
      </c>
      <c r="AL1349" s="376">
        <f t="shared" si="1263"/>
        <v>0.20697100843905492</v>
      </c>
      <c r="AM1349" s="376">
        <f t="shared" ref="AM1349:AN1349" si="1264">AM179*100/AM$5</f>
        <v>0.25439673120939743</v>
      </c>
      <c r="AN1349" s="376">
        <f t="shared" si="1264"/>
        <v>0.14564827395167257</v>
      </c>
      <c r="AO1349" s="376">
        <f t="shared" ref="AO1349:AP1349" si="1265">AO179*100/AO$5</f>
        <v>0.18387646158111701</v>
      </c>
      <c r="AP1349" s="376">
        <f t="shared" si="1265"/>
        <v>0.27156735444522956</v>
      </c>
    </row>
    <row r="1350" spans="1:42" s="326" customFormat="1" ht="13.8" x14ac:dyDescent="0.3">
      <c r="A1350" s="328"/>
      <c r="B1350" s="328" t="s">
        <v>351</v>
      </c>
      <c r="C1350" s="376">
        <f t="shared" ref="C1350:AF1350" si="1266">C180*100/C$5</f>
        <v>3.406765170683685E-2</v>
      </c>
      <c r="D1350" s="376">
        <f t="shared" si="1266"/>
        <v>3.8527334605811557E-2</v>
      </c>
      <c r="E1350" s="376">
        <f t="shared" si="1266"/>
        <v>4.4194963564329406E-2</v>
      </c>
      <c r="F1350" s="376">
        <f t="shared" si="1266"/>
        <v>2.5034172044747983E-2</v>
      </c>
      <c r="G1350" s="376">
        <f t="shared" si="1266"/>
        <v>4.7070342615151327E-2</v>
      </c>
      <c r="H1350" s="376">
        <f t="shared" si="1266"/>
        <v>1.503621554034543E-2</v>
      </c>
      <c r="I1350" s="376">
        <f t="shared" si="1266"/>
        <v>1.9729852225250744E-2</v>
      </c>
      <c r="J1350" s="376">
        <f t="shared" si="1266"/>
        <v>3.2788810517512472E-2</v>
      </c>
      <c r="K1350" s="376">
        <f t="shared" si="1266"/>
        <v>3.5547799038012209E-2</v>
      </c>
      <c r="L1350" s="376">
        <f t="shared" si="1266"/>
        <v>3.1651585130347187E-2</v>
      </c>
      <c r="M1350" s="376">
        <f t="shared" si="1266"/>
        <v>3.1016366770877119E-2</v>
      </c>
      <c r="N1350" s="376">
        <f t="shared" si="1266"/>
        <v>1.8885355229088248E-2</v>
      </c>
      <c r="O1350" s="376">
        <f t="shared" si="1266"/>
        <v>2.9749154235813289E-2</v>
      </c>
      <c r="P1350" s="376">
        <f t="shared" si="1266"/>
        <v>2.2892954754547362E-2</v>
      </c>
      <c r="Q1350" s="376">
        <f t="shared" si="1266"/>
        <v>2.8862001842192033E-2</v>
      </c>
      <c r="R1350" s="376">
        <f t="shared" si="1266"/>
        <v>2.4006866833586597E-2</v>
      </c>
      <c r="S1350" s="376">
        <f t="shared" si="1266"/>
        <v>3.0410206012040961E-2</v>
      </c>
      <c r="T1350" s="376">
        <f t="shared" si="1266"/>
        <v>3.0759447154265158E-2</v>
      </c>
      <c r="U1350" s="376">
        <f t="shared" si="1266"/>
        <v>2.3106244100853626E-2</v>
      </c>
      <c r="V1350" s="376">
        <f t="shared" si="1266"/>
        <v>2.6581705310120943E-2</v>
      </c>
      <c r="W1350" s="376">
        <f t="shared" si="1266"/>
        <v>2.7864857541365855E-2</v>
      </c>
      <c r="X1350" s="376">
        <f t="shared" si="1266"/>
        <v>2.4615801306108728E-2</v>
      </c>
      <c r="Y1350" s="376">
        <f t="shared" si="1266"/>
        <v>1.943442474388259E-2</v>
      </c>
      <c r="Z1350" s="376">
        <f t="shared" si="1266"/>
        <v>1.8644953636587368E-2</v>
      </c>
      <c r="AA1350" s="376">
        <f t="shared" si="1266"/>
        <v>2.4914608829134925E-2</v>
      </c>
      <c r="AB1350" s="376">
        <f t="shared" si="1266"/>
        <v>2.7342977179722731E-2</v>
      </c>
      <c r="AC1350" s="376">
        <f t="shared" si="1266"/>
        <v>1.7143574385014227E-2</v>
      </c>
      <c r="AD1350" s="376">
        <f t="shared" si="1266"/>
        <v>1.5785630121757575E-2</v>
      </c>
      <c r="AE1350" s="376">
        <f t="shared" si="1266"/>
        <v>2.7253597825243961E-2</v>
      </c>
      <c r="AF1350" s="376">
        <f t="shared" si="1266"/>
        <v>2.0347420215126821E-2</v>
      </c>
      <c r="AG1350" s="376">
        <f t="shared" ref="AG1350:AH1350" si="1267">AG180*100/AG$5</f>
        <v>1.8751743806740998E-2</v>
      </c>
      <c r="AH1350" s="376">
        <f t="shared" si="1267"/>
        <v>2.5195988863410419E-2</v>
      </c>
      <c r="AI1350" s="376">
        <f t="shared" ref="AI1350:AJ1350" si="1268">AI180*100/AI$5</f>
        <v>2.8717211939953368E-2</v>
      </c>
      <c r="AJ1350" s="376">
        <f t="shared" si="1268"/>
        <v>2.3808296277131311E-2</v>
      </c>
      <c r="AK1350" s="376">
        <f t="shared" ref="AK1350:AL1350" si="1269">AK180*100/AK$5</f>
        <v>3.8151565489028032E-2</v>
      </c>
      <c r="AL1350" s="376">
        <f t="shared" si="1269"/>
        <v>6.83403055896636E-2</v>
      </c>
      <c r="AM1350" s="376">
        <f t="shared" ref="AM1350:AN1350" si="1270">AM180*100/AM$5</f>
        <v>7.9982708816718706E-2</v>
      </c>
      <c r="AN1350" s="376">
        <f t="shared" si="1270"/>
        <v>0.10487699526793827</v>
      </c>
      <c r="AO1350" s="376">
        <f t="shared" ref="AO1350:AP1350" si="1271">AO180*100/AO$5</f>
        <v>4.2096031498575992E-2</v>
      </c>
      <c r="AP1350" s="376">
        <f t="shared" si="1271"/>
        <v>4.0102000449561345E-2</v>
      </c>
    </row>
    <row r="1351" spans="1:42" s="326" customFormat="1" ht="13.8" x14ac:dyDescent="0.3">
      <c r="A1351" s="330"/>
      <c r="B1351" s="330" t="s">
        <v>352</v>
      </c>
      <c r="C1351" s="376">
        <f t="shared" ref="C1351:AF1351" si="1272">C181*100/C$5</f>
        <v>9.1408388673477323E-2</v>
      </c>
      <c r="D1351" s="376">
        <f t="shared" si="1272"/>
        <v>6.1600688068062952E-2</v>
      </c>
      <c r="E1351" s="376">
        <f t="shared" si="1272"/>
        <v>6.6348388338347691E-2</v>
      </c>
      <c r="F1351" s="376">
        <f t="shared" si="1272"/>
        <v>8.7659592846785275E-2</v>
      </c>
      <c r="G1351" s="376">
        <f t="shared" si="1272"/>
        <v>8.315883781734118E-2</v>
      </c>
      <c r="H1351" s="376">
        <f t="shared" si="1272"/>
        <v>5.9528920801897679E-2</v>
      </c>
      <c r="I1351" s="376">
        <f t="shared" si="1272"/>
        <v>6.6933984652018871E-2</v>
      </c>
      <c r="J1351" s="376">
        <f t="shared" si="1272"/>
        <v>6.5395258351390276E-2</v>
      </c>
      <c r="K1351" s="376">
        <f t="shared" si="1272"/>
        <v>8.3101808347141121E-2</v>
      </c>
      <c r="L1351" s="376">
        <f t="shared" si="1272"/>
        <v>6.9308392546480649E-2</v>
      </c>
      <c r="M1351" s="376">
        <f t="shared" si="1272"/>
        <v>7.0031467359209523E-2</v>
      </c>
      <c r="N1351" s="376">
        <f t="shared" si="1272"/>
        <v>5.9499978004115675E-2</v>
      </c>
      <c r="O1351" s="376">
        <f t="shared" si="1272"/>
        <v>5.583725763458891E-2</v>
      </c>
      <c r="P1351" s="376">
        <f t="shared" si="1272"/>
        <v>7.5127492983054864E-2</v>
      </c>
      <c r="Q1351" s="376">
        <f t="shared" si="1272"/>
        <v>6.2312859275439988E-2</v>
      </c>
      <c r="R1351" s="376">
        <f t="shared" si="1272"/>
        <v>4.9699071172313064E-2</v>
      </c>
      <c r="S1351" s="376">
        <f t="shared" si="1272"/>
        <v>6.0079099544532069E-2</v>
      </c>
      <c r="T1351" s="376">
        <f t="shared" si="1272"/>
        <v>6.7218327627213428E-2</v>
      </c>
      <c r="U1351" s="376">
        <f t="shared" si="1272"/>
        <v>6.7256306046591538E-2</v>
      </c>
      <c r="V1351" s="376">
        <f t="shared" si="1272"/>
        <v>8.6064251351666982E-2</v>
      </c>
      <c r="W1351" s="376">
        <f t="shared" si="1272"/>
        <v>7.4251190706078121E-2</v>
      </c>
      <c r="X1351" s="376">
        <f t="shared" si="1272"/>
        <v>6.2126005468808553E-2</v>
      </c>
      <c r="Y1351" s="376">
        <f t="shared" si="1272"/>
        <v>5.3139254962820182E-2</v>
      </c>
      <c r="Z1351" s="376">
        <f t="shared" si="1272"/>
        <v>5.3463787201594948E-2</v>
      </c>
      <c r="AA1351" s="376">
        <f t="shared" si="1272"/>
        <v>7.2238212339107086E-2</v>
      </c>
      <c r="AB1351" s="376">
        <f t="shared" si="1272"/>
        <v>8.5369747049455824E-2</v>
      </c>
      <c r="AC1351" s="376">
        <f t="shared" si="1272"/>
        <v>6.0973046092689234E-2</v>
      </c>
      <c r="AD1351" s="376">
        <f t="shared" si="1272"/>
        <v>4.977923115619285E-2</v>
      </c>
      <c r="AE1351" s="376">
        <f t="shared" si="1272"/>
        <v>6.6959375017092801E-2</v>
      </c>
      <c r="AF1351" s="376">
        <f t="shared" si="1272"/>
        <v>5.3040018274041541E-2</v>
      </c>
      <c r="AG1351" s="376">
        <f t="shared" ref="AG1351:AH1351" si="1273">AG181*100/AG$5</f>
        <v>5.931447353472874E-2</v>
      </c>
      <c r="AH1351" s="376">
        <f t="shared" si="1273"/>
        <v>6.7144557194451018E-2</v>
      </c>
      <c r="AI1351" s="376">
        <f t="shared" ref="AI1351:AJ1351" si="1274">AI181*100/AI$5</f>
        <v>6.5595617380789936E-2</v>
      </c>
      <c r="AJ1351" s="376">
        <f t="shared" si="1274"/>
        <v>6.0396692807454105E-2</v>
      </c>
      <c r="AK1351" s="376">
        <f t="shared" ref="AK1351:AL1351" si="1275">AK181*100/AK$5</f>
        <v>7.9401645753567521E-2</v>
      </c>
      <c r="AL1351" s="376">
        <f t="shared" si="1275"/>
        <v>5.7142587873933955E-2</v>
      </c>
      <c r="AM1351" s="376">
        <f t="shared" ref="AM1351:AN1351" si="1276">AM181*100/AM$5</f>
        <v>5.4643532082111514E-2</v>
      </c>
      <c r="AN1351" s="376">
        <f t="shared" si="1276"/>
        <v>6.072975294655996E-2</v>
      </c>
      <c r="AO1351" s="376">
        <f t="shared" ref="AO1351:AP1351" si="1277">AO181*100/AO$5</f>
        <v>7.0543402800199634E-2</v>
      </c>
      <c r="AP1351" s="376">
        <f t="shared" si="1277"/>
        <v>5.1751145313154522E-2</v>
      </c>
    </row>
    <row r="1352" spans="1:42" s="326" customFormat="1" ht="13.8" x14ac:dyDescent="0.3">
      <c r="A1352" s="328"/>
      <c r="B1352" s="328" t="s">
        <v>353</v>
      </c>
      <c r="C1352" s="376">
        <f t="shared" ref="C1352:AF1352" si="1278">C182*100/C$5</f>
        <v>0.18687553433103912</v>
      </c>
      <c r="D1352" s="376">
        <f t="shared" si="1278"/>
        <v>0.19440161237971509</v>
      </c>
      <c r="E1352" s="376">
        <f t="shared" si="1278"/>
        <v>0.15056123874193908</v>
      </c>
      <c r="F1352" s="376">
        <f t="shared" si="1278"/>
        <v>0.16704111282893341</v>
      </c>
      <c r="G1352" s="376">
        <f t="shared" si="1278"/>
        <v>0.14938270555004821</v>
      </c>
      <c r="H1352" s="376">
        <f t="shared" si="1278"/>
        <v>0.16278967812716147</v>
      </c>
      <c r="I1352" s="376">
        <f t="shared" si="1278"/>
        <v>0.14102234562496979</v>
      </c>
      <c r="J1352" s="376">
        <f t="shared" si="1278"/>
        <v>0.17510464882600377</v>
      </c>
      <c r="K1352" s="376">
        <f t="shared" si="1278"/>
        <v>0.13787523821145134</v>
      </c>
      <c r="L1352" s="376">
        <f t="shared" si="1278"/>
        <v>0.17699602526527958</v>
      </c>
      <c r="M1352" s="376">
        <f t="shared" si="1278"/>
        <v>0.17503612194154797</v>
      </c>
      <c r="N1352" s="376">
        <f t="shared" si="1278"/>
        <v>0.16405819177833836</v>
      </c>
      <c r="O1352" s="376">
        <f t="shared" si="1278"/>
        <v>0.1678661168755311</v>
      </c>
      <c r="P1352" s="376">
        <f t="shared" si="1278"/>
        <v>0.16379567499898867</v>
      </c>
      <c r="Q1352" s="376">
        <f t="shared" si="1278"/>
        <v>0.16238472499658807</v>
      </c>
      <c r="R1352" s="376">
        <f t="shared" si="1278"/>
        <v>0.17163692363194449</v>
      </c>
      <c r="S1352" s="376">
        <f t="shared" si="1278"/>
        <v>0.16984138729509382</v>
      </c>
      <c r="T1352" s="376">
        <f t="shared" si="1278"/>
        <v>0.18860660044887614</v>
      </c>
      <c r="U1352" s="376">
        <f t="shared" si="1278"/>
        <v>0.17466874416561559</v>
      </c>
      <c r="V1352" s="376">
        <f t="shared" si="1278"/>
        <v>0.16360239505020116</v>
      </c>
      <c r="W1352" s="376">
        <f t="shared" si="1278"/>
        <v>0.13842721009277095</v>
      </c>
      <c r="X1352" s="376">
        <f t="shared" si="1278"/>
        <v>0.15174336548874914</v>
      </c>
      <c r="Y1352" s="376">
        <f t="shared" si="1278"/>
        <v>0.15186499375596504</v>
      </c>
      <c r="Z1352" s="376">
        <f t="shared" si="1278"/>
        <v>0.17752271043254875</v>
      </c>
      <c r="AA1352" s="376">
        <f t="shared" si="1278"/>
        <v>0.17985390453679465</v>
      </c>
      <c r="AB1352" s="376">
        <f t="shared" si="1278"/>
        <v>0.16704404587976918</v>
      </c>
      <c r="AC1352" s="376">
        <f t="shared" si="1278"/>
        <v>0.13429548961243987</v>
      </c>
      <c r="AD1352" s="376">
        <f t="shared" si="1278"/>
        <v>0.16040467375978509</v>
      </c>
      <c r="AE1352" s="376">
        <f t="shared" si="1278"/>
        <v>0.15290976520602242</v>
      </c>
      <c r="AF1352" s="376">
        <f t="shared" si="1278"/>
        <v>0.16336122408759918</v>
      </c>
      <c r="AG1352" s="376">
        <f t="shared" ref="AG1352:AH1352" si="1279">AG182*100/AG$5</f>
        <v>0.1784877125710343</v>
      </c>
      <c r="AH1352" s="376">
        <f t="shared" si="1279"/>
        <v>0.17619079020609443</v>
      </c>
      <c r="AI1352" s="376">
        <f t="shared" ref="AI1352:AJ1352" si="1280">AI182*100/AI$5</f>
        <v>0.15120121747280205</v>
      </c>
      <c r="AJ1352" s="376">
        <f t="shared" si="1280"/>
        <v>0.15806456857878826</v>
      </c>
      <c r="AK1352" s="376">
        <f t="shared" ref="AK1352:AL1352" si="1281">AK182*100/AK$5</f>
        <v>0.16998788178047666</v>
      </c>
      <c r="AL1352" s="376">
        <f t="shared" si="1281"/>
        <v>0.15387807134372233</v>
      </c>
      <c r="AM1352" s="376">
        <f t="shared" ref="AM1352:AN1352" si="1282">AM182*100/AM$5</f>
        <v>0.18501619796229504</v>
      </c>
      <c r="AN1352" s="376">
        <f t="shared" si="1282"/>
        <v>0.13928253071331101</v>
      </c>
      <c r="AO1352" s="376">
        <f t="shared" ref="AO1352:AP1352" si="1283">AO182*100/AO$5</f>
        <v>0.12505452833280239</v>
      </c>
      <c r="AP1352" s="376">
        <f t="shared" si="1283"/>
        <v>0.1184823215534957</v>
      </c>
    </row>
    <row r="1353" spans="1:42" s="326" customFormat="1" ht="13.8" x14ac:dyDescent="0.3">
      <c r="A1353" s="330"/>
      <c r="B1353" s="330" t="s">
        <v>354</v>
      </c>
      <c r="C1353" s="376">
        <f t="shared" ref="C1353:AF1353" si="1284">C183*100/C$5</f>
        <v>8.1175139681689823E-3</v>
      </c>
      <c r="D1353" s="376">
        <f t="shared" si="1284"/>
        <v>2.4321725198082157E-2</v>
      </c>
      <c r="E1353" s="376">
        <f t="shared" si="1284"/>
        <v>8.54063008964678E-3</v>
      </c>
      <c r="F1353" s="376">
        <f t="shared" si="1284"/>
        <v>8.4780263154737578E-3</v>
      </c>
      <c r="G1353" s="376">
        <f t="shared" si="1284"/>
        <v>5.9900985888880712E-3</v>
      </c>
      <c r="H1353" s="376">
        <f t="shared" si="1284"/>
        <v>7.7898466052391977E-3</v>
      </c>
      <c r="I1353" s="376">
        <f t="shared" si="1284"/>
        <v>7.7813062047250598E-3</v>
      </c>
      <c r="J1353" s="376">
        <f t="shared" si="1284"/>
        <v>7.6592327126558607E-3</v>
      </c>
      <c r="K1353" s="376">
        <f t="shared" si="1284"/>
        <v>1.2084682233673025E-2</v>
      </c>
      <c r="L1353" s="376">
        <f t="shared" si="1284"/>
        <v>5.2827895296014568E-3</v>
      </c>
      <c r="M1353" s="376">
        <f t="shared" si="1284"/>
        <v>6.2117826454705892E-3</v>
      </c>
      <c r="N1353" s="376">
        <f t="shared" si="1284"/>
        <v>7.2875253119305235E-3</v>
      </c>
      <c r="O1353" s="376">
        <f t="shared" si="1284"/>
        <v>1.0383583671204639E-2</v>
      </c>
      <c r="P1353" s="376">
        <f t="shared" si="1284"/>
        <v>5.3423423801457247E-3</v>
      </c>
      <c r="Q1353" s="376">
        <f t="shared" si="1284"/>
        <v>4.9006295961373106E-3</v>
      </c>
      <c r="R1353" s="376">
        <f t="shared" si="1284"/>
        <v>6.1374240799578284E-3</v>
      </c>
      <c r="S1353" s="376">
        <f t="shared" si="1284"/>
        <v>7.1122580332063151E-3</v>
      </c>
      <c r="T1353" s="376">
        <f t="shared" si="1284"/>
        <v>7.2911116736995192E-3</v>
      </c>
      <c r="U1353" s="376">
        <f t="shared" si="1284"/>
        <v>1.0647636671816023E-2</v>
      </c>
      <c r="V1353" s="376">
        <f t="shared" si="1284"/>
        <v>4.2075814076569787E-3</v>
      </c>
      <c r="W1353" s="376">
        <f t="shared" si="1284"/>
        <v>5.6692844276177877E-3</v>
      </c>
      <c r="X1353" s="376">
        <f t="shared" si="1284"/>
        <v>6.3877075117428012E-3</v>
      </c>
      <c r="Y1353" s="376">
        <f t="shared" si="1284"/>
        <v>7.313387222559151E-3</v>
      </c>
      <c r="Z1353" s="376">
        <f t="shared" si="1284"/>
        <v>9.645446437773611E-3</v>
      </c>
      <c r="AA1353" s="376">
        <f t="shared" si="1284"/>
        <v>5.6310940645851564E-3</v>
      </c>
      <c r="AB1353" s="376">
        <f t="shared" si="1284"/>
        <v>6.4425705869955979E-3</v>
      </c>
      <c r="AC1353" s="376">
        <f t="shared" si="1284"/>
        <v>5.4144644380400599E-3</v>
      </c>
      <c r="AD1353" s="376">
        <f t="shared" si="1284"/>
        <v>3.5594280450980012E-3</v>
      </c>
      <c r="AE1353" s="376">
        <f t="shared" si="1284"/>
        <v>8.445603856693313E-3</v>
      </c>
      <c r="AF1353" s="376">
        <f t="shared" si="1284"/>
        <v>7.2900764082435418E-3</v>
      </c>
      <c r="AG1353" s="376">
        <f t="shared" ref="AG1353:AH1353" si="1285">AG183*100/AG$5</f>
        <v>1.1337604324606197E-2</v>
      </c>
      <c r="AH1353" s="376">
        <f t="shared" si="1285"/>
        <v>5.1660749866221769E-3</v>
      </c>
      <c r="AI1353" s="376">
        <f t="shared" ref="AI1353:AJ1353" si="1286">AI183*100/AI$5</f>
        <v>3.9926797823383337E-3</v>
      </c>
      <c r="AJ1353" s="376">
        <f t="shared" si="1286"/>
        <v>5.7409797980426591E-3</v>
      </c>
      <c r="AK1353" s="376">
        <f t="shared" ref="AK1353:AL1353" si="1287">AK183*100/AK$5</f>
        <v>5.2788804074035498E-3</v>
      </c>
      <c r="AL1353" s="376">
        <f t="shared" si="1287"/>
        <v>9.1401527158532295E-3</v>
      </c>
      <c r="AM1353" s="376">
        <f t="shared" ref="AM1353:AN1353" si="1288">AM183*100/AM$5</f>
        <v>9.4943093942834404E-3</v>
      </c>
      <c r="AN1353" s="376">
        <f t="shared" si="1288"/>
        <v>3.1280135811558819E-3</v>
      </c>
      <c r="AO1353" s="376">
        <f t="shared" ref="AO1353:AP1353" si="1289">AO183*100/AO$5</f>
        <v>4.7027027341661302E-3</v>
      </c>
      <c r="AP1353" s="376">
        <f t="shared" si="1289"/>
        <v>3.8234892753306049E-3</v>
      </c>
    </row>
    <row r="1354" spans="1:42" s="326" customFormat="1" ht="27.6" x14ac:dyDescent="0.3">
      <c r="A1354" s="328"/>
      <c r="B1354" s="328" t="s">
        <v>355</v>
      </c>
      <c r="C1354" s="376">
        <f t="shared" ref="C1354:AF1354" si="1290">C184*100/C$5</f>
        <v>3.3981295175260579E-2</v>
      </c>
      <c r="D1354" s="376">
        <f t="shared" si="1290"/>
        <v>3.3232516553839693E-2</v>
      </c>
      <c r="E1354" s="376">
        <f t="shared" si="1290"/>
        <v>2.6703454778109585E-2</v>
      </c>
      <c r="F1354" s="376">
        <f t="shared" si="1290"/>
        <v>4.0030680857496378E-2</v>
      </c>
      <c r="G1354" s="376">
        <f t="shared" si="1290"/>
        <v>2.3590635183398701E-2</v>
      </c>
      <c r="H1354" s="376">
        <f t="shared" si="1290"/>
        <v>2.6702869525866459E-2</v>
      </c>
      <c r="I1354" s="376">
        <f t="shared" si="1290"/>
        <v>2.2385084674256452E-2</v>
      </c>
      <c r="J1354" s="376">
        <f t="shared" si="1290"/>
        <v>3.4466547206951373E-2</v>
      </c>
      <c r="K1354" s="376">
        <f t="shared" si="1290"/>
        <v>2.314922895411391E-2</v>
      </c>
      <c r="L1354" s="376">
        <f t="shared" si="1290"/>
        <v>3.1290368752254778E-2</v>
      </c>
      <c r="M1354" s="376">
        <f t="shared" si="1290"/>
        <v>2.9484694337747384E-2</v>
      </c>
      <c r="N1354" s="376">
        <f t="shared" si="1290"/>
        <v>2.5106413422199669E-2</v>
      </c>
      <c r="O1354" s="376">
        <f t="shared" si="1290"/>
        <v>2.6811909843147304E-2</v>
      </c>
      <c r="P1354" s="376">
        <f t="shared" si="1290"/>
        <v>4.3148110748961133E-2</v>
      </c>
      <c r="Q1354" s="376">
        <f t="shared" si="1290"/>
        <v>2.2515641137575097E-2</v>
      </c>
      <c r="R1354" s="376">
        <f t="shared" si="1290"/>
        <v>2.6854994876922604E-2</v>
      </c>
      <c r="S1354" s="376">
        <f t="shared" si="1290"/>
        <v>2.421340620577633E-2</v>
      </c>
      <c r="T1354" s="376">
        <f t="shared" si="1290"/>
        <v>3.7846691403609231E-2</v>
      </c>
      <c r="U1354" s="376">
        <f t="shared" si="1290"/>
        <v>2.4873207940685725E-2</v>
      </c>
      <c r="V1354" s="376">
        <f t="shared" si="1290"/>
        <v>1.7540873693127425E-2</v>
      </c>
      <c r="W1354" s="376">
        <f t="shared" si="1290"/>
        <v>1.9364185915809202E-2</v>
      </c>
      <c r="X1354" s="376">
        <f t="shared" si="1290"/>
        <v>2.0358572106488136E-2</v>
      </c>
      <c r="Y1354" s="376">
        <f t="shared" si="1290"/>
        <v>1.8398699513696014E-2</v>
      </c>
      <c r="Z1354" s="376">
        <f t="shared" si="1290"/>
        <v>2.1407756368264811E-2</v>
      </c>
      <c r="AA1354" s="376">
        <f t="shared" si="1290"/>
        <v>1.7298854308023411E-2</v>
      </c>
      <c r="AB1354" s="376">
        <f t="shared" si="1290"/>
        <v>2.0553753018560741E-2</v>
      </c>
      <c r="AC1354" s="376">
        <f t="shared" si="1290"/>
        <v>1.6097883065321582E-2</v>
      </c>
      <c r="AD1354" s="376">
        <f t="shared" si="1290"/>
        <v>1.9988503932762032E-2</v>
      </c>
      <c r="AE1354" s="376">
        <f t="shared" si="1290"/>
        <v>2.1051533703997274E-2</v>
      </c>
      <c r="AF1354" s="376">
        <f t="shared" si="1290"/>
        <v>2.1375831106102427E-2</v>
      </c>
      <c r="AG1354" s="376">
        <f t="shared" ref="AG1354:AH1354" si="1291">AG184*100/AG$5</f>
        <v>3.3270995006229986E-2</v>
      </c>
      <c r="AH1354" s="376">
        <f t="shared" si="1291"/>
        <v>2.0356737188834628E-2</v>
      </c>
      <c r="AI1354" s="376">
        <f t="shared" ref="AI1354:AJ1354" si="1292">AI184*100/AI$5</f>
        <v>2.2597899371396498E-2</v>
      </c>
      <c r="AJ1354" s="376">
        <f t="shared" si="1292"/>
        <v>1.7140090563407793E-2</v>
      </c>
      <c r="AK1354" s="376">
        <f t="shared" ref="AK1354:AL1354" si="1293">AK184*100/AK$5</f>
        <v>1.6277002928353299E-2</v>
      </c>
      <c r="AL1354" s="376">
        <f t="shared" si="1293"/>
        <v>1.714996377968948E-2</v>
      </c>
      <c r="AM1354" s="376">
        <f t="shared" ref="AM1354:AN1354" si="1294">AM184*100/AM$5</f>
        <v>2.1117618702550831E-2</v>
      </c>
      <c r="AN1354" s="376">
        <f t="shared" si="1294"/>
        <v>1.642789116745234E-2</v>
      </c>
      <c r="AO1354" s="376">
        <f t="shared" ref="AO1354:AP1354" si="1295">AO184*100/AO$5</f>
        <v>1.6857922177495405E-2</v>
      </c>
      <c r="AP1354" s="376">
        <f t="shared" si="1295"/>
        <v>1.6233088653914519E-2</v>
      </c>
    </row>
    <row r="1355" spans="1:42" s="326" customFormat="1" ht="13.8" x14ac:dyDescent="0.3">
      <c r="A1355" s="330"/>
      <c r="B1355" s="330" t="s">
        <v>356</v>
      </c>
      <c r="C1355" s="376">
        <f t="shared" ref="C1355:AF1355" si="1296">C185*100/C$5</f>
        <v>7.8584443734401859E-3</v>
      </c>
      <c r="D1355" s="376">
        <f t="shared" si="1296"/>
        <v>4.3908247260254513E-3</v>
      </c>
      <c r="E1355" s="376">
        <f t="shared" si="1296"/>
        <v>7.4590655804775369E-5</v>
      </c>
      <c r="F1355" s="376">
        <f t="shared" si="1296"/>
        <v>7.7581938924618354E-3</v>
      </c>
      <c r="G1355" s="376">
        <f t="shared" si="1296"/>
        <v>1.3681089369682632E-3</v>
      </c>
      <c r="H1355" s="376">
        <f t="shared" si="1296"/>
        <v>1.5507229521127333E-2</v>
      </c>
      <c r="I1355" s="376">
        <f t="shared" si="1296"/>
        <v>9.5883393991872778E-4</v>
      </c>
      <c r="J1355" s="376">
        <f t="shared" si="1296"/>
        <v>9.0087165715523713E-3</v>
      </c>
      <c r="K1355" s="376">
        <f t="shared" si="1296"/>
        <v>3.3742943899216886E-3</v>
      </c>
      <c r="L1355" s="376">
        <f t="shared" si="1296"/>
        <v>1.4538959218219393E-2</v>
      </c>
      <c r="M1355" s="376">
        <f t="shared" si="1296"/>
        <v>1.0466428293053184E-2</v>
      </c>
      <c r="N1355" s="376">
        <f t="shared" si="1296"/>
        <v>7.7318866114384826E-3</v>
      </c>
      <c r="O1355" s="376">
        <f t="shared" si="1296"/>
        <v>7.1793304659488397E-3</v>
      </c>
      <c r="P1355" s="376">
        <f t="shared" si="1296"/>
        <v>9.1110503681215743E-4</v>
      </c>
      <c r="Q1355" s="376">
        <f t="shared" si="1296"/>
        <v>1.4453783976555138E-2</v>
      </c>
      <c r="R1355" s="376">
        <f t="shared" si="1296"/>
        <v>1.7281412065816945E-2</v>
      </c>
      <c r="S1355" s="376">
        <f t="shared" si="1296"/>
        <v>1.1420987164144709E-2</v>
      </c>
      <c r="T1355" s="376">
        <f t="shared" si="1296"/>
        <v>1.3200403273489104E-2</v>
      </c>
      <c r="U1355" s="376">
        <f t="shared" si="1296"/>
        <v>1.1520399676414859E-2</v>
      </c>
      <c r="V1355" s="376">
        <f t="shared" si="1296"/>
        <v>1.1322201038767301E-2</v>
      </c>
      <c r="W1355" s="376">
        <f t="shared" si="1296"/>
        <v>4.9767773303079311E-3</v>
      </c>
      <c r="X1355" s="376">
        <f t="shared" si="1296"/>
        <v>5.6144424785494066E-3</v>
      </c>
      <c r="Y1355" s="376">
        <f t="shared" si="1296"/>
        <v>2.513765803473482E-3</v>
      </c>
      <c r="Z1355" s="376">
        <f t="shared" si="1296"/>
        <v>4.4961876684741255E-3</v>
      </c>
      <c r="AA1355" s="376">
        <f t="shared" si="1296"/>
        <v>7.3949826050048253E-3</v>
      </c>
      <c r="AB1355" s="376">
        <f t="shared" si="1296"/>
        <v>5.5437761041095667E-3</v>
      </c>
      <c r="AC1355" s="376">
        <f t="shared" si="1296"/>
        <v>2.399436970054584E-3</v>
      </c>
      <c r="AD1355" s="376">
        <f t="shared" si="1296"/>
        <v>4.965713677709086E-3</v>
      </c>
      <c r="AE1355" s="376">
        <f t="shared" si="1296"/>
        <v>6.6653119475980974E-3</v>
      </c>
      <c r="AF1355" s="376">
        <f t="shared" si="1296"/>
        <v>5.1583611829814141E-3</v>
      </c>
      <c r="AG1355" s="376">
        <f t="shared" ref="AG1355:AH1355" si="1297">AG185*100/AG$5</f>
        <v>4.3675621626382208E-3</v>
      </c>
      <c r="AH1355" s="376">
        <f t="shared" si="1297"/>
        <v>2.4676101756997198E-3</v>
      </c>
      <c r="AI1355" s="376">
        <f t="shared" ref="AI1355:AJ1355" si="1298">AI185*100/AI$5</f>
        <v>5.4303718916701889E-3</v>
      </c>
      <c r="AJ1355" s="376">
        <f t="shared" si="1298"/>
        <v>4.2713429297728213E-3</v>
      </c>
      <c r="AK1355" s="376">
        <f t="shared" ref="AK1355:AL1355" si="1299">AK185*100/AK$5</f>
        <v>9.8504844975425693E-3</v>
      </c>
      <c r="AL1355" s="376">
        <f t="shared" si="1299"/>
        <v>2.8866804382229145E-3</v>
      </c>
      <c r="AM1355" s="376">
        <f t="shared" ref="AM1355:AN1355" si="1300">AM185*100/AM$5</f>
        <v>1.0203123575906083E-2</v>
      </c>
      <c r="AN1355" s="376">
        <f t="shared" si="1300"/>
        <v>4.8586192580986204E-3</v>
      </c>
      <c r="AO1355" s="376">
        <f t="shared" ref="AO1355:AP1355" si="1301">AO185*100/AO$5</f>
        <v>5.4022309529825193E-3</v>
      </c>
      <c r="AP1355" s="376">
        <f t="shared" si="1301"/>
        <v>1.3746905766395276E-3</v>
      </c>
    </row>
    <row r="1356" spans="1:42" s="326" customFormat="1" ht="13.8" x14ac:dyDescent="0.3">
      <c r="A1356" s="328"/>
      <c r="B1356" s="328" t="s">
        <v>357</v>
      </c>
      <c r="C1356" s="376">
        <f t="shared" ref="C1356:AF1356" si="1302">C186*100/C$5</f>
        <v>0.13687510254838126</v>
      </c>
      <c r="D1356" s="376">
        <f t="shared" si="1302"/>
        <v>0.13245654590176778</v>
      </c>
      <c r="E1356" s="376">
        <f t="shared" si="1302"/>
        <v>0.11524256321837795</v>
      </c>
      <c r="F1356" s="376">
        <f t="shared" si="1302"/>
        <v>0.11081420245366878</v>
      </c>
      <c r="G1356" s="376">
        <f t="shared" si="1302"/>
        <v>0.11843386284079316</v>
      </c>
      <c r="H1356" s="376">
        <f t="shared" si="1302"/>
        <v>0.11278973247492848</v>
      </c>
      <c r="I1356" s="376">
        <f t="shared" si="1302"/>
        <v>0.10993399903452798</v>
      </c>
      <c r="J1356" s="376">
        <f t="shared" si="1302"/>
        <v>0.12397015233484415</v>
      </c>
      <c r="K1356" s="376">
        <f t="shared" si="1302"/>
        <v>9.9267032633742702E-2</v>
      </c>
      <c r="L1356" s="376">
        <f t="shared" si="1302"/>
        <v>0.1258387557179424</v>
      </c>
      <c r="M1356" s="376">
        <f t="shared" si="1302"/>
        <v>0.12887321666527682</v>
      </c>
      <c r="N1356" s="376">
        <f t="shared" si="1302"/>
        <v>0.1239323664327697</v>
      </c>
      <c r="O1356" s="376">
        <f t="shared" si="1302"/>
        <v>0.12349129289523032</v>
      </c>
      <c r="P1356" s="376">
        <f t="shared" si="1302"/>
        <v>0.11439411683306966</v>
      </c>
      <c r="Q1356" s="376">
        <f t="shared" si="1302"/>
        <v>0.12051467028632055</v>
      </c>
      <c r="R1356" s="376">
        <f t="shared" si="1302"/>
        <v>0.1213630926092471</v>
      </c>
      <c r="S1356" s="376">
        <f t="shared" si="1302"/>
        <v>0.12709473589196649</v>
      </c>
      <c r="T1356" s="376">
        <f t="shared" si="1302"/>
        <v>0.13026839409807831</v>
      </c>
      <c r="U1356" s="376">
        <f t="shared" si="1302"/>
        <v>0.127627499876699</v>
      </c>
      <c r="V1356" s="376">
        <f t="shared" si="1302"/>
        <v>0.13053173891064945</v>
      </c>
      <c r="W1356" s="376">
        <f t="shared" si="1302"/>
        <v>0.10841696241903602</v>
      </c>
      <c r="X1356" s="376">
        <f t="shared" si="1302"/>
        <v>0.11938264339196879</v>
      </c>
      <c r="Y1356" s="376">
        <f t="shared" si="1302"/>
        <v>0.1236391412162364</v>
      </c>
      <c r="Z1356" s="376">
        <f t="shared" si="1302"/>
        <v>0.14197331995803622</v>
      </c>
      <c r="AA1356" s="376">
        <f t="shared" si="1302"/>
        <v>0.14952897355918124</v>
      </c>
      <c r="AB1356" s="376">
        <f t="shared" si="1302"/>
        <v>0.13450394617010328</v>
      </c>
      <c r="AC1356" s="376">
        <f t="shared" si="1302"/>
        <v>0.11038370513902364</v>
      </c>
      <c r="AD1356" s="376">
        <f t="shared" si="1302"/>
        <v>0.13189102810421596</v>
      </c>
      <c r="AE1356" s="376">
        <f t="shared" si="1302"/>
        <v>0.11674731569773375</v>
      </c>
      <c r="AF1356" s="376">
        <f t="shared" si="1302"/>
        <v>0.1295369553902718</v>
      </c>
      <c r="AG1356" s="376">
        <f t="shared" ref="AG1356:AH1356" si="1303">AG186*100/AG$5</f>
        <v>0.12951155107755991</v>
      </c>
      <c r="AH1356" s="376">
        <f t="shared" si="1303"/>
        <v>0.1482003678549379</v>
      </c>
      <c r="AI1356" s="376">
        <f t="shared" ref="AI1356:AJ1356" si="1304">AI186*100/AI$5</f>
        <v>0.11918026642739704</v>
      </c>
      <c r="AJ1356" s="376">
        <f t="shared" si="1304"/>
        <v>0.13091215528756495</v>
      </c>
      <c r="AK1356" s="376">
        <f t="shared" ref="AK1356:AL1356" si="1305">AK186*100/AK$5</f>
        <v>0.13858151394717722</v>
      </c>
      <c r="AL1356" s="376">
        <f t="shared" si="1305"/>
        <v>0.12470127440995671</v>
      </c>
      <c r="AM1356" s="376">
        <f t="shared" ref="AM1356:AN1356" si="1306">AM186*100/AM$5</f>
        <v>0.14420114628955472</v>
      </c>
      <c r="AN1356" s="376">
        <f t="shared" si="1306"/>
        <v>0.11486800670660416</v>
      </c>
      <c r="AO1356" s="376">
        <f t="shared" ref="AO1356:AP1356" si="1307">AO186*100/AO$5</f>
        <v>9.809167246815835E-2</v>
      </c>
      <c r="AP1356" s="376">
        <f t="shared" si="1307"/>
        <v>9.7051053047611066E-2</v>
      </c>
    </row>
    <row r="1357" spans="1:42" s="326" customFormat="1" ht="13.8" x14ac:dyDescent="0.3">
      <c r="A1357" s="330"/>
      <c r="B1357" s="330" t="s">
        <v>358</v>
      </c>
      <c r="C1357" s="376">
        <f t="shared" ref="C1357:AF1357" si="1308">C187*100/C$5</f>
        <v>5.6671473846924414</v>
      </c>
      <c r="D1357" s="376">
        <f t="shared" si="1308"/>
        <v>4.9181541661608614</v>
      </c>
      <c r="E1357" s="376">
        <f t="shared" si="1308"/>
        <v>5.3192834374059466</v>
      </c>
      <c r="F1357" s="376">
        <f t="shared" si="1308"/>
        <v>5.6242106837528221</v>
      </c>
      <c r="G1357" s="376">
        <f t="shared" si="1308"/>
        <v>5.3310768163587374</v>
      </c>
      <c r="H1357" s="376">
        <f t="shared" si="1308"/>
        <v>6.8997751089400996</v>
      </c>
      <c r="I1357" s="376">
        <f t="shared" si="1308"/>
        <v>5.8873510257863639</v>
      </c>
      <c r="J1357" s="376">
        <f t="shared" si="1308"/>
        <v>4.8520145058573068</v>
      </c>
      <c r="K1357" s="376">
        <f t="shared" si="1308"/>
        <v>3.7863506653049162</v>
      </c>
      <c r="L1357" s="376">
        <f t="shared" si="1308"/>
        <v>4.397177274613397</v>
      </c>
      <c r="M1357" s="376">
        <f t="shared" si="1308"/>
        <v>4.7378457537785508</v>
      </c>
      <c r="N1357" s="376">
        <f t="shared" si="1308"/>
        <v>4.1665981609663261</v>
      </c>
      <c r="O1357" s="376">
        <f t="shared" si="1308"/>
        <v>4.5865116571780513</v>
      </c>
      <c r="P1357" s="376">
        <f t="shared" si="1308"/>
        <v>4.2974061416416873</v>
      </c>
      <c r="Q1357" s="376">
        <f t="shared" si="1308"/>
        <v>5.8277249485096192</v>
      </c>
      <c r="R1357" s="376">
        <f t="shared" si="1308"/>
        <v>5.0707322559007117</v>
      </c>
      <c r="S1357" s="376">
        <f t="shared" si="1308"/>
        <v>4.7988795628003391</v>
      </c>
      <c r="T1357" s="376">
        <f t="shared" si="1308"/>
        <v>4.4639254287224217</v>
      </c>
      <c r="U1357" s="376">
        <f t="shared" si="1308"/>
        <v>4.4094495431838574</v>
      </c>
      <c r="V1357" s="376">
        <f t="shared" si="1308"/>
        <v>4.4334822396815925</v>
      </c>
      <c r="W1357" s="376">
        <f t="shared" si="1308"/>
        <v>4.2450773315950983</v>
      </c>
      <c r="X1357" s="376">
        <f t="shared" si="1308"/>
        <v>4.2640522360548774</v>
      </c>
      <c r="Y1357" s="376">
        <f t="shared" si="1308"/>
        <v>3.9343168506624027</v>
      </c>
      <c r="Z1357" s="376">
        <f t="shared" si="1308"/>
        <v>4.4129538123012928</v>
      </c>
      <c r="AA1357" s="376">
        <f t="shared" si="1308"/>
        <v>4.0059494698284768</v>
      </c>
      <c r="AB1357" s="376">
        <f t="shared" si="1308"/>
        <v>3.9551666289104594</v>
      </c>
      <c r="AC1357" s="376">
        <f t="shared" si="1308"/>
        <v>3.850663729510897</v>
      </c>
      <c r="AD1357" s="376">
        <f t="shared" si="1308"/>
        <v>4.2255607029576403</v>
      </c>
      <c r="AE1357" s="376">
        <f t="shared" si="1308"/>
        <v>3.930712894838122</v>
      </c>
      <c r="AF1357" s="376">
        <f t="shared" si="1308"/>
        <v>4.0740541251504965</v>
      </c>
      <c r="AG1357" s="376">
        <f t="shared" ref="AG1357:AH1357" si="1309">AG187*100/AG$5</f>
        <v>3.8945718234948683</v>
      </c>
      <c r="AH1357" s="376">
        <f t="shared" si="1309"/>
        <v>4.7879156053492382</v>
      </c>
      <c r="AI1357" s="376">
        <f t="shared" ref="AI1357:AJ1357" si="1310">AI187*100/AI$5</f>
        <v>3.752277088443599</v>
      </c>
      <c r="AJ1357" s="376">
        <f t="shared" si="1310"/>
        <v>3.3729131400497088</v>
      </c>
      <c r="AK1357" s="376">
        <f t="shared" ref="AK1357:AL1357" si="1311">AK187*100/AK$5</f>
        <v>3.9175035688566737</v>
      </c>
      <c r="AL1357" s="376">
        <f t="shared" si="1311"/>
        <v>4.1158081172157202</v>
      </c>
      <c r="AM1357" s="376">
        <f t="shared" ref="AM1357:AN1357" si="1312">AM187*100/AM$5</f>
        <v>3.9624466742446134</v>
      </c>
      <c r="AN1357" s="376">
        <f t="shared" si="1312"/>
        <v>3.9277487582094306</v>
      </c>
      <c r="AO1357" s="376">
        <f t="shared" ref="AO1357:AP1357" si="1313">AO187*100/AO$5</f>
        <v>3.7454382214799655</v>
      </c>
      <c r="AP1357" s="376">
        <f t="shared" si="1313"/>
        <v>3.8613492328540646</v>
      </c>
    </row>
    <row r="1358" spans="1:42" s="326" customFormat="1" ht="13.8" x14ac:dyDescent="0.3">
      <c r="A1358" s="328"/>
      <c r="B1358" s="328" t="s">
        <v>359</v>
      </c>
      <c r="C1358" s="376">
        <f t="shared" ref="C1358:AF1358" si="1314">C188*100/C$5</f>
        <v>3.0649228404390367</v>
      </c>
      <c r="D1358" s="376">
        <f t="shared" si="1314"/>
        <v>2.811935811308182</v>
      </c>
      <c r="E1358" s="376">
        <f t="shared" si="1314"/>
        <v>2.8945276938322109</v>
      </c>
      <c r="F1358" s="376">
        <f t="shared" si="1314"/>
        <v>3.1316309563133702</v>
      </c>
      <c r="G1358" s="376">
        <f t="shared" si="1314"/>
        <v>2.9097088775109881</v>
      </c>
      <c r="H1358" s="376">
        <f t="shared" si="1314"/>
        <v>3.4734020216644694</v>
      </c>
      <c r="I1358" s="376">
        <f t="shared" si="1314"/>
        <v>2.9620961880081591</v>
      </c>
      <c r="J1358" s="376">
        <f t="shared" si="1314"/>
        <v>2.8154610000988405</v>
      </c>
      <c r="K1358" s="376">
        <f t="shared" si="1314"/>
        <v>2.3017003697206513</v>
      </c>
      <c r="L1358" s="376">
        <f t="shared" si="1314"/>
        <v>2.6250948757393084</v>
      </c>
      <c r="M1358" s="376">
        <f t="shared" si="1314"/>
        <v>2.5393427083031961</v>
      </c>
      <c r="N1358" s="376">
        <f t="shared" si="1314"/>
        <v>2.3088568761134027</v>
      </c>
      <c r="O1358" s="376">
        <f t="shared" si="1314"/>
        <v>2.6077708108077884</v>
      </c>
      <c r="P1358" s="376">
        <f t="shared" si="1314"/>
        <v>2.5297508311613042</v>
      </c>
      <c r="Q1358" s="376">
        <f t="shared" si="1314"/>
        <v>3.3364108421773748</v>
      </c>
      <c r="R1358" s="376">
        <f t="shared" si="1314"/>
        <v>2.6187270512317697</v>
      </c>
      <c r="S1358" s="376">
        <f t="shared" si="1314"/>
        <v>2.5933572255572939</v>
      </c>
      <c r="T1358" s="376">
        <f t="shared" si="1314"/>
        <v>2.483546254854192</v>
      </c>
      <c r="U1358" s="376">
        <f t="shared" si="1314"/>
        <v>2.568049170441765</v>
      </c>
      <c r="V1358" s="376">
        <f t="shared" si="1314"/>
        <v>2.4526401006539396</v>
      </c>
      <c r="W1358" s="376">
        <f t="shared" si="1314"/>
        <v>2.5937483082823944</v>
      </c>
      <c r="X1358" s="376">
        <f t="shared" si="1314"/>
        <v>2.471783219427266</v>
      </c>
      <c r="Y1358" s="376">
        <f t="shared" si="1314"/>
        <v>2.3128627349801465</v>
      </c>
      <c r="Z1358" s="376">
        <f t="shared" si="1314"/>
        <v>2.4718981475629982</v>
      </c>
      <c r="AA1358" s="376">
        <f t="shared" si="1314"/>
        <v>2.3687613188340473</v>
      </c>
      <c r="AB1358" s="376">
        <f t="shared" si="1314"/>
        <v>2.4709331802277301</v>
      </c>
      <c r="AC1358" s="376">
        <f t="shared" si="1314"/>
        <v>2.2977939230298126</v>
      </c>
      <c r="AD1358" s="376">
        <f t="shared" si="1314"/>
        <v>2.451858921120504</v>
      </c>
      <c r="AE1358" s="376">
        <f t="shared" si="1314"/>
        <v>2.3210923884695114</v>
      </c>
      <c r="AF1358" s="376">
        <f t="shared" si="1314"/>
        <v>2.4018221066483343</v>
      </c>
      <c r="AG1358" s="376">
        <f t="shared" ref="AG1358:AH1358" si="1315">AG188*100/AG$5</f>
        <v>2.2244347578109762</v>
      </c>
      <c r="AH1358" s="376">
        <f t="shared" si="1315"/>
        <v>2.7872018952276623</v>
      </c>
      <c r="AI1358" s="376">
        <f t="shared" ref="AI1358:AJ1358" si="1316">AI188*100/AI$5</f>
        <v>2.2831150341614079</v>
      </c>
      <c r="AJ1358" s="376">
        <f t="shared" si="1316"/>
        <v>2.0372685082444617</v>
      </c>
      <c r="AK1358" s="376">
        <f t="shared" ref="AK1358:AL1358" si="1317">AK188*100/AK$5</f>
        <v>2.2914525739173173</v>
      </c>
      <c r="AL1358" s="376">
        <f t="shared" si="1317"/>
        <v>2.1845088028976107</v>
      </c>
      <c r="AM1358" s="376">
        <f t="shared" ref="AM1358:AN1358" si="1318">AM188*100/AM$5</f>
        <v>2.2807608015957586</v>
      </c>
      <c r="AN1358" s="376">
        <f t="shared" si="1318"/>
        <v>2.25852061926479</v>
      </c>
      <c r="AO1358" s="376">
        <f t="shared" ref="AO1358:AP1358" si="1319">AO188*100/AO$5</f>
        <v>2.1337972700084924</v>
      </c>
      <c r="AP1358" s="376">
        <f t="shared" si="1319"/>
        <v>2.0591102610345784</v>
      </c>
    </row>
    <row r="1359" spans="1:42" s="326" customFormat="1" ht="13.8" x14ac:dyDescent="0.3">
      <c r="A1359" s="330"/>
      <c r="B1359" s="330" t="s">
        <v>360</v>
      </c>
      <c r="C1359" s="376">
        <f t="shared" ref="C1359:AF1359" si="1320">C189*100/C$5</f>
        <v>1.8519589979188076</v>
      </c>
      <c r="D1359" s="376">
        <f t="shared" si="1320"/>
        <v>1.7866782377812389</v>
      </c>
      <c r="E1359" s="376">
        <f t="shared" si="1320"/>
        <v>1.9282803385371505</v>
      </c>
      <c r="F1359" s="376">
        <f t="shared" si="1320"/>
        <v>2.1298241769316109</v>
      </c>
      <c r="G1359" s="376">
        <f t="shared" si="1320"/>
        <v>1.8925013949164768</v>
      </c>
      <c r="H1359" s="376">
        <f t="shared" si="1320"/>
        <v>2.2811569407714414</v>
      </c>
      <c r="I1359" s="376">
        <f t="shared" si="1320"/>
        <v>2.008351443616692</v>
      </c>
      <c r="J1359" s="376">
        <f t="shared" si="1320"/>
        <v>1.8235903638099067</v>
      </c>
      <c r="K1359" s="376">
        <f t="shared" si="1320"/>
        <v>1.4586368399968455</v>
      </c>
      <c r="L1359" s="376">
        <f t="shared" si="1320"/>
        <v>1.7861698376196924</v>
      </c>
      <c r="M1359" s="376">
        <f t="shared" si="1320"/>
        <v>1.6760751064086876</v>
      </c>
      <c r="N1359" s="376">
        <f t="shared" si="1320"/>
        <v>1.4826559119382552</v>
      </c>
      <c r="O1359" s="376">
        <f t="shared" si="1320"/>
        <v>1.6509631991616289</v>
      </c>
      <c r="P1359" s="376">
        <f t="shared" si="1320"/>
        <v>1.6495235597417388</v>
      </c>
      <c r="Q1359" s="376">
        <f t="shared" si="1320"/>
        <v>2.364054336600478</v>
      </c>
      <c r="R1359" s="376">
        <f t="shared" si="1320"/>
        <v>1.6455909881747173</v>
      </c>
      <c r="S1359" s="376">
        <f t="shared" si="1320"/>
        <v>1.6911533188517396</v>
      </c>
      <c r="T1359" s="376">
        <f t="shared" si="1320"/>
        <v>1.5942535643664597</v>
      </c>
      <c r="U1359" s="376">
        <f t="shared" si="1320"/>
        <v>1.630532351424536</v>
      </c>
      <c r="V1359" s="376">
        <f t="shared" si="1320"/>
        <v>1.6154131806193941</v>
      </c>
      <c r="W1359" s="376">
        <f t="shared" si="1320"/>
        <v>1.7135511401535117</v>
      </c>
      <c r="X1359" s="376">
        <f t="shared" si="1320"/>
        <v>1.6127077639110423</v>
      </c>
      <c r="Y1359" s="376">
        <f t="shared" si="1320"/>
        <v>1.5384433392975809</v>
      </c>
      <c r="Z1359" s="376">
        <f t="shared" si="1320"/>
        <v>1.5904799937544658</v>
      </c>
      <c r="AA1359" s="376">
        <f t="shared" si="1320"/>
        <v>1.4957949820718575</v>
      </c>
      <c r="AB1359" s="376">
        <f t="shared" si="1320"/>
        <v>1.6880044992788537</v>
      </c>
      <c r="AC1359" s="376">
        <f t="shared" si="1320"/>
        <v>1.54445938992572</v>
      </c>
      <c r="AD1359" s="376">
        <f t="shared" si="1320"/>
        <v>1.6720652671862961</v>
      </c>
      <c r="AE1359" s="376">
        <f t="shared" si="1320"/>
        <v>1.4526314466431227</v>
      </c>
      <c r="AF1359" s="376">
        <f t="shared" si="1320"/>
        <v>1.5835350671187289</v>
      </c>
      <c r="AG1359" s="376">
        <f t="shared" ref="AG1359:AH1359" si="1321">AG189*100/AG$5</f>
        <v>1.3896171698426776</v>
      </c>
      <c r="AH1359" s="376">
        <f t="shared" si="1321"/>
        <v>1.8932747123776912</v>
      </c>
      <c r="AI1359" s="376">
        <f t="shared" ref="AI1359:AJ1359" si="1322">AI189*100/AI$5</f>
        <v>1.5200572562287946</v>
      </c>
      <c r="AJ1359" s="376">
        <f t="shared" si="1322"/>
        <v>1.26383749032868</v>
      </c>
      <c r="AK1359" s="376">
        <f t="shared" ref="AK1359:AL1359" si="1323">AK189*100/AK$5</f>
        <v>1.2880094376162394</v>
      </c>
      <c r="AL1359" s="376">
        <f t="shared" si="1323"/>
        <v>1.3085775015580745</v>
      </c>
      <c r="AM1359" s="376">
        <f t="shared" ref="AM1359:AN1359" si="1324">AM189*100/AM$5</f>
        <v>1.4027446312076708</v>
      </c>
      <c r="AN1359" s="376">
        <f t="shared" si="1324"/>
        <v>1.4237656211882861</v>
      </c>
      <c r="AO1359" s="376">
        <f t="shared" ref="AO1359:AP1359" si="1325">AO189*100/AO$5</f>
        <v>1.2427981651765907</v>
      </c>
      <c r="AP1359" s="376">
        <f t="shared" si="1325"/>
        <v>1.1754262102086572</v>
      </c>
    </row>
    <row r="1360" spans="1:42" s="326" customFormat="1" ht="13.8" x14ac:dyDescent="0.3">
      <c r="A1360" s="328"/>
      <c r="B1360" s="328" t="s">
        <v>361</v>
      </c>
      <c r="C1360" s="376">
        <f t="shared" ref="C1360:AF1360" si="1326">C190*100/C$5</f>
        <v>0.38078912598554393</v>
      </c>
      <c r="D1360" s="376">
        <f t="shared" si="1326"/>
        <v>0.28028097834462468</v>
      </c>
      <c r="E1360" s="376">
        <f t="shared" si="1326"/>
        <v>0.25036353620872853</v>
      </c>
      <c r="F1360" s="376">
        <f t="shared" si="1326"/>
        <v>0.33232263529050438</v>
      </c>
      <c r="G1360" s="376">
        <f t="shared" si="1326"/>
        <v>0.28715497309447385</v>
      </c>
      <c r="H1360" s="376">
        <f t="shared" si="1326"/>
        <v>0.45072414776360753</v>
      </c>
      <c r="I1360" s="376">
        <f t="shared" si="1326"/>
        <v>0.31398123709492493</v>
      </c>
      <c r="J1360" s="376">
        <f t="shared" si="1326"/>
        <v>0.29178029381546139</v>
      </c>
      <c r="K1360" s="376">
        <f t="shared" si="1326"/>
        <v>0.24785369373413149</v>
      </c>
      <c r="L1360" s="376">
        <f t="shared" si="1326"/>
        <v>0.23312002001138735</v>
      </c>
      <c r="M1360" s="376">
        <f t="shared" si="1326"/>
        <v>0.29050720481693959</v>
      </c>
      <c r="N1360" s="376">
        <f t="shared" si="1326"/>
        <v>0.20844988559918345</v>
      </c>
      <c r="O1360" s="376">
        <f t="shared" si="1326"/>
        <v>0.32441425764476411</v>
      </c>
      <c r="P1360" s="376">
        <f t="shared" si="1326"/>
        <v>0.30169301917740066</v>
      </c>
      <c r="Q1360" s="376">
        <f t="shared" si="1326"/>
        <v>0.31198847688016357</v>
      </c>
      <c r="R1360" s="376">
        <f t="shared" si="1326"/>
        <v>0.35891372351165052</v>
      </c>
      <c r="S1360" s="376">
        <f t="shared" si="1326"/>
        <v>0.29754129413667957</v>
      </c>
      <c r="T1360" s="376">
        <f t="shared" si="1326"/>
        <v>0.29085660074368197</v>
      </c>
      <c r="U1360" s="376">
        <f t="shared" si="1326"/>
        <v>0.35520578382830365</v>
      </c>
      <c r="V1360" s="376">
        <f t="shared" si="1326"/>
        <v>0.23294799163107269</v>
      </c>
      <c r="W1360" s="376">
        <f t="shared" si="1326"/>
        <v>0.30415460228710284</v>
      </c>
      <c r="X1360" s="376">
        <f t="shared" si="1326"/>
        <v>0.27071276926318405</v>
      </c>
      <c r="Y1360" s="376">
        <f t="shared" si="1326"/>
        <v>0.23309048872447397</v>
      </c>
      <c r="Z1360" s="376">
        <f t="shared" si="1326"/>
        <v>0.31422339292220985</v>
      </c>
      <c r="AA1360" s="376">
        <f t="shared" si="1326"/>
        <v>0.29644356596824512</v>
      </c>
      <c r="AB1360" s="376">
        <f t="shared" si="1326"/>
        <v>0.21668001804155665</v>
      </c>
      <c r="AC1360" s="376">
        <f t="shared" si="1326"/>
        <v>0.24702234882380311</v>
      </c>
      <c r="AD1360" s="376">
        <f t="shared" si="1326"/>
        <v>0.23753398697992328</v>
      </c>
      <c r="AE1360" s="376">
        <f t="shared" si="1326"/>
        <v>0.30117933798132396</v>
      </c>
      <c r="AF1360" s="376">
        <f t="shared" si="1326"/>
        <v>0.25481981075651861</v>
      </c>
      <c r="AG1360" s="376">
        <f t="shared" ref="AG1360:AH1360" si="1327">AG190*100/AG$5</f>
        <v>0.25351230587514689</v>
      </c>
      <c r="AH1360" s="376">
        <f t="shared" si="1327"/>
        <v>0.28695347235591562</v>
      </c>
      <c r="AI1360" s="376">
        <f t="shared" ref="AI1360:AJ1360" si="1328">AI190*100/AI$5</f>
        <v>0.1923650611208981</v>
      </c>
      <c r="AJ1360" s="376">
        <f t="shared" si="1328"/>
        <v>0.22507819480106681</v>
      </c>
      <c r="AK1360" s="376">
        <f t="shared" ref="AK1360:AL1360" si="1329">AK190*100/AK$5</f>
        <v>0.25335661213709026</v>
      </c>
      <c r="AL1360" s="376">
        <f t="shared" si="1329"/>
        <v>0.28495625764090166</v>
      </c>
      <c r="AM1360" s="376">
        <f t="shared" ref="AM1360:AN1360" si="1330">AM190*100/AM$5</f>
        <v>0.20888133134447806</v>
      </c>
      <c r="AN1360" s="376">
        <f t="shared" si="1330"/>
        <v>0.18269928132096969</v>
      </c>
      <c r="AO1360" s="376">
        <f t="shared" ref="AO1360:AP1360" si="1331">AO190*100/AO$5</f>
        <v>0.19547912019242514</v>
      </c>
      <c r="AP1360" s="376">
        <f t="shared" si="1331"/>
        <v>0.18867423973875855</v>
      </c>
    </row>
    <row r="1361" spans="1:42" s="326" customFormat="1" ht="13.8" x14ac:dyDescent="0.3">
      <c r="A1361" s="330"/>
      <c r="B1361" s="330" t="s">
        <v>362</v>
      </c>
      <c r="C1361" s="376">
        <f t="shared" ref="C1361:AF1361" si="1332">C191*100/C$5</f>
        <v>0.83217471653468511</v>
      </c>
      <c r="D1361" s="376">
        <f t="shared" si="1332"/>
        <v>0.74497659518231829</v>
      </c>
      <c r="E1361" s="376">
        <f t="shared" si="1332"/>
        <v>0.71588381908633159</v>
      </c>
      <c r="F1361" s="376">
        <f t="shared" si="1332"/>
        <v>0.66948414409125556</v>
      </c>
      <c r="G1361" s="376">
        <f t="shared" si="1332"/>
        <v>0.73008948541725283</v>
      </c>
      <c r="H1361" s="376">
        <f t="shared" si="1332"/>
        <v>0.74152093312942058</v>
      </c>
      <c r="I1361" s="376">
        <f t="shared" si="1332"/>
        <v>0.63976350729654186</v>
      </c>
      <c r="J1361" s="376">
        <f t="shared" si="1332"/>
        <v>0.70012681501019958</v>
      </c>
      <c r="K1361" s="376">
        <f t="shared" si="1332"/>
        <v>0.59520983598967458</v>
      </c>
      <c r="L1361" s="376">
        <f t="shared" si="1332"/>
        <v>0.60585017015549014</v>
      </c>
      <c r="M1361" s="376">
        <f t="shared" si="1332"/>
        <v>0.57276039707756898</v>
      </c>
      <c r="N1361" s="376">
        <f t="shared" si="1332"/>
        <v>0.61775107857596434</v>
      </c>
      <c r="O1361" s="376">
        <f t="shared" si="1332"/>
        <v>0.63239335400139551</v>
      </c>
      <c r="P1361" s="376">
        <f t="shared" si="1332"/>
        <v>0.57853425224216493</v>
      </c>
      <c r="Q1361" s="376">
        <f t="shared" si="1332"/>
        <v>0.66036802869673294</v>
      </c>
      <c r="R1361" s="376">
        <f t="shared" si="1332"/>
        <v>0.61422233954540162</v>
      </c>
      <c r="S1361" s="376">
        <f t="shared" si="1332"/>
        <v>0.60466261256887477</v>
      </c>
      <c r="T1361" s="376">
        <f t="shared" si="1332"/>
        <v>0.59843608974405027</v>
      </c>
      <c r="U1361" s="376">
        <f t="shared" si="1332"/>
        <v>0.58231103518892513</v>
      </c>
      <c r="V1361" s="376">
        <f t="shared" si="1332"/>
        <v>0.60427892840347275</v>
      </c>
      <c r="W1361" s="376">
        <f t="shared" si="1332"/>
        <v>0.57604256584177982</v>
      </c>
      <c r="X1361" s="376">
        <f t="shared" si="1332"/>
        <v>0.58836268625303967</v>
      </c>
      <c r="Y1361" s="376">
        <f t="shared" si="1332"/>
        <v>0.54132890695809133</v>
      </c>
      <c r="Z1361" s="376">
        <f t="shared" si="1332"/>
        <v>0.56719476088632259</v>
      </c>
      <c r="AA1361" s="376">
        <f t="shared" si="1332"/>
        <v>0.57652277079394487</v>
      </c>
      <c r="AB1361" s="376">
        <f t="shared" si="1332"/>
        <v>0.56624866290732001</v>
      </c>
      <c r="AC1361" s="376">
        <f t="shared" si="1332"/>
        <v>0.50631218428028923</v>
      </c>
      <c r="AD1361" s="376">
        <f t="shared" si="1332"/>
        <v>0.54225966695428451</v>
      </c>
      <c r="AE1361" s="376">
        <f t="shared" si="1332"/>
        <v>0.56728160384506432</v>
      </c>
      <c r="AF1361" s="376">
        <f t="shared" si="1332"/>
        <v>0.56346722877308664</v>
      </c>
      <c r="AG1361" s="376">
        <f t="shared" ref="AG1361:AH1361" si="1333">AG191*100/AG$5</f>
        <v>0.58130528209315124</v>
      </c>
      <c r="AH1361" s="376">
        <f t="shared" si="1333"/>
        <v>0.60697371049405568</v>
      </c>
      <c r="AI1361" s="376">
        <f t="shared" ref="AI1361:AJ1361" si="1334">AI191*100/AI$5</f>
        <v>0.57069271681171518</v>
      </c>
      <c r="AJ1361" s="376">
        <f t="shared" si="1334"/>
        <v>0.548352823114715</v>
      </c>
      <c r="AK1361" s="376">
        <f t="shared" ref="AK1361:AL1361" si="1335">AK191*100/AK$5</f>
        <v>0.75008652416398769</v>
      </c>
      <c r="AL1361" s="376">
        <f t="shared" si="1335"/>
        <v>0.59097504369863441</v>
      </c>
      <c r="AM1361" s="376">
        <f t="shared" ref="AM1361:AN1361" si="1336">AM191*100/AM$5</f>
        <v>0.66913483904360949</v>
      </c>
      <c r="AN1361" s="376">
        <f t="shared" si="1336"/>
        <v>0.6520557167555342</v>
      </c>
      <c r="AO1361" s="376">
        <f t="shared" ref="AO1361:AP1361" si="1337">AO191*100/AO$5</f>
        <v>0.69551998463947651</v>
      </c>
      <c r="AP1361" s="376">
        <f t="shared" si="1337"/>
        <v>0.69500981108716242</v>
      </c>
    </row>
    <row r="1362" spans="1:42" s="326" customFormat="1" ht="13.8" x14ac:dyDescent="0.3">
      <c r="A1362" s="328"/>
      <c r="B1362" s="328" t="s">
        <v>363</v>
      </c>
      <c r="C1362" s="376">
        <f t="shared" ref="C1362:AF1362" si="1338">C192*100/C$5</f>
        <v>0.72586982616430196</v>
      </c>
      <c r="D1362" s="376">
        <f t="shared" si="1338"/>
        <v>0.5341739610318611</v>
      </c>
      <c r="E1362" s="376">
        <f t="shared" si="1338"/>
        <v>0.65020674665022693</v>
      </c>
      <c r="F1362" s="376">
        <f t="shared" si="1338"/>
        <v>0.53527538788969931</v>
      </c>
      <c r="G1362" s="376">
        <f t="shared" si="1338"/>
        <v>0.57042747488133505</v>
      </c>
      <c r="H1362" s="376">
        <f t="shared" si="1338"/>
        <v>0.67358622436279958</v>
      </c>
      <c r="I1362" s="376">
        <f t="shared" si="1338"/>
        <v>0.65923521192258372</v>
      </c>
      <c r="J1362" s="376">
        <f t="shared" si="1338"/>
        <v>0.50755182109199504</v>
      </c>
      <c r="K1362" s="376">
        <f t="shared" si="1338"/>
        <v>0.36273664691658153</v>
      </c>
      <c r="L1362" s="376">
        <f t="shared" si="1338"/>
        <v>0.32811992744969048</v>
      </c>
      <c r="M1362" s="376">
        <f t="shared" si="1338"/>
        <v>0.50213327932769791</v>
      </c>
      <c r="N1362" s="376">
        <f t="shared" si="1338"/>
        <v>0.42400955199049423</v>
      </c>
      <c r="O1362" s="376">
        <f t="shared" si="1338"/>
        <v>0.45483669789455661</v>
      </c>
      <c r="P1362" s="376">
        <f t="shared" si="1338"/>
        <v>0.39029918563065652</v>
      </c>
      <c r="Q1362" s="376">
        <f t="shared" si="1338"/>
        <v>0.53300781078771275</v>
      </c>
      <c r="R1362" s="376">
        <f t="shared" si="1338"/>
        <v>0.34571647457894467</v>
      </c>
      <c r="S1362" s="376">
        <f t="shared" si="1338"/>
        <v>0.48233285853336261</v>
      </c>
      <c r="T1362" s="376">
        <f t="shared" si="1338"/>
        <v>0.54880594282635564</v>
      </c>
      <c r="U1362" s="376">
        <f t="shared" si="1338"/>
        <v>0.38213559509802236</v>
      </c>
      <c r="V1362" s="376">
        <f t="shared" si="1338"/>
        <v>0.41473854078291517</v>
      </c>
      <c r="W1362" s="376">
        <f t="shared" si="1338"/>
        <v>0.32955182516898213</v>
      </c>
      <c r="X1362" s="376">
        <f t="shared" si="1338"/>
        <v>0.39971255372202213</v>
      </c>
      <c r="Y1362" s="376">
        <f t="shared" si="1338"/>
        <v>0.28768910572444545</v>
      </c>
      <c r="Z1362" s="376">
        <f t="shared" si="1338"/>
        <v>0.39020095181043446</v>
      </c>
      <c r="AA1362" s="376">
        <f t="shared" si="1338"/>
        <v>0.36302226019312628</v>
      </c>
      <c r="AB1362" s="376">
        <f t="shared" si="1338"/>
        <v>0.3352825555786294</v>
      </c>
      <c r="AC1362" s="376">
        <f t="shared" si="1338"/>
        <v>0.3256488920896996</v>
      </c>
      <c r="AD1362" s="376">
        <f t="shared" si="1338"/>
        <v>0.41107246759030502</v>
      </c>
      <c r="AE1362" s="376">
        <f t="shared" si="1338"/>
        <v>0.38846564218652607</v>
      </c>
      <c r="AF1362" s="376">
        <f t="shared" si="1338"/>
        <v>0.40143608998302571</v>
      </c>
      <c r="AG1362" s="376">
        <f t="shared" ref="AG1362:AH1362" si="1339">AG192*100/AG$5</f>
        <v>0.3571719693882574</v>
      </c>
      <c r="AH1362" s="376">
        <f t="shared" si="1339"/>
        <v>0.47526763946827139</v>
      </c>
      <c r="AI1362" s="376">
        <f t="shared" ref="AI1362:AJ1362" si="1340">AI192*100/AI$5</f>
        <v>0.41954743767069363</v>
      </c>
      <c r="AJ1362" s="376">
        <f t="shared" si="1340"/>
        <v>0.38548278028913885</v>
      </c>
      <c r="AK1362" s="376">
        <f t="shared" ref="AK1362:AL1362" si="1341">AK192*100/AK$5</f>
        <v>0.392705588640888</v>
      </c>
      <c r="AL1362" s="376">
        <f t="shared" si="1341"/>
        <v>0.5110421927866855</v>
      </c>
      <c r="AM1362" s="376">
        <f t="shared" ref="AM1362:AN1362" si="1342">AM192*100/AM$5</f>
        <v>0.41411558242971885</v>
      </c>
      <c r="AN1362" s="376">
        <f t="shared" si="1342"/>
        <v>0.39639107191441897</v>
      </c>
      <c r="AO1362" s="376">
        <f t="shared" ref="AO1362:AP1362" si="1343">AO192*100/AO$5</f>
        <v>0.40070726099899756</v>
      </c>
      <c r="AP1362" s="376">
        <f t="shared" si="1343"/>
        <v>0.40375363027225186</v>
      </c>
    </row>
    <row r="1363" spans="1:42" s="326" customFormat="1" ht="13.8" x14ac:dyDescent="0.3">
      <c r="A1363" s="330"/>
      <c r="B1363" s="330" t="s">
        <v>364</v>
      </c>
      <c r="C1363" s="376">
        <f t="shared" ref="C1363:AF1363" si="1344">C193*100/C$5</f>
        <v>0.54236219656473716</v>
      </c>
      <c r="D1363" s="376">
        <f t="shared" si="1344"/>
        <v>0.38609124478159096</v>
      </c>
      <c r="E1363" s="376">
        <f t="shared" si="1344"/>
        <v>0.49722131159463262</v>
      </c>
      <c r="F1363" s="376">
        <f t="shared" si="1344"/>
        <v>0.41066439732830196</v>
      </c>
      <c r="G1363" s="376">
        <f t="shared" si="1344"/>
        <v>0.43165685757209471</v>
      </c>
      <c r="H1363" s="376">
        <f t="shared" si="1344"/>
        <v>0.54557911712414819</v>
      </c>
      <c r="I1363" s="376">
        <f t="shared" si="1344"/>
        <v>0.50176517640516194</v>
      </c>
      <c r="J1363" s="376">
        <f t="shared" si="1344"/>
        <v>0.35524250772032423</v>
      </c>
      <c r="K1363" s="376">
        <f t="shared" si="1344"/>
        <v>0.25617172176510128</v>
      </c>
      <c r="L1363" s="376">
        <f t="shared" si="1344"/>
        <v>0.1961856453514387</v>
      </c>
      <c r="M1363" s="376">
        <f t="shared" si="1344"/>
        <v>0.39223578225063943</v>
      </c>
      <c r="N1363" s="376">
        <f t="shared" si="1344"/>
        <v>0.31954021047617315</v>
      </c>
      <c r="O1363" s="376">
        <f t="shared" si="1344"/>
        <v>0.35056111577878712</v>
      </c>
      <c r="P1363" s="376">
        <f t="shared" si="1344"/>
        <v>0.27185060569660646</v>
      </c>
      <c r="Q1363" s="376">
        <f t="shared" si="1344"/>
        <v>0.41144619205665428</v>
      </c>
      <c r="R1363" s="376">
        <f t="shared" si="1344"/>
        <v>0.23739521191640686</v>
      </c>
      <c r="S1363" s="376">
        <f t="shared" si="1344"/>
        <v>0.37499457523365876</v>
      </c>
      <c r="T1363" s="376">
        <f t="shared" si="1344"/>
        <v>0.4290324919993691</v>
      </c>
      <c r="U1363" s="376">
        <f t="shared" si="1344"/>
        <v>0.27910737062634938</v>
      </c>
      <c r="V1363" s="376">
        <f t="shared" si="1344"/>
        <v>0.3061477667288196</v>
      </c>
      <c r="W1363" s="376">
        <f t="shared" si="1344"/>
        <v>0.23097650728173355</v>
      </c>
      <c r="X1363" s="376">
        <f t="shared" si="1344"/>
        <v>0.2892860687511376</v>
      </c>
      <c r="Y1363" s="376">
        <f t="shared" si="1344"/>
        <v>0.19559432696810403</v>
      </c>
      <c r="Z1363" s="376">
        <f t="shared" si="1344"/>
        <v>0.30252619350447962</v>
      </c>
      <c r="AA1363" s="376">
        <f t="shared" si="1344"/>
        <v>0.25936560517078189</v>
      </c>
      <c r="AB1363" s="376">
        <f t="shared" si="1344"/>
        <v>0.22244011060897298</v>
      </c>
      <c r="AC1363" s="376">
        <f t="shared" si="1344"/>
        <v>0.22614161776944894</v>
      </c>
      <c r="AD1363" s="376">
        <f t="shared" si="1344"/>
        <v>0.30001011221435864</v>
      </c>
      <c r="AE1363" s="376">
        <f t="shared" si="1344"/>
        <v>0.28872509405882607</v>
      </c>
      <c r="AF1363" s="376">
        <f t="shared" si="1344"/>
        <v>0.28600663178896907</v>
      </c>
      <c r="AG1363" s="376">
        <f t="shared" ref="AG1363:AH1363" si="1345">AG193*100/AG$5</f>
        <v>0.25358752283394936</v>
      </c>
      <c r="AH1363" s="376">
        <f t="shared" si="1345"/>
        <v>0.36211282666212197</v>
      </c>
      <c r="AI1363" s="376">
        <f t="shared" ref="AI1363:AJ1363" si="1346">AI193*100/AI$5</f>
        <v>0.29548683313620738</v>
      </c>
      <c r="AJ1363" s="376">
        <f t="shared" si="1346"/>
        <v>0.27358781824774042</v>
      </c>
      <c r="AK1363" s="376">
        <f t="shared" ref="AK1363:AL1363" si="1347">AK193*100/AK$5</f>
        <v>0.27887486360417479</v>
      </c>
      <c r="AL1363" s="376">
        <f t="shared" si="1347"/>
        <v>0.38364481817496299</v>
      </c>
      <c r="AM1363" s="376">
        <f t="shared" ref="AM1363:AN1363" si="1348">AM193*100/AM$5</f>
        <v>0.27974275210440303</v>
      </c>
      <c r="AN1363" s="376">
        <f t="shared" si="1348"/>
        <v>0.27011041389451751</v>
      </c>
      <c r="AO1363" s="376">
        <f t="shared" ref="AO1363:AP1363" si="1349">AO193*100/AO$5</f>
        <v>0.2979022314703777</v>
      </c>
      <c r="AP1363" s="376">
        <f t="shared" si="1349"/>
        <v>0.29568219280100816</v>
      </c>
    </row>
    <row r="1364" spans="1:42" s="326" customFormat="1" ht="13.8" x14ac:dyDescent="0.3">
      <c r="A1364" s="328"/>
      <c r="B1364" s="328" t="s">
        <v>365</v>
      </c>
      <c r="C1364" s="376">
        <f t="shared" ref="C1364:AF1364" si="1350">C194*100/C$5</f>
        <v>0.16170260537655767</v>
      </c>
      <c r="D1364" s="376">
        <f t="shared" si="1350"/>
        <v>0.13103598496099486</v>
      </c>
      <c r="E1364" s="376">
        <f t="shared" si="1350"/>
        <v>0.12818404200050645</v>
      </c>
      <c r="F1364" s="376">
        <f t="shared" si="1350"/>
        <v>0.10641522653526259</v>
      </c>
      <c r="G1364" s="376">
        <f t="shared" si="1350"/>
        <v>0.11980197177776142</v>
      </c>
      <c r="H1364" s="376">
        <f t="shared" si="1350"/>
        <v>0.11010857596893917</v>
      </c>
      <c r="I1364" s="376">
        <f t="shared" si="1350"/>
        <v>0.13644944529612665</v>
      </c>
      <c r="J1364" s="376">
        <f t="shared" si="1350"/>
        <v>0.12787271376462594</v>
      </c>
      <c r="K1364" s="376">
        <f t="shared" si="1350"/>
        <v>9.3342399460740674E-2</v>
      </c>
      <c r="L1364" s="376">
        <f t="shared" si="1350"/>
        <v>0.1118416210668616</v>
      </c>
      <c r="M1364" s="376">
        <f t="shared" si="1350"/>
        <v>9.3687297159768743E-2</v>
      </c>
      <c r="N1364" s="376">
        <f t="shared" si="1350"/>
        <v>9.2738203207310993E-2</v>
      </c>
      <c r="O1364" s="376">
        <f t="shared" si="1350"/>
        <v>9.0862015252783104E-2</v>
      </c>
      <c r="P1364" s="376">
        <f t="shared" si="1350"/>
        <v>9.9359764900295397E-2</v>
      </c>
      <c r="Q1364" s="376">
        <f t="shared" si="1350"/>
        <v>0.10116820223667515</v>
      </c>
      <c r="R1364" s="376">
        <f t="shared" si="1350"/>
        <v>8.9416795907498237E-2</v>
      </c>
      <c r="S1364" s="376">
        <f t="shared" si="1350"/>
        <v>8.687619831297648E-2</v>
      </c>
      <c r="T1364" s="376">
        <f t="shared" si="1350"/>
        <v>0.10265373211894756</v>
      </c>
      <c r="U1364" s="376">
        <f t="shared" si="1350"/>
        <v>8.5983988992806057E-2</v>
      </c>
      <c r="V1364" s="376">
        <f t="shared" si="1350"/>
        <v>9.18668012966109E-2</v>
      </c>
      <c r="W1364" s="376">
        <f t="shared" si="1350"/>
        <v>8.3244163088951384E-2</v>
      </c>
      <c r="X1364" s="376">
        <f t="shared" si="1350"/>
        <v>9.5242607471970553E-2</v>
      </c>
      <c r="Y1364" s="376">
        <f t="shared" si="1350"/>
        <v>7.4421979415633957E-2</v>
      </c>
      <c r="Z1364" s="376">
        <f t="shared" si="1350"/>
        <v>6.835225493137613E-2</v>
      </c>
      <c r="AA1364" s="376">
        <f t="shared" si="1350"/>
        <v>8.6782476192409114E-2</v>
      </c>
      <c r="AB1364" s="376">
        <f t="shared" si="1350"/>
        <v>9.0326686052676353E-2</v>
      </c>
      <c r="AC1364" s="376">
        <f t="shared" si="1350"/>
        <v>8.3339257800799663E-2</v>
      </c>
      <c r="AD1364" s="376">
        <f t="shared" si="1350"/>
        <v>9.0849375464986365E-2</v>
      </c>
      <c r="AE1364" s="376">
        <f t="shared" si="1350"/>
        <v>8.4041230397672001E-2</v>
      </c>
      <c r="AF1364" s="376">
        <f t="shared" si="1350"/>
        <v>9.6651684080280353E-2</v>
      </c>
      <c r="AG1364" s="376">
        <f t="shared" ref="AG1364:AH1364" si="1351">AG194*100/AG$5</f>
        <v>8.3341580434464713E-2</v>
      </c>
      <c r="AH1364" s="376">
        <f t="shared" si="1351"/>
        <v>9.3890328184100924E-2</v>
      </c>
      <c r="AI1364" s="376">
        <f t="shared" ref="AI1364:AJ1364" si="1352">AI194*100/AI$5</f>
        <v>0.1064332912452122</v>
      </c>
      <c r="AJ1364" s="376">
        <f t="shared" si="1352"/>
        <v>9.0977851807876056E-2</v>
      </c>
      <c r="AK1364" s="376">
        <f t="shared" ref="AK1364:AL1364" si="1353">AK194*100/AK$5</f>
        <v>9.1233323013366743E-2</v>
      </c>
      <c r="AL1364" s="376">
        <f t="shared" si="1353"/>
        <v>0.10710547867476372</v>
      </c>
      <c r="AM1364" s="376">
        <f t="shared" ref="AM1364:AN1364" si="1354">AM194*100/AM$5</f>
        <v>0.11507996535671824</v>
      </c>
      <c r="AN1364" s="376">
        <f t="shared" si="1354"/>
        <v>0.10891762948748961</v>
      </c>
      <c r="AO1364" s="376">
        <f t="shared" ref="AO1364:AP1364" si="1355">AO194*100/AO$5</f>
        <v>8.2832177595059522E-2</v>
      </c>
      <c r="AP1364" s="376">
        <f t="shared" si="1355"/>
        <v>9.0090077466942545E-2</v>
      </c>
    </row>
    <row r="1365" spans="1:42" s="326" customFormat="1" ht="13.8" x14ac:dyDescent="0.3">
      <c r="A1365" s="330"/>
      <c r="B1365" s="330" t="s">
        <v>366</v>
      </c>
      <c r="C1365" s="376">
        <f t="shared" ref="C1365:AF1365" si="1356">C195*100/C$5</f>
        <v>2.1805024223007109E-2</v>
      </c>
      <c r="D1365" s="376">
        <f t="shared" si="1356"/>
        <v>1.7046731289275283E-2</v>
      </c>
      <c r="E1365" s="376">
        <f t="shared" si="1356"/>
        <v>2.4764097727185425E-2</v>
      </c>
      <c r="F1365" s="376">
        <f t="shared" si="1356"/>
        <v>1.8195764026134716E-2</v>
      </c>
      <c r="G1365" s="376">
        <f t="shared" si="1356"/>
        <v>1.8931669614263534E-2</v>
      </c>
      <c r="H1365" s="376">
        <f t="shared" si="1356"/>
        <v>1.789853126971239E-2</v>
      </c>
      <c r="I1365" s="376">
        <f t="shared" si="1356"/>
        <v>2.1020590221295186E-2</v>
      </c>
      <c r="J1365" s="376">
        <f t="shared" si="1356"/>
        <v>2.443659960704489E-2</v>
      </c>
      <c r="K1365" s="376">
        <f t="shared" si="1356"/>
        <v>1.3222525690739641E-2</v>
      </c>
      <c r="L1365" s="376">
        <f t="shared" si="1356"/>
        <v>2.0047508984128607E-2</v>
      </c>
      <c r="M1365" s="376">
        <f t="shared" si="1356"/>
        <v>1.6252746373765514E-2</v>
      </c>
      <c r="N1365" s="376">
        <f t="shared" si="1356"/>
        <v>1.173113830701011E-2</v>
      </c>
      <c r="O1365" s="376">
        <f t="shared" si="1356"/>
        <v>1.3413566862986323E-2</v>
      </c>
      <c r="P1365" s="376">
        <f t="shared" si="1356"/>
        <v>1.9088815033754696E-2</v>
      </c>
      <c r="Q1365" s="376">
        <f t="shared" si="1356"/>
        <v>2.0393416494383382E-2</v>
      </c>
      <c r="R1365" s="376">
        <f t="shared" si="1356"/>
        <v>1.890446675503955E-2</v>
      </c>
      <c r="S1365" s="376">
        <f t="shared" si="1356"/>
        <v>2.0462084986727386E-2</v>
      </c>
      <c r="T1365" s="376">
        <f t="shared" si="1356"/>
        <v>1.7119718708039005E-2</v>
      </c>
      <c r="U1365" s="376">
        <f t="shared" si="1356"/>
        <v>1.7044235478866899E-2</v>
      </c>
      <c r="V1365" s="376">
        <f t="shared" si="1356"/>
        <v>1.6723972757484641E-2</v>
      </c>
      <c r="W1365" s="376">
        <f t="shared" si="1356"/>
        <v>1.5331154798297128E-2</v>
      </c>
      <c r="X1365" s="376">
        <f t="shared" si="1356"/>
        <v>1.518387749891404E-2</v>
      </c>
      <c r="Y1365" s="376">
        <f t="shared" si="1356"/>
        <v>1.7672799340707479E-2</v>
      </c>
      <c r="Z1365" s="376">
        <f t="shared" si="1356"/>
        <v>1.9322503374578654E-2</v>
      </c>
      <c r="AA1365" s="376">
        <f t="shared" si="1356"/>
        <v>1.6874178829935259E-2</v>
      </c>
      <c r="AB1365" s="376">
        <f t="shared" si="1356"/>
        <v>2.2515758916980082E-2</v>
      </c>
      <c r="AC1365" s="376">
        <f t="shared" si="1356"/>
        <v>1.6168016519450951E-2</v>
      </c>
      <c r="AD1365" s="376">
        <f t="shared" si="1356"/>
        <v>2.0212979910959973E-2</v>
      </c>
      <c r="AE1365" s="376">
        <f t="shared" si="1356"/>
        <v>1.5699317730028074E-2</v>
      </c>
      <c r="AF1365" s="376">
        <f t="shared" si="1356"/>
        <v>1.8777774113776249E-2</v>
      </c>
      <c r="AG1365" s="376">
        <f t="shared" ref="AG1365:AH1365" si="1357">AG195*100/AG$5</f>
        <v>2.0242866119843286E-2</v>
      </c>
      <c r="AH1365" s="376">
        <f t="shared" si="1357"/>
        <v>1.9264484622048543E-2</v>
      </c>
      <c r="AI1365" s="376">
        <f t="shared" ref="AI1365:AJ1365" si="1358">AI195*100/AI$5</f>
        <v>1.762731328927401E-2</v>
      </c>
      <c r="AJ1365" s="376">
        <f t="shared" si="1358"/>
        <v>2.0917110233522388E-2</v>
      </c>
      <c r="AK1365" s="376">
        <f t="shared" ref="AK1365:AL1365" si="1359">AK195*100/AK$5</f>
        <v>2.259740202334648E-2</v>
      </c>
      <c r="AL1365" s="376">
        <f t="shared" si="1359"/>
        <v>2.0291895936958834E-2</v>
      </c>
      <c r="AM1365" s="376">
        <f t="shared" ref="AM1365:AN1365" si="1360">AM195*100/AM$5</f>
        <v>1.9292864968597563E-2</v>
      </c>
      <c r="AN1365" s="376">
        <f t="shared" si="1360"/>
        <v>1.7363028532411898E-2</v>
      </c>
      <c r="AO1365" s="376">
        <f t="shared" ref="AO1365:AP1365" si="1361">AO195*100/AO$5</f>
        <v>1.9972851933560302E-2</v>
      </c>
      <c r="AP1365" s="376">
        <f t="shared" si="1361"/>
        <v>1.7981360004301165E-2</v>
      </c>
    </row>
    <row r="1366" spans="1:42" s="326" customFormat="1" ht="27.6" x14ac:dyDescent="0.3">
      <c r="A1366" s="328"/>
      <c r="B1366" s="328" t="s">
        <v>367</v>
      </c>
      <c r="C1366" s="376">
        <f t="shared" ref="C1366:AF1366" si="1362">C196*100/C$5</f>
        <v>0.99003445625609898</v>
      </c>
      <c r="D1366" s="376">
        <f t="shared" si="1362"/>
        <v>0.38600515017911985</v>
      </c>
      <c r="E1366" s="376">
        <f t="shared" si="1362"/>
        <v>0.824338632626475</v>
      </c>
      <c r="F1366" s="376">
        <f t="shared" si="1362"/>
        <v>1.0343192104877985</v>
      </c>
      <c r="G1366" s="376">
        <f t="shared" si="1362"/>
        <v>0.77102182577465472</v>
      </c>
      <c r="H1366" s="376">
        <f t="shared" si="1362"/>
        <v>1.1655422113671616</v>
      </c>
      <c r="I1366" s="376">
        <f t="shared" si="1362"/>
        <v>0.8499325312810353</v>
      </c>
      <c r="J1366" s="376">
        <f t="shared" si="1362"/>
        <v>0.43901992458208855</v>
      </c>
      <c r="K1366" s="376">
        <f t="shared" si="1362"/>
        <v>0.24746133392134989</v>
      </c>
      <c r="L1366" s="376">
        <f t="shared" si="1362"/>
        <v>0.39033944857610764</v>
      </c>
      <c r="M1366" s="376">
        <f t="shared" si="1362"/>
        <v>0.62658166451948882</v>
      </c>
      <c r="N1366" s="376">
        <f t="shared" si="1362"/>
        <v>0.48399832742406868</v>
      </c>
      <c r="O1366" s="376">
        <f t="shared" si="1362"/>
        <v>0.52395663310297202</v>
      </c>
      <c r="P1366" s="376">
        <f t="shared" si="1362"/>
        <v>0.50456363863748754</v>
      </c>
      <c r="Q1366" s="376">
        <f t="shared" si="1362"/>
        <v>0.60365803579336885</v>
      </c>
      <c r="R1366" s="376">
        <f t="shared" si="1362"/>
        <v>0.83613987320285865</v>
      </c>
      <c r="S1366" s="376">
        <f t="shared" si="1362"/>
        <v>0.71494161956909763</v>
      </c>
      <c r="T1366" s="376">
        <f t="shared" si="1362"/>
        <v>0.39095453274545555</v>
      </c>
      <c r="U1366" s="376">
        <f t="shared" si="1362"/>
        <v>0.30345479040125861</v>
      </c>
      <c r="V1366" s="376">
        <f t="shared" si="1362"/>
        <v>0.61698312711264158</v>
      </c>
      <c r="W1366" s="376">
        <f t="shared" si="1362"/>
        <v>0.39958699956382976</v>
      </c>
      <c r="X1366" s="376">
        <f t="shared" si="1362"/>
        <v>0.57768734398838828</v>
      </c>
      <c r="Y1366" s="376">
        <f t="shared" si="1362"/>
        <v>0.64705529133811313</v>
      </c>
      <c r="Z1366" s="376">
        <f t="shared" si="1362"/>
        <v>0.70373485273645731</v>
      </c>
      <c r="AA1366" s="376">
        <f t="shared" si="1362"/>
        <v>0.40266821907364153</v>
      </c>
      <c r="AB1366" s="376">
        <f t="shared" si="1362"/>
        <v>0.34312771861414892</v>
      </c>
      <c r="AC1366" s="376">
        <f t="shared" si="1362"/>
        <v>0.46108404009228132</v>
      </c>
      <c r="AD1366" s="376">
        <f t="shared" si="1362"/>
        <v>0.56479220652103501</v>
      </c>
      <c r="AE1366" s="376">
        <f t="shared" si="1362"/>
        <v>0.38683554119972918</v>
      </c>
      <c r="AF1366" s="376">
        <f t="shared" si="1362"/>
        <v>0.54592391657302619</v>
      </c>
      <c r="AG1366" s="376">
        <f t="shared" ref="AG1366:AH1366" si="1363">AG196*100/AG$5</f>
        <v>0.56321207671321749</v>
      </c>
      <c r="AH1366" s="376">
        <f t="shared" si="1363"/>
        <v>0.60730105727340511</v>
      </c>
      <c r="AI1366" s="376">
        <f t="shared" ref="AI1366:AJ1366" si="1364">AI196*100/AI$5</f>
        <v>0.32873282408106869</v>
      </c>
      <c r="AJ1366" s="376">
        <f t="shared" si="1364"/>
        <v>0.24398809063904764</v>
      </c>
      <c r="AK1366" s="376">
        <f t="shared" ref="AK1366:AL1366" si="1365">AK196*100/AK$5</f>
        <v>0.50234541821417067</v>
      </c>
      <c r="AL1366" s="376">
        <f t="shared" si="1365"/>
        <v>0.59799359624528869</v>
      </c>
      <c r="AM1366" s="376">
        <f t="shared" ref="AM1366:AN1366" si="1366">AM196*100/AM$5</f>
        <v>0.48746646348243672</v>
      </c>
      <c r="AN1366" s="376">
        <f t="shared" si="1366"/>
        <v>0.50314773338949315</v>
      </c>
      <c r="AO1366" s="376">
        <f t="shared" ref="AO1366:AP1366" si="1367">AO196*100/AO$5</f>
        <v>0.4965036279976569</v>
      </c>
      <c r="AP1366" s="376">
        <f t="shared" si="1367"/>
        <v>0.51869891078483621</v>
      </c>
    </row>
    <row r="1367" spans="1:42" s="326" customFormat="1" ht="13.8" x14ac:dyDescent="0.3">
      <c r="A1367" s="330"/>
      <c r="B1367" s="330" t="s">
        <v>368</v>
      </c>
      <c r="C1367" s="376">
        <f t="shared" ref="C1367:AF1367" si="1368">C197*100/C$5</f>
        <v>0.88632026183300372</v>
      </c>
      <c r="D1367" s="376">
        <f t="shared" si="1368"/>
        <v>1.1860822909429338</v>
      </c>
      <c r="E1367" s="376">
        <f t="shared" si="1368"/>
        <v>0.95021036429703343</v>
      </c>
      <c r="F1367" s="376">
        <f t="shared" si="1368"/>
        <v>0.92294513837178704</v>
      </c>
      <c r="G1367" s="376">
        <f t="shared" si="1368"/>
        <v>1.0799556141089746</v>
      </c>
      <c r="H1367" s="376">
        <f t="shared" si="1368"/>
        <v>1.5872808833903442</v>
      </c>
      <c r="I1367" s="376">
        <f t="shared" si="1368"/>
        <v>1.4160870945745856</v>
      </c>
      <c r="J1367" s="376">
        <f t="shared" si="1368"/>
        <v>1.0900182326211099</v>
      </c>
      <c r="K1367" s="376">
        <f t="shared" si="1368"/>
        <v>0.87445231474633345</v>
      </c>
      <c r="L1367" s="376">
        <f t="shared" si="1368"/>
        <v>1.0536230228482906</v>
      </c>
      <c r="M1367" s="376">
        <f t="shared" si="1368"/>
        <v>1.0697881016281678</v>
      </c>
      <c r="N1367" s="376">
        <f t="shared" si="1368"/>
        <v>0.94973340543836027</v>
      </c>
      <c r="O1367" s="376">
        <f t="shared" si="1368"/>
        <v>0.99994751537273374</v>
      </c>
      <c r="P1367" s="376">
        <f t="shared" si="1368"/>
        <v>0.87279248621223948</v>
      </c>
      <c r="Q1367" s="376">
        <f t="shared" si="1368"/>
        <v>1.354648259751162</v>
      </c>
      <c r="R1367" s="376">
        <f t="shared" si="1368"/>
        <v>1.270148856887138</v>
      </c>
      <c r="S1367" s="376">
        <f t="shared" si="1368"/>
        <v>1.0082478591405861</v>
      </c>
      <c r="T1367" s="376">
        <f t="shared" si="1368"/>
        <v>1.040618698296419</v>
      </c>
      <c r="U1367" s="376">
        <f t="shared" si="1368"/>
        <v>1.1558099872428116</v>
      </c>
      <c r="V1367" s="376">
        <f t="shared" si="1368"/>
        <v>0.94912047113209608</v>
      </c>
      <c r="W1367" s="376">
        <f t="shared" si="1368"/>
        <v>0.92219019857989193</v>
      </c>
      <c r="X1367" s="376">
        <f t="shared" si="1368"/>
        <v>0.81486911891720093</v>
      </c>
      <c r="Y1367" s="376">
        <f t="shared" si="1368"/>
        <v>0.68670971861969776</v>
      </c>
      <c r="Z1367" s="376">
        <f t="shared" si="1368"/>
        <v>0.84711986019140295</v>
      </c>
      <c r="AA1367" s="376">
        <f t="shared" si="1368"/>
        <v>0.87149767172766113</v>
      </c>
      <c r="AB1367" s="376">
        <f t="shared" si="1368"/>
        <v>0.80582317448995078</v>
      </c>
      <c r="AC1367" s="376">
        <f t="shared" si="1368"/>
        <v>0.76613687429910293</v>
      </c>
      <c r="AD1367" s="376">
        <f t="shared" si="1368"/>
        <v>0.79783710772579652</v>
      </c>
      <c r="AE1367" s="376">
        <f t="shared" si="1368"/>
        <v>0.83431932298235545</v>
      </c>
      <c r="AF1367" s="376">
        <f t="shared" si="1368"/>
        <v>0.72487201194611051</v>
      </c>
      <c r="AG1367" s="376">
        <f t="shared" ref="AG1367:AH1367" si="1369">AG197*100/AG$5</f>
        <v>0.74975301958241769</v>
      </c>
      <c r="AH1367" s="376">
        <f t="shared" si="1369"/>
        <v>0.91814501337989918</v>
      </c>
      <c r="AI1367" s="376">
        <f t="shared" ref="AI1367:AJ1367" si="1370">AI197*100/AI$5</f>
        <v>0.7208817925304285</v>
      </c>
      <c r="AJ1367" s="376">
        <f t="shared" si="1370"/>
        <v>0.70617376087706052</v>
      </c>
      <c r="AK1367" s="376">
        <f t="shared" ref="AK1367:AL1367" si="1371">AK197*100/AK$5</f>
        <v>0.73099998808429822</v>
      </c>
      <c r="AL1367" s="376">
        <f t="shared" si="1371"/>
        <v>0.82226352528613533</v>
      </c>
      <c r="AM1367" s="376">
        <f t="shared" ref="AM1367:AN1367" si="1372">AM197*100/AM$5</f>
        <v>0.78010382673669931</v>
      </c>
      <c r="AN1367" s="376">
        <f t="shared" si="1372"/>
        <v>0.76968933364072867</v>
      </c>
      <c r="AO1367" s="376">
        <f t="shared" ref="AO1367:AP1367" si="1373">AO197*100/AO$5</f>
        <v>0.71443006247481911</v>
      </c>
      <c r="AP1367" s="376">
        <f t="shared" si="1373"/>
        <v>0.87978643076239793</v>
      </c>
    </row>
    <row r="1368" spans="1:42" s="326" customFormat="1" ht="25.5" customHeight="1" x14ac:dyDescent="0.3">
      <c r="A1368" s="328"/>
      <c r="B1368" s="328" t="s">
        <v>369</v>
      </c>
      <c r="C1368" s="376">
        <f t="shared" ref="C1368:AF1368" si="1374">C198*100/C$5</f>
        <v>5.6661111063135259</v>
      </c>
      <c r="D1368" s="376">
        <f t="shared" si="1374"/>
        <v>4.8747194392141981</v>
      </c>
      <c r="E1368" s="376">
        <f t="shared" si="1374"/>
        <v>4.7529911785360914</v>
      </c>
      <c r="F1368" s="376">
        <f t="shared" si="1374"/>
        <v>4.821357587953524</v>
      </c>
      <c r="G1368" s="376">
        <f t="shared" si="1374"/>
        <v>4.9290006925589296</v>
      </c>
      <c r="H1368" s="376">
        <f t="shared" si="1374"/>
        <v>4.5986544217524399</v>
      </c>
      <c r="I1368" s="376">
        <f t="shared" si="1374"/>
        <v>4.1718495943579263</v>
      </c>
      <c r="J1368" s="376">
        <f t="shared" si="1374"/>
        <v>4.1188800451092336</v>
      </c>
      <c r="K1368" s="376">
        <f t="shared" si="1374"/>
        <v>3.5216647356024544</v>
      </c>
      <c r="L1368" s="376">
        <f t="shared" si="1374"/>
        <v>4.1550268451496999</v>
      </c>
      <c r="M1368" s="376">
        <f t="shared" si="1374"/>
        <v>4.2276286477204454</v>
      </c>
      <c r="N1368" s="376">
        <f t="shared" si="1374"/>
        <v>4.0231583334851573</v>
      </c>
      <c r="O1368" s="376">
        <f t="shared" si="1374"/>
        <v>3.905327130274534</v>
      </c>
      <c r="P1368" s="376">
        <f t="shared" si="1374"/>
        <v>4.0223933826298852</v>
      </c>
      <c r="Q1368" s="376">
        <f t="shared" si="1374"/>
        <v>4.2277149538512848</v>
      </c>
      <c r="R1368" s="376">
        <f t="shared" si="1374"/>
        <v>3.8280114825794715</v>
      </c>
      <c r="S1368" s="376">
        <f t="shared" si="1374"/>
        <v>4.0559128302351048</v>
      </c>
      <c r="T1368" s="376">
        <f t="shared" si="1374"/>
        <v>3.8301801859904794</v>
      </c>
      <c r="U1368" s="376">
        <f t="shared" si="1374"/>
        <v>3.8499970520530558</v>
      </c>
      <c r="V1368" s="376">
        <f t="shared" si="1374"/>
        <v>3.9242278039363927</v>
      </c>
      <c r="W1368" s="376">
        <f t="shared" si="1374"/>
        <v>3.6983664332798947</v>
      </c>
      <c r="X1368" s="376">
        <f t="shared" si="1374"/>
        <v>3.7090945320989777</v>
      </c>
      <c r="Y1368" s="376">
        <f t="shared" si="1374"/>
        <v>3.7437401781591779</v>
      </c>
      <c r="Z1368" s="376">
        <f t="shared" si="1374"/>
        <v>3.9019576654688657</v>
      </c>
      <c r="AA1368" s="376">
        <f t="shared" si="1374"/>
        <v>3.7989022964644747</v>
      </c>
      <c r="AB1368" s="376">
        <f t="shared" si="1374"/>
        <v>4.1175386509747476</v>
      </c>
      <c r="AC1368" s="376">
        <f t="shared" si="1374"/>
        <v>3.5828321608012592</v>
      </c>
      <c r="AD1368" s="376">
        <f t="shared" si="1374"/>
        <v>4.0883121648653802</v>
      </c>
      <c r="AE1368" s="376">
        <f t="shared" si="1374"/>
        <v>4.2322079185902304</v>
      </c>
      <c r="AF1368" s="376">
        <f t="shared" si="1374"/>
        <v>4.6813319127309594</v>
      </c>
      <c r="AG1368" s="376">
        <f t="shared" ref="AG1368:AH1368" si="1375">AG198*100/AG$5</f>
        <v>4.7387560010535816</v>
      </c>
      <c r="AH1368" s="376">
        <f t="shared" si="1375"/>
        <v>4.7300452133157869</v>
      </c>
      <c r="AI1368" s="376">
        <f t="shared" ref="AI1368:AJ1368" si="1376">AI198*100/AI$5</f>
        <v>4.0523032365119338</v>
      </c>
      <c r="AJ1368" s="376">
        <f t="shared" si="1376"/>
        <v>4.0012195418483669</v>
      </c>
      <c r="AK1368" s="376">
        <f t="shared" ref="AK1368:AL1368" si="1377">AK198*100/AK$5</f>
        <v>4.354641313668469</v>
      </c>
      <c r="AL1368" s="376">
        <f t="shared" si="1377"/>
        <v>4.2412449089443998</v>
      </c>
      <c r="AM1368" s="376">
        <f t="shared" ref="AM1368:AN1368" si="1378">AM198*100/AM$5</f>
        <v>4.5966408947519257</v>
      </c>
      <c r="AN1368" s="376">
        <f t="shared" si="1378"/>
        <v>4.1565710035158032</v>
      </c>
      <c r="AO1368" s="376">
        <f t="shared" ref="AO1368:AP1368" si="1379">AO198*100/AO$5</f>
        <v>4.1069499322183578</v>
      </c>
      <c r="AP1368" s="376">
        <f t="shared" si="1379"/>
        <v>4.2267539039751352</v>
      </c>
    </row>
    <row r="1369" spans="1:42" s="326" customFormat="1" ht="13.8" x14ac:dyDescent="0.3">
      <c r="A1369" s="330"/>
      <c r="B1369" s="330" t="s">
        <v>370</v>
      </c>
      <c r="C1369" s="376">
        <f t="shared" ref="C1369:AF1369" si="1380">C199*100/C$5</f>
        <v>2.3563674988557759</v>
      </c>
      <c r="D1369" s="376">
        <f t="shared" si="1380"/>
        <v>2.0319617602213667</v>
      </c>
      <c r="E1369" s="376">
        <f t="shared" si="1380"/>
        <v>1.9885122930995065</v>
      </c>
      <c r="F1369" s="376">
        <f t="shared" si="1380"/>
        <v>2.1241454989278497</v>
      </c>
      <c r="G1369" s="376">
        <f t="shared" si="1380"/>
        <v>2.0314199158945785</v>
      </c>
      <c r="H1369" s="376">
        <f t="shared" si="1380"/>
        <v>1.8702153584615666</v>
      </c>
      <c r="I1369" s="376">
        <f t="shared" si="1380"/>
        <v>1.6082595430713738</v>
      </c>
      <c r="J1369" s="376">
        <f t="shared" si="1380"/>
        <v>1.6137638600198629</v>
      </c>
      <c r="K1369" s="376">
        <f t="shared" si="1380"/>
        <v>1.3335132957007958</v>
      </c>
      <c r="L1369" s="376">
        <f t="shared" si="1380"/>
        <v>1.7033158308947465</v>
      </c>
      <c r="M1369" s="376">
        <f t="shared" si="1380"/>
        <v>1.8449845386177166</v>
      </c>
      <c r="N1369" s="376">
        <f t="shared" si="1380"/>
        <v>1.7319426009622201</v>
      </c>
      <c r="O1369" s="376">
        <f t="shared" si="1380"/>
        <v>1.5922305012315074</v>
      </c>
      <c r="P1369" s="376">
        <f t="shared" si="1380"/>
        <v>1.8471306825751455</v>
      </c>
      <c r="Q1369" s="376">
        <f t="shared" si="1380"/>
        <v>1.9311834497354177</v>
      </c>
      <c r="R1369" s="376">
        <f t="shared" si="1380"/>
        <v>1.6893823530772059</v>
      </c>
      <c r="S1369" s="376">
        <f t="shared" si="1380"/>
        <v>1.7804695729083473</v>
      </c>
      <c r="T1369" s="376">
        <f t="shared" si="1380"/>
        <v>1.4934631779449643</v>
      </c>
      <c r="U1369" s="376">
        <f t="shared" si="1380"/>
        <v>1.6187214984200533</v>
      </c>
      <c r="V1369" s="376">
        <f t="shared" si="1380"/>
        <v>1.5836227464395385</v>
      </c>
      <c r="W1369" s="376">
        <f t="shared" si="1380"/>
        <v>1.51586812071161</v>
      </c>
      <c r="X1369" s="376">
        <f t="shared" si="1380"/>
        <v>1.5824450707958444</v>
      </c>
      <c r="Y1369" s="376">
        <f t="shared" si="1380"/>
        <v>1.5802359717692105</v>
      </c>
      <c r="Z1369" s="376">
        <f t="shared" si="1380"/>
        <v>1.5896141623993512</v>
      </c>
      <c r="AA1369" s="376">
        <f t="shared" si="1380"/>
        <v>1.5213962704405499</v>
      </c>
      <c r="AB1369" s="376">
        <f t="shared" si="1380"/>
        <v>1.767147977933275</v>
      </c>
      <c r="AC1369" s="376">
        <f t="shared" si="1380"/>
        <v>1.4381160841122598</v>
      </c>
      <c r="AD1369" s="376">
        <f t="shared" si="1380"/>
        <v>1.7275809839589071</v>
      </c>
      <c r="AE1369" s="376">
        <f t="shared" si="1380"/>
        <v>1.7339714002164279</v>
      </c>
      <c r="AF1369" s="376">
        <f t="shared" si="1380"/>
        <v>2.0241068847887238</v>
      </c>
      <c r="AG1369" s="376">
        <f t="shared" ref="AG1369:AH1369" si="1381">AG199*100/AG$5</f>
        <v>1.9258121352249256</v>
      </c>
      <c r="AH1369" s="376">
        <f t="shared" si="1381"/>
        <v>1.9731719920760451</v>
      </c>
      <c r="AI1369" s="376">
        <f t="shared" ref="AI1369:AJ1369" si="1382">AI199*100/AI$5</f>
        <v>1.4949612596617348</v>
      </c>
      <c r="AJ1369" s="376">
        <f t="shared" si="1382"/>
        <v>1.5512833774299397</v>
      </c>
      <c r="AK1369" s="376">
        <f t="shared" ref="AK1369:AL1369" si="1383">AK199*100/AK$5</f>
        <v>1.5581126786593611</v>
      </c>
      <c r="AL1369" s="376">
        <f t="shared" si="1383"/>
        <v>1.5187567734964784</v>
      </c>
      <c r="AM1369" s="376">
        <f t="shared" ref="AM1369:AN1369" si="1384">AM199*100/AM$5</f>
        <v>1.7477938570134668</v>
      </c>
      <c r="AN1369" s="376">
        <f t="shared" si="1384"/>
        <v>1.7298883855869598</v>
      </c>
      <c r="AO1369" s="376">
        <f t="shared" ref="AO1369:AP1369" si="1385">AO199*100/AO$5</f>
        <v>1.6340491959245471</v>
      </c>
      <c r="AP1369" s="376">
        <f t="shared" si="1385"/>
        <v>1.8153137699719453</v>
      </c>
    </row>
    <row r="1370" spans="1:42" s="326" customFormat="1" ht="13.8" x14ac:dyDescent="0.3">
      <c r="A1370" s="328"/>
      <c r="B1370" s="328" t="s">
        <v>371</v>
      </c>
      <c r="C1370" s="376">
        <f t="shared" ref="C1370:AF1370" si="1386">C200*100/C$5</f>
        <v>1.5290287480893618</v>
      </c>
      <c r="D1370" s="376">
        <f t="shared" si="1386"/>
        <v>1.2757067721153361</v>
      </c>
      <c r="E1370" s="376">
        <f t="shared" si="1386"/>
        <v>1.1847233861472475</v>
      </c>
      <c r="F1370" s="376">
        <f t="shared" si="1386"/>
        <v>1.4249082813521012</v>
      </c>
      <c r="G1370" s="376">
        <f t="shared" si="1386"/>
        <v>1.3053238295365845</v>
      </c>
      <c r="H1370" s="376">
        <f t="shared" si="1386"/>
        <v>1.1258321096027795</v>
      </c>
      <c r="I1370" s="376">
        <f t="shared" si="1386"/>
        <v>0.96750032360645488</v>
      </c>
      <c r="J1370" s="376">
        <f t="shared" si="1386"/>
        <v>1.0127693998334664</v>
      </c>
      <c r="K1370" s="376">
        <f t="shared" si="1386"/>
        <v>0.71923477280993575</v>
      </c>
      <c r="L1370" s="376">
        <f t="shared" si="1386"/>
        <v>1.1056833333408587</v>
      </c>
      <c r="M1370" s="376">
        <f t="shared" si="1386"/>
        <v>1.1860250207201242</v>
      </c>
      <c r="N1370" s="376">
        <f t="shared" si="1386"/>
        <v>1.1574723129583309</v>
      </c>
      <c r="O1370" s="376">
        <f t="shared" si="1386"/>
        <v>0.98345315261331734</v>
      </c>
      <c r="P1370" s="376">
        <f t="shared" si="1386"/>
        <v>1.2228496453289166</v>
      </c>
      <c r="Q1370" s="376">
        <f t="shared" si="1386"/>
        <v>1.2528601183896932</v>
      </c>
      <c r="R1370" s="376">
        <f t="shared" si="1386"/>
        <v>1.1538188045974973</v>
      </c>
      <c r="S1370" s="376">
        <f t="shared" si="1386"/>
        <v>1.2290953252330432</v>
      </c>
      <c r="T1370" s="376">
        <f t="shared" si="1386"/>
        <v>0.95546524355827822</v>
      </c>
      <c r="U1370" s="376">
        <f t="shared" si="1386"/>
        <v>1.1200080615168915</v>
      </c>
      <c r="V1370" s="376">
        <f t="shared" si="1386"/>
        <v>1.0312934521997728</v>
      </c>
      <c r="W1370" s="376">
        <f t="shared" si="1386"/>
        <v>0.98209045088598779</v>
      </c>
      <c r="X1370" s="376">
        <f t="shared" si="1386"/>
        <v>1.094077967615589</v>
      </c>
      <c r="Y1370" s="376">
        <f t="shared" si="1386"/>
        <v>1.03105289226719</v>
      </c>
      <c r="Z1370" s="376">
        <f t="shared" si="1386"/>
        <v>1.0357042253657582</v>
      </c>
      <c r="AA1370" s="376">
        <f t="shared" si="1386"/>
        <v>0.99401478799919396</v>
      </c>
      <c r="AB1370" s="376">
        <f t="shared" si="1386"/>
        <v>1.1975259230316995</v>
      </c>
      <c r="AC1370" s="376">
        <f t="shared" si="1386"/>
        <v>0.899433243921826</v>
      </c>
      <c r="AD1370" s="376">
        <f t="shared" si="1386"/>
        <v>1.1720130498453909</v>
      </c>
      <c r="AE1370" s="376">
        <f t="shared" si="1386"/>
        <v>1.1716460093340695</v>
      </c>
      <c r="AF1370" s="376">
        <f t="shared" si="1386"/>
        <v>1.3521766201448089</v>
      </c>
      <c r="AG1370" s="376">
        <f t="shared" ref="AG1370:AH1370" si="1387">AG200*100/AG$5</f>
        <v>1.2565841320374158</v>
      </c>
      <c r="AH1370" s="376">
        <f t="shared" si="1387"/>
        <v>1.3148740966521146</v>
      </c>
      <c r="AI1370" s="376">
        <f t="shared" ref="AI1370:AJ1370" si="1388">AI200*100/AI$5</f>
        <v>0.90648656214079681</v>
      </c>
      <c r="AJ1370" s="376">
        <f t="shared" si="1388"/>
        <v>1.0009697837614266</v>
      </c>
      <c r="AK1370" s="376">
        <f t="shared" ref="AK1370:AL1370" si="1389">AK200*100/AK$5</f>
        <v>0.98617009001072697</v>
      </c>
      <c r="AL1370" s="376">
        <f t="shared" si="1389"/>
        <v>0.86089391027527484</v>
      </c>
      <c r="AM1370" s="376">
        <f t="shared" ref="AM1370:AN1370" si="1390">AM200*100/AM$5</f>
        <v>1.0849971368270368</v>
      </c>
      <c r="AN1370" s="376">
        <f t="shared" si="1390"/>
        <v>1.0911785906955367</v>
      </c>
      <c r="AO1370" s="376">
        <f t="shared" ref="AO1370:AP1370" si="1391">AO200*100/AO$5</f>
        <v>0.99478779217850832</v>
      </c>
      <c r="AP1370" s="376">
        <f t="shared" si="1391"/>
        <v>1.2228687053850624</v>
      </c>
    </row>
    <row r="1371" spans="1:42" s="326" customFormat="1" ht="13.8" x14ac:dyDescent="0.3">
      <c r="A1371" s="330"/>
      <c r="B1371" s="330" t="s">
        <v>372</v>
      </c>
      <c r="C1371" s="376">
        <f t="shared" ref="C1371:AF1371" si="1392">C201*100/C$5</f>
        <v>0.73761431445867409</v>
      </c>
      <c r="D1371" s="376">
        <f t="shared" si="1392"/>
        <v>0.68725016422545426</v>
      </c>
      <c r="E1371" s="376">
        <f t="shared" si="1392"/>
        <v>0.71345962277267649</v>
      </c>
      <c r="F1371" s="376">
        <f t="shared" si="1392"/>
        <v>0.64297031651031644</v>
      </c>
      <c r="G1371" s="376">
        <f t="shared" si="1392"/>
        <v>0.66349585851239223</v>
      </c>
      <c r="H1371" s="376">
        <f t="shared" si="1392"/>
        <v>0.6762673808687889</v>
      </c>
      <c r="I1371" s="376">
        <f t="shared" si="1392"/>
        <v>0.59093673281760362</v>
      </c>
      <c r="J1371" s="376">
        <f t="shared" si="1392"/>
        <v>0.53975707102187664</v>
      </c>
      <c r="K1371" s="376">
        <f t="shared" si="1392"/>
        <v>0.55777870985031075</v>
      </c>
      <c r="L1371" s="376">
        <f t="shared" si="1392"/>
        <v>0.55284166667042933</v>
      </c>
      <c r="M1371" s="376">
        <f t="shared" si="1392"/>
        <v>0.60484042526034176</v>
      </c>
      <c r="N1371" s="376">
        <f t="shared" si="1392"/>
        <v>0.51879181717554179</v>
      </c>
      <c r="O1371" s="376">
        <f t="shared" si="1392"/>
        <v>0.54504488831346509</v>
      </c>
      <c r="P1371" s="376">
        <f t="shared" si="1392"/>
        <v>0.57204971921066272</v>
      </c>
      <c r="Q1371" s="376">
        <f t="shared" si="1392"/>
        <v>0.61625686884413611</v>
      </c>
      <c r="R1371" s="376">
        <f t="shared" si="1392"/>
        <v>0.49540128845471887</v>
      </c>
      <c r="S1371" s="376">
        <f t="shared" si="1392"/>
        <v>0.49571267782614764</v>
      </c>
      <c r="T1371" s="376">
        <f t="shared" si="1392"/>
        <v>0.48729588029616239</v>
      </c>
      <c r="U1371" s="376">
        <f t="shared" si="1392"/>
        <v>0.46513958912621628</v>
      </c>
      <c r="V1371" s="376">
        <f t="shared" si="1392"/>
        <v>0.5217683876909015</v>
      </c>
      <c r="W1371" s="376">
        <f t="shared" si="1392"/>
        <v>0.47306275213888455</v>
      </c>
      <c r="X1371" s="376">
        <f t="shared" si="1392"/>
        <v>0.4507908416952488</v>
      </c>
      <c r="Y1371" s="376">
        <f t="shared" si="1392"/>
        <v>0.50715446694679345</v>
      </c>
      <c r="Z1371" s="376">
        <f t="shared" si="1392"/>
        <v>0.50076329586596069</v>
      </c>
      <c r="AA1371" s="376">
        <f t="shared" si="1392"/>
        <v>0.48810275681390414</v>
      </c>
      <c r="AB1371" s="376">
        <f t="shared" si="1392"/>
        <v>0.52291700797779728</v>
      </c>
      <c r="AC1371" s="376">
        <f t="shared" si="1392"/>
        <v>0.4905531630170919</v>
      </c>
      <c r="AD1371" s="376">
        <f t="shared" si="1392"/>
        <v>0.50416419657672562</v>
      </c>
      <c r="AE1371" s="376">
        <f t="shared" si="1392"/>
        <v>0.49812204526996101</v>
      </c>
      <c r="AF1371" s="376">
        <f t="shared" si="1392"/>
        <v>0.62254756085598983</v>
      </c>
      <c r="AG1371" s="376">
        <f t="shared" ref="AG1371:AH1371" si="1393">AG201*100/AG$5</f>
        <v>0.61799123030504099</v>
      </c>
      <c r="AH1371" s="376">
        <f t="shared" si="1393"/>
        <v>0.58999650086227273</v>
      </c>
      <c r="AI1371" s="376">
        <f t="shared" ref="AI1371:AJ1371" si="1394">AI201*100/AI$5</f>
        <v>0.52112390765183969</v>
      </c>
      <c r="AJ1371" s="376">
        <f t="shared" si="1394"/>
        <v>0.48307250919206307</v>
      </c>
      <c r="AK1371" s="376">
        <f t="shared" ref="AK1371:AL1371" si="1395">AK201*100/AK$5</f>
        <v>0.50457747196096558</v>
      </c>
      <c r="AL1371" s="376">
        <f t="shared" si="1395"/>
        <v>0.59270016920343049</v>
      </c>
      <c r="AM1371" s="376">
        <f t="shared" ref="AM1371:AN1371" si="1396">AM201*100/AM$5</f>
        <v>0.59617127417324223</v>
      </c>
      <c r="AN1371" s="376">
        <f t="shared" si="1396"/>
        <v>0.57700514780159007</v>
      </c>
      <c r="AO1371" s="376">
        <f t="shared" ref="AO1371:AP1371" si="1397">AO201*100/AO$5</f>
        <v>0.5827720676243775</v>
      </c>
      <c r="AP1371" s="376">
        <f t="shared" si="1397"/>
        <v>0.53180021966781488</v>
      </c>
    </row>
    <row r="1372" spans="1:42" s="326" customFormat="1" ht="13.8" x14ac:dyDescent="0.3">
      <c r="A1372" s="328"/>
      <c r="B1372" s="328" t="s">
        <v>373</v>
      </c>
      <c r="C1372" s="376">
        <f t="shared" ref="C1372:AF1372" si="1398">C202*100/C$5</f>
        <v>8.9767614573528276E-2</v>
      </c>
      <c r="D1372" s="376">
        <f t="shared" si="1398"/>
        <v>6.8961776579340911E-2</v>
      </c>
      <c r="E1372" s="376">
        <f t="shared" si="1398"/>
        <v>9.0329284179582983E-2</v>
      </c>
      <c r="F1372" s="376">
        <f t="shared" si="1398"/>
        <v>5.6226910375264637E-2</v>
      </c>
      <c r="G1372" s="376">
        <f t="shared" si="1398"/>
        <v>6.2600227845601875E-2</v>
      </c>
      <c r="H1372" s="376">
        <f t="shared" si="1398"/>
        <v>6.8115867989998566E-2</v>
      </c>
      <c r="I1372" s="376">
        <f t="shared" si="1398"/>
        <v>4.982248664731543E-2</v>
      </c>
      <c r="J1372" s="376">
        <f t="shared" si="1398"/>
        <v>6.1237389164519956E-2</v>
      </c>
      <c r="K1372" s="376">
        <f t="shared" si="1398"/>
        <v>5.6499813040549206E-2</v>
      </c>
      <c r="L1372" s="376">
        <f t="shared" si="1398"/>
        <v>4.4745678836196956E-2</v>
      </c>
      <c r="M1372" s="376">
        <f t="shared" si="1398"/>
        <v>5.4119092637250614E-2</v>
      </c>
      <c r="N1372" s="376">
        <f t="shared" si="1398"/>
        <v>5.5678470828347232E-2</v>
      </c>
      <c r="O1372" s="376">
        <f t="shared" si="1398"/>
        <v>6.3732460304724986E-2</v>
      </c>
      <c r="P1372" s="376">
        <f t="shared" si="1398"/>
        <v>5.2231318035566146E-2</v>
      </c>
      <c r="Q1372" s="376">
        <f t="shared" si="1398"/>
        <v>6.2066462501588031E-2</v>
      </c>
      <c r="R1372" s="376">
        <f t="shared" si="1398"/>
        <v>4.0162260024989849E-2</v>
      </c>
      <c r="S1372" s="376">
        <f t="shared" si="1398"/>
        <v>5.5661569849156503E-2</v>
      </c>
      <c r="T1372" s="376">
        <f t="shared" si="1398"/>
        <v>5.0702054090523703E-2</v>
      </c>
      <c r="U1372" s="376">
        <f t="shared" si="1398"/>
        <v>3.3573847776945387E-2</v>
      </c>
      <c r="V1372" s="376">
        <f t="shared" si="1398"/>
        <v>3.0560906548864276E-2</v>
      </c>
      <c r="W1372" s="376">
        <f t="shared" si="1398"/>
        <v>6.0714917686738E-2</v>
      </c>
      <c r="X1372" s="376">
        <f t="shared" si="1398"/>
        <v>3.7576261485006889E-2</v>
      </c>
      <c r="Y1372" s="376">
        <f t="shared" si="1398"/>
        <v>4.2028612555227059E-2</v>
      </c>
      <c r="Z1372" s="376">
        <f t="shared" si="1398"/>
        <v>5.314664116763234E-2</v>
      </c>
      <c r="AA1372" s="376">
        <f t="shared" si="1398"/>
        <v>3.9278725627451758E-2</v>
      </c>
      <c r="AB1372" s="376">
        <f t="shared" si="1398"/>
        <v>4.6705046923778519E-2</v>
      </c>
      <c r="AC1372" s="376">
        <f t="shared" si="1398"/>
        <v>4.8129677173341878E-2</v>
      </c>
      <c r="AD1372" s="376">
        <f t="shared" si="1398"/>
        <v>5.1403737536790416E-2</v>
      </c>
      <c r="AE1372" s="376">
        <f t="shared" si="1398"/>
        <v>6.4203345612397281E-2</v>
      </c>
      <c r="AF1372" s="376">
        <f t="shared" si="1398"/>
        <v>4.9382703787924941E-2</v>
      </c>
      <c r="AG1372" s="376">
        <f t="shared" ref="AG1372:AH1372" si="1399">AG202*100/AG$5</f>
        <v>5.1236772882468883E-2</v>
      </c>
      <c r="AH1372" s="376">
        <f t="shared" si="1399"/>
        <v>6.8301394561657791E-2</v>
      </c>
      <c r="AI1372" s="376">
        <f t="shared" ref="AI1372:AJ1372" si="1400">AI202*100/AI$5</f>
        <v>6.7350789869098024E-2</v>
      </c>
      <c r="AJ1372" s="376">
        <f t="shared" si="1400"/>
        <v>6.7241084476450053E-2</v>
      </c>
      <c r="AK1372" s="376">
        <f t="shared" ref="AK1372:AL1372" si="1401">AK202*100/AK$5</f>
        <v>6.7365116687668661E-2</v>
      </c>
      <c r="AL1372" s="376">
        <f t="shared" si="1401"/>
        <v>6.5162694017773332E-2</v>
      </c>
      <c r="AM1372" s="376">
        <f t="shared" ref="AM1372:AN1372" si="1402">AM202*100/AM$5</f>
        <v>6.6625446013187706E-2</v>
      </c>
      <c r="AN1372" s="376">
        <f t="shared" si="1402"/>
        <v>6.1704647089833004E-2</v>
      </c>
      <c r="AO1372" s="376">
        <f t="shared" ref="AO1372:AP1372" si="1403">AO202*100/AO$5</f>
        <v>5.6489336121661585E-2</v>
      </c>
      <c r="AP1372" s="376">
        <f t="shared" si="1403"/>
        <v>6.0644844919068137E-2</v>
      </c>
    </row>
    <row r="1373" spans="1:42" s="326" customFormat="1" ht="13.8" x14ac:dyDescent="0.3">
      <c r="A1373" s="330"/>
      <c r="B1373" s="330" t="s">
        <v>374</v>
      </c>
      <c r="C1373" s="376">
        <f t="shared" ref="C1373:AF1373" si="1404">C203*100/C$5</f>
        <v>2.424243732674721</v>
      </c>
      <c r="D1373" s="376">
        <f t="shared" si="1404"/>
        <v>1.9841792558499132</v>
      </c>
      <c r="E1373" s="376">
        <f t="shared" si="1404"/>
        <v>1.9637481953723213</v>
      </c>
      <c r="F1373" s="376">
        <f t="shared" si="1404"/>
        <v>1.8962385556642414</v>
      </c>
      <c r="G1373" s="376">
        <f t="shared" si="1404"/>
        <v>2.1206428041352385</v>
      </c>
      <c r="H1373" s="376">
        <f t="shared" si="1404"/>
        <v>2.0047079658971385</v>
      </c>
      <c r="I1373" s="376">
        <f t="shared" si="1404"/>
        <v>1.8105366261657669</v>
      </c>
      <c r="J1373" s="376">
        <f t="shared" si="1404"/>
        <v>1.7214307884377682</v>
      </c>
      <c r="K1373" s="376">
        <f t="shared" si="1404"/>
        <v>1.5379327581600051</v>
      </c>
      <c r="L1373" s="376">
        <f t="shared" si="1404"/>
        <v>1.6326077248831579</v>
      </c>
      <c r="M1373" s="376">
        <f t="shared" si="1404"/>
        <v>1.6845418512473769</v>
      </c>
      <c r="N1373" s="376">
        <f t="shared" si="1404"/>
        <v>1.5477992784461219</v>
      </c>
      <c r="O1373" s="376">
        <f t="shared" si="1404"/>
        <v>1.5967584931000884</v>
      </c>
      <c r="P1373" s="376">
        <f t="shared" si="1404"/>
        <v>1.4059165080715017</v>
      </c>
      <c r="Q1373" s="376">
        <f t="shared" si="1404"/>
        <v>1.5804899972897988</v>
      </c>
      <c r="R1373" s="376">
        <f t="shared" si="1404"/>
        <v>1.4627600384886761</v>
      </c>
      <c r="S1373" s="376">
        <f t="shared" si="1404"/>
        <v>1.6376605007156257</v>
      </c>
      <c r="T1373" s="376">
        <f t="shared" si="1404"/>
        <v>1.5459433231272091</v>
      </c>
      <c r="U1373" s="376">
        <f t="shared" si="1404"/>
        <v>1.5466894622051772</v>
      </c>
      <c r="V1373" s="376">
        <f t="shared" si="1404"/>
        <v>1.6808336342823733</v>
      </c>
      <c r="W1373" s="376">
        <f t="shared" si="1404"/>
        <v>1.490545688304338</v>
      </c>
      <c r="X1373" s="376">
        <f t="shared" si="1404"/>
        <v>1.438158336014739</v>
      </c>
      <c r="Y1373" s="376">
        <f t="shared" si="1404"/>
        <v>1.5589697896830792</v>
      </c>
      <c r="Z1373" s="376">
        <f t="shared" si="1404"/>
        <v>1.5603113371072441</v>
      </c>
      <c r="AA1373" s="376">
        <f t="shared" si="1404"/>
        <v>1.5877620096859797</v>
      </c>
      <c r="AB1373" s="376">
        <f t="shared" si="1404"/>
        <v>1.5722555275056536</v>
      </c>
      <c r="AC1373" s="376">
        <f t="shared" si="1404"/>
        <v>1.4772983631068863</v>
      </c>
      <c r="AD1373" s="376">
        <f t="shared" si="1404"/>
        <v>1.7127874172396356</v>
      </c>
      <c r="AE1373" s="376">
        <f t="shared" si="1404"/>
        <v>1.7984529532506135</v>
      </c>
      <c r="AF1373" s="376">
        <f t="shared" si="1404"/>
        <v>1.9855522335015163</v>
      </c>
      <c r="AG1373" s="376">
        <f t="shared" ref="AG1373:AH1373" si="1405">AG203*100/AG$5</f>
        <v>2.0579215226734657</v>
      </c>
      <c r="AH1373" s="376">
        <f t="shared" si="1405"/>
        <v>1.9050948071417877</v>
      </c>
      <c r="AI1373" s="376">
        <f t="shared" ref="AI1373:AJ1373" si="1406">AI203*100/AI$5</f>
        <v>1.8251329824231703</v>
      </c>
      <c r="AJ1373" s="376">
        <f t="shared" si="1406"/>
        <v>1.7208648406528928</v>
      </c>
      <c r="AK1373" s="376">
        <f t="shared" ref="AK1373:AL1373" si="1407">AK203*100/AK$5</f>
        <v>1.8908199174350011</v>
      </c>
      <c r="AL1373" s="376">
        <f t="shared" si="1407"/>
        <v>1.9705748268928485</v>
      </c>
      <c r="AM1373" s="376">
        <f t="shared" ref="AM1373:AN1373" si="1408">AM203*100/AM$5</f>
        <v>1.900729724135712</v>
      </c>
      <c r="AN1373" s="376">
        <f t="shared" si="1408"/>
        <v>1.5701378067854526</v>
      </c>
      <c r="AO1373" s="376">
        <f t="shared" ref="AO1373:AP1373" si="1409">AO203*100/AO$5</f>
        <v>1.5828865862764143</v>
      </c>
      <c r="AP1373" s="376">
        <f t="shared" si="1409"/>
        <v>1.6366317916992086</v>
      </c>
    </row>
    <row r="1374" spans="1:42" s="326" customFormat="1" ht="13.8" x14ac:dyDescent="0.3">
      <c r="A1374" s="328"/>
      <c r="B1374" s="328" t="s">
        <v>375</v>
      </c>
      <c r="C1374" s="376">
        <f t="shared" ref="C1374:AF1374" si="1410">C204*100/C$5</f>
        <v>0.8507845490893704</v>
      </c>
      <c r="D1374" s="376">
        <f t="shared" si="1410"/>
        <v>0.7638313131234864</v>
      </c>
      <c r="E1374" s="376">
        <f t="shared" si="1410"/>
        <v>0.73859667377888572</v>
      </c>
      <c r="F1374" s="376">
        <f t="shared" si="1410"/>
        <v>0.66556505645485731</v>
      </c>
      <c r="G1374" s="376">
        <f t="shared" si="1410"/>
        <v>0.83136652267011968</v>
      </c>
      <c r="H1374" s="376">
        <f t="shared" si="1410"/>
        <v>0.69474562165330978</v>
      </c>
      <c r="I1374" s="376">
        <f t="shared" si="1410"/>
        <v>0.62814686533214192</v>
      </c>
      <c r="J1374" s="376">
        <f t="shared" si="1410"/>
        <v>0.54993290876869083</v>
      </c>
      <c r="K1374" s="376">
        <f t="shared" si="1410"/>
        <v>0.56641062573150591</v>
      </c>
      <c r="L1374" s="376">
        <f t="shared" si="1410"/>
        <v>0.5687351873064953</v>
      </c>
      <c r="M1374" s="376">
        <f t="shared" si="1410"/>
        <v>0.56203869004566087</v>
      </c>
      <c r="N1374" s="376">
        <f t="shared" si="1410"/>
        <v>0.50172834327443627</v>
      </c>
      <c r="O1374" s="376">
        <f t="shared" si="1410"/>
        <v>0.51909567678510482</v>
      </c>
      <c r="P1374" s="376">
        <f t="shared" si="1410"/>
        <v>0.49216559226849571</v>
      </c>
      <c r="Q1374" s="376">
        <f t="shared" si="1410"/>
        <v>0.45844517526877421</v>
      </c>
      <c r="R1374" s="376">
        <f t="shared" si="1410"/>
        <v>0.40546057729368962</v>
      </c>
      <c r="S1374" s="376">
        <f t="shared" si="1410"/>
        <v>0.48732146880283217</v>
      </c>
      <c r="T1374" s="376">
        <f t="shared" si="1410"/>
        <v>0.51146188695246053</v>
      </c>
      <c r="U1374" s="376">
        <f t="shared" si="1410"/>
        <v>0.53075213927738019</v>
      </c>
      <c r="V1374" s="376">
        <f t="shared" si="1410"/>
        <v>0.5809705072672926</v>
      </c>
      <c r="W1374" s="376">
        <f t="shared" si="1410"/>
        <v>0.48849782711948775</v>
      </c>
      <c r="X1374" s="376">
        <f t="shared" si="1410"/>
        <v>0.43923247567639628</v>
      </c>
      <c r="Y1374" s="376">
        <f t="shared" si="1410"/>
        <v>0.46665250331280539</v>
      </c>
      <c r="Z1374" s="376">
        <f t="shared" si="1410"/>
        <v>0.5258039125765398</v>
      </c>
      <c r="AA1374" s="376">
        <f t="shared" si="1410"/>
        <v>0.48131643088633735</v>
      </c>
      <c r="AB1374" s="376">
        <f t="shared" si="1410"/>
        <v>0.47532437725040733</v>
      </c>
      <c r="AC1374" s="376">
        <f t="shared" si="1410"/>
        <v>0.43922455589586706</v>
      </c>
      <c r="AD1374" s="376">
        <f t="shared" si="1410"/>
        <v>0.45408447417753522</v>
      </c>
      <c r="AE1374" s="376">
        <f t="shared" si="1410"/>
        <v>0.50817884084899401</v>
      </c>
      <c r="AF1374" s="376">
        <f t="shared" si="1410"/>
        <v>0.62652057965970642</v>
      </c>
      <c r="AG1374" s="376">
        <f t="shared" ref="AG1374:AH1374" si="1411">AG204*100/AG$5</f>
        <v>0.67172751893414828</v>
      </c>
      <c r="AH1374" s="376">
        <f t="shared" si="1411"/>
        <v>0.56948932416139908</v>
      </c>
      <c r="AI1374" s="376">
        <f t="shared" ref="AI1374:AJ1374" si="1412">AI204*100/AI$5</f>
        <v>0.61125691489060041</v>
      </c>
      <c r="AJ1374" s="376">
        <f t="shared" si="1412"/>
        <v>0.52786569240061432</v>
      </c>
      <c r="AK1374" s="376">
        <f t="shared" ref="AK1374:AL1374" si="1413">AK204*100/AK$5</f>
        <v>0.62059869335869045</v>
      </c>
      <c r="AL1374" s="376">
        <f t="shared" si="1413"/>
        <v>0.48249044465205249</v>
      </c>
      <c r="AM1374" s="376">
        <f t="shared" ref="AM1374:AN1374" si="1414">AM204*100/AM$5</f>
        <v>0.47912356276415552</v>
      </c>
      <c r="AN1374" s="376">
        <f t="shared" si="1414"/>
        <v>0.41455730821956627</v>
      </c>
      <c r="AO1374" s="376">
        <f t="shared" ref="AO1374:AP1374" si="1415">AO204*100/AO$5</f>
        <v>0.46324478489113163</v>
      </c>
      <c r="AP1374" s="376">
        <f t="shared" si="1415"/>
        <v>0.50513212986601219</v>
      </c>
    </row>
    <row r="1375" spans="1:42" s="326" customFormat="1" ht="13.8" x14ac:dyDescent="0.3">
      <c r="A1375" s="330"/>
      <c r="B1375" s="330" t="s">
        <v>376</v>
      </c>
      <c r="C1375" s="376">
        <f t="shared" ref="C1375:AF1375" si="1416">C205*100/C$5</f>
        <v>1.2537241254242264</v>
      </c>
      <c r="D1375" s="376">
        <f t="shared" si="1416"/>
        <v>0.92073872612704299</v>
      </c>
      <c r="E1375" s="376">
        <f t="shared" si="1416"/>
        <v>0.9140711915596198</v>
      </c>
      <c r="F1375" s="376">
        <f t="shared" si="1416"/>
        <v>0.96101627541108436</v>
      </c>
      <c r="G1375" s="376">
        <f t="shared" si="1416"/>
        <v>1.023567340355553</v>
      </c>
      <c r="H1375" s="376">
        <f t="shared" si="1416"/>
        <v>1.0586582695743447</v>
      </c>
      <c r="I1375" s="376">
        <f t="shared" si="1416"/>
        <v>0.9768673936348915</v>
      </c>
      <c r="J1375" s="376">
        <f t="shared" si="1416"/>
        <v>0.97487443417418351</v>
      </c>
      <c r="K1375" s="376">
        <f t="shared" si="1416"/>
        <v>0.78177692696732148</v>
      </c>
      <c r="L1375" s="376">
        <f t="shared" si="1416"/>
        <v>0.82691459354804342</v>
      </c>
      <c r="M1375" s="376">
        <f t="shared" si="1416"/>
        <v>0.88215822856977533</v>
      </c>
      <c r="N1375" s="376">
        <f t="shared" si="1416"/>
        <v>0.80478274953886408</v>
      </c>
      <c r="O1375" s="376">
        <f t="shared" si="1416"/>
        <v>0.81800998669166158</v>
      </c>
      <c r="P1375" s="376">
        <f t="shared" si="1416"/>
        <v>0.6718433953627575</v>
      </c>
      <c r="Q1375" s="376">
        <f t="shared" si="1416"/>
        <v>0.85045931097717875</v>
      </c>
      <c r="R1375" s="376">
        <f t="shared" si="1416"/>
        <v>0.76680708734853131</v>
      </c>
      <c r="S1375" s="376">
        <f t="shared" si="1416"/>
        <v>0.76813245472121083</v>
      </c>
      <c r="T1375" s="376">
        <f t="shared" si="1416"/>
        <v>0.74015887836057948</v>
      </c>
      <c r="U1375" s="376">
        <f t="shared" si="1416"/>
        <v>0.71851796983262428</v>
      </c>
      <c r="V1375" s="376">
        <f t="shared" si="1416"/>
        <v>0.81231350337032937</v>
      </c>
      <c r="W1375" s="376">
        <f t="shared" si="1416"/>
        <v>0.74758795650609555</v>
      </c>
      <c r="X1375" s="376">
        <f t="shared" si="1416"/>
        <v>0.74563850472562665</v>
      </c>
      <c r="Y1375" s="376">
        <f t="shared" si="1416"/>
        <v>0.79335950057174509</v>
      </c>
      <c r="Z1375" s="376">
        <f t="shared" si="1416"/>
        <v>0.74305935234439924</v>
      </c>
      <c r="AA1375" s="376">
        <f t="shared" si="1416"/>
        <v>0.80199570662988884</v>
      </c>
      <c r="AB1375" s="376">
        <f t="shared" si="1416"/>
        <v>0.75287349076785415</v>
      </c>
      <c r="AC1375" s="376">
        <f t="shared" si="1416"/>
        <v>0.74935404841368092</v>
      </c>
      <c r="AD1375" s="376">
        <f t="shared" si="1416"/>
        <v>0.81284918417811247</v>
      </c>
      <c r="AE1375" s="376">
        <f t="shared" si="1416"/>
        <v>0.81575249835495045</v>
      </c>
      <c r="AF1375" s="376">
        <f t="shared" si="1416"/>
        <v>0.88709338954652983</v>
      </c>
      <c r="AG1375" s="376">
        <f t="shared" ref="AG1375:AH1375" si="1417">AG205*100/AG$5</f>
        <v>0.92223786760137605</v>
      </c>
      <c r="AH1375" s="376">
        <f t="shared" si="1417"/>
        <v>0.88003836652817347</v>
      </c>
      <c r="AI1375" s="376">
        <f t="shared" ref="AI1375:AJ1375" si="1418">AI205*100/AI$5</f>
        <v>0.75689001459844285</v>
      </c>
      <c r="AJ1375" s="376">
        <f t="shared" si="1418"/>
        <v>0.72927074466547925</v>
      </c>
      <c r="AK1375" s="376">
        <f t="shared" ref="AK1375:AL1375" si="1419">AK205*100/AK$5</f>
        <v>0.83008962028102196</v>
      </c>
      <c r="AL1375" s="376">
        <f t="shared" si="1419"/>
        <v>0.95150242342719926</v>
      </c>
      <c r="AM1375" s="376">
        <f t="shared" ref="AM1375:AN1375" si="1420">AM205*100/AM$5</f>
        <v>0.84954351559311747</v>
      </c>
      <c r="AN1375" s="376">
        <f t="shared" si="1420"/>
        <v>0.73263105852185417</v>
      </c>
      <c r="AO1375" s="376">
        <f t="shared" ref="AO1375:AP1375" si="1421">AO205*100/AO$5</f>
        <v>0.71924251546490747</v>
      </c>
      <c r="AP1375" s="376">
        <f t="shared" si="1421"/>
        <v>0.76669108080966064</v>
      </c>
    </row>
    <row r="1376" spans="1:42" s="326" customFormat="1" ht="13.8" x14ac:dyDescent="0.3">
      <c r="A1376" s="328"/>
      <c r="B1376" s="328" t="s">
        <v>377</v>
      </c>
      <c r="C1376" s="376">
        <f t="shared" ref="C1376:AF1376" si="1422">C206*100/C$5</f>
        <v>0.31973505816112402</v>
      </c>
      <c r="D1376" s="376">
        <f t="shared" si="1422"/>
        <v>0.29960921659938372</v>
      </c>
      <c r="E1376" s="376">
        <f t="shared" si="1422"/>
        <v>0.31108033003381569</v>
      </c>
      <c r="F1376" s="376">
        <f t="shared" si="1422"/>
        <v>0.26965722379829982</v>
      </c>
      <c r="G1376" s="376">
        <f t="shared" si="1422"/>
        <v>0.26567196519235053</v>
      </c>
      <c r="H1376" s="376">
        <f t="shared" si="1422"/>
        <v>0.25134030651415962</v>
      </c>
      <c r="I1376" s="376">
        <f t="shared" si="1422"/>
        <v>0.20552236719873346</v>
      </c>
      <c r="J1376" s="376">
        <f t="shared" si="1422"/>
        <v>0.1965869729581671</v>
      </c>
      <c r="K1376" s="376">
        <f t="shared" si="1422"/>
        <v>0.18974520546117776</v>
      </c>
      <c r="L1376" s="376">
        <f t="shared" si="1422"/>
        <v>0.23695794402861917</v>
      </c>
      <c r="M1376" s="376">
        <f t="shared" si="1422"/>
        <v>0.24034493263194082</v>
      </c>
      <c r="N1376" s="376">
        <f t="shared" si="1422"/>
        <v>0.24128818563282159</v>
      </c>
      <c r="O1376" s="376">
        <f t="shared" si="1422"/>
        <v>0.25965282962332226</v>
      </c>
      <c r="P1376" s="376">
        <f t="shared" si="1422"/>
        <v>0.2419075204402486</v>
      </c>
      <c r="Q1376" s="376">
        <f t="shared" si="1422"/>
        <v>0.27158551104384587</v>
      </c>
      <c r="R1376" s="376">
        <f t="shared" si="1422"/>
        <v>0.29049237384645532</v>
      </c>
      <c r="S1376" s="376">
        <f t="shared" si="1422"/>
        <v>0.38220657719158269</v>
      </c>
      <c r="T1376" s="376">
        <f t="shared" si="1422"/>
        <v>0.29432255781416905</v>
      </c>
      <c r="U1376" s="376">
        <f t="shared" si="1422"/>
        <v>0.29741935309517287</v>
      </c>
      <c r="V1376" s="376">
        <f t="shared" si="1422"/>
        <v>0.28754962364475151</v>
      </c>
      <c r="W1376" s="376">
        <f t="shared" si="1422"/>
        <v>0.25445990467875446</v>
      </c>
      <c r="X1376" s="376">
        <f t="shared" si="1422"/>
        <v>0.25328735561271593</v>
      </c>
      <c r="Y1376" s="376">
        <f t="shared" si="1422"/>
        <v>0.29895778579852889</v>
      </c>
      <c r="Z1376" s="376">
        <f t="shared" si="1422"/>
        <v>0.29144807218630536</v>
      </c>
      <c r="AA1376" s="376">
        <f t="shared" si="1422"/>
        <v>0.30444987216975328</v>
      </c>
      <c r="AB1376" s="376">
        <f t="shared" si="1422"/>
        <v>0.34405765948739186</v>
      </c>
      <c r="AC1376" s="376">
        <f t="shared" si="1422"/>
        <v>0.28871975879733852</v>
      </c>
      <c r="AD1376" s="376">
        <f t="shared" si="1422"/>
        <v>0.44585375888398804</v>
      </c>
      <c r="AE1376" s="376">
        <f t="shared" si="1422"/>
        <v>0.47452161404666915</v>
      </c>
      <c r="AF1376" s="376">
        <f t="shared" si="1422"/>
        <v>0.47193826429528007</v>
      </c>
      <c r="AG1376" s="376">
        <f t="shared" ref="AG1376:AH1376" si="1423">AG206*100/AG$5</f>
        <v>0.46395613613794151</v>
      </c>
      <c r="AH1376" s="376">
        <f t="shared" si="1423"/>
        <v>0.45556711645221537</v>
      </c>
      <c r="AI1376" s="376">
        <f t="shared" ref="AI1376:AJ1376" si="1424">AI206*100/AI$5</f>
        <v>0.45698605293412708</v>
      </c>
      <c r="AJ1376" s="376">
        <f t="shared" si="1424"/>
        <v>0.4637284035867994</v>
      </c>
      <c r="AK1376" s="376">
        <f t="shared" ref="AK1376:AL1376" si="1425">AK206*100/AK$5</f>
        <v>0.44013160379528887</v>
      </c>
      <c r="AL1376" s="376">
        <f t="shared" si="1425"/>
        <v>0.53658195881359638</v>
      </c>
      <c r="AM1376" s="376">
        <f t="shared" ref="AM1376:AN1376" si="1426">AM206*100/AM$5</f>
        <v>0.57206264577843868</v>
      </c>
      <c r="AN1376" s="376">
        <f t="shared" si="1426"/>
        <v>0.42294944004403207</v>
      </c>
      <c r="AO1376" s="376">
        <f t="shared" ref="AO1376:AP1376" si="1427">AO206*100/AO$5</f>
        <v>0.40039928592037494</v>
      </c>
      <c r="AP1376" s="376">
        <f t="shared" si="1427"/>
        <v>0.36480858102353564</v>
      </c>
    </row>
    <row r="1377" spans="1:42" s="326" customFormat="1" ht="27.6" x14ac:dyDescent="0.3">
      <c r="A1377" s="330"/>
      <c r="B1377" s="330" t="s">
        <v>378</v>
      </c>
      <c r="C1377" s="376">
        <f t="shared" ref="C1377:AF1377" si="1428">C207*100/C$5</f>
        <v>0.88549987478302927</v>
      </c>
      <c r="D1377" s="376">
        <f t="shared" si="1428"/>
        <v>0.85862147044415349</v>
      </c>
      <c r="E1377" s="376">
        <f t="shared" si="1428"/>
        <v>0.80069339473636125</v>
      </c>
      <c r="F1377" s="376">
        <f t="shared" si="1428"/>
        <v>0.80097353336143351</v>
      </c>
      <c r="G1377" s="376">
        <f t="shared" si="1428"/>
        <v>0.77697494844632742</v>
      </c>
      <c r="H1377" s="376">
        <f t="shared" si="1428"/>
        <v>0.72369486554905926</v>
      </c>
      <c r="I1377" s="376">
        <f t="shared" si="1428"/>
        <v>0.75305342512078544</v>
      </c>
      <c r="J1377" s="376">
        <f t="shared" si="1428"/>
        <v>0.78368539665160231</v>
      </c>
      <c r="K1377" s="376">
        <f t="shared" si="1428"/>
        <v>0.65021868174165376</v>
      </c>
      <c r="L1377" s="376">
        <f t="shared" si="1428"/>
        <v>0.81910328937179511</v>
      </c>
      <c r="M1377" s="376">
        <f t="shared" si="1428"/>
        <v>0.69810225785535218</v>
      </c>
      <c r="N1377" s="376">
        <f t="shared" si="1428"/>
        <v>0.74337201794686414</v>
      </c>
      <c r="O1377" s="376">
        <f t="shared" si="1428"/>
        <v>0.71633813594293805</v>
      </c>
      <c r="P1377" s="376">
        <f t="shared" si="1428"/>
        <v>0.76934619198323795</v>
      </c>
      <c r="Q1377" s="376">
        <f t="shared" si="1428"/>
        <v>0.71604150682606904</v>
      </c>
      <c r="R1377" s="376">
        <f t="shared" si="1428"/>
        <v>0.67586909101358905</v>
      </c>
      <c r="S1377" s="376">
        <f t="shared" si="1428"/>
        <v>0.63778275661113248</v>
      </c>
      <c r="T1377" s="376">
        <f t="shared" si="1428"/>
        <v>0.79077368491830624</v>
      </c>
      <c r="U1377" s="376">
        <f t="shared" si="1428"/>
        <v>0.68458609142782534</v>
      </c>
      <c r="V1377" s="376">
        <f t="shared" si="1428"/>
        <v>0.65977142321448079</v>
      </c>
      <c r="W1377" s="376">
        <f t="shared" si="1428"/>
        <v>0.69195262426394688</v>
      </c>
      <c r="X1377" s="376">
        <f t="shared" si="1428"/>
        <v>0.68849112528839473</v>
      </c>
      <c r="Y1377" s="376">
        <f t="shared" si="1428"/>
        <v>0.60453441670688823</v>
      </c>
      <c r="Z1377" s="376">
        <f t="shared" si="1428"/>
        <v>0.75203216596226985</v>
      </c>
      <c r="AA1377" s="376">
        <f t="shared" si="1428"/>
        <v>0.68974401633794502</v>
      </c>
      <c r="AB1377" s="376">
        <f t="shared" si="1428"/>
        <v>0.77813514553581864</v>
      </c>
      <c r="AC1377" s="376">
        <f t="shared" si="1428"/>
        <v>0.66741771358211321</v>
      </c>
      <c r="AD1377" s="376">
        <f t="shared" si="1428"/>
        <v>0.6479437636668377</v>
      </c>
      <c r="AE1377" s="376">
        <f t="shared" si="1428"/>
        <v>0.69978356512318862</v>
      </c>
      <c r="AF1377" s="376">
        <f t="shared" si="1428"/>
        <v>0.67167279444071992</v>
      </c>
      <c r="AG1377" s="376">
        <f t="shared" ref="AG1377:AH1377" si="1429">AG207*100/AG$5</f>
        <v>0.75502234315519012</v>
      </c>
      <c r="AH1377" s="376">
        <f t="shared" si="1429"/>
        <v>0.85177841409795341</v>
      </c>
      <c r="AI1377" s="376">
        <f t="shared" ref="AI1377:AJ1377" si="1430">AI207*100/AI$5</f>
        <v>0.73220899442702869</v>
      </c>
      <c r="AJ1377" s="376">
        <f t="shared" si="1430"/>
        <v>0.72907132376553385</v>
      </c>
      <c r="AK1377" s="376">
        <f t="shared" ref="AK1377:AL1377" si="1431">AK207*100/AK$5</f>
        <v>0.90570871757410698</v>
      </c>
      <c r="AL1377" s="376">
        <f t="shared" si="1431"/>
        <v>0.75191330855507332</v>
      </c>
      <c r="AM1377" s="376">
        <f t="shared" ref="AM1377:AN1377" si="1432">AM207*100/AM$5</f>
        <v>0.94811731360274676</v>
      </c>
      <c r="AN1377" s="376">
        <f t="shared" si="1432"/>
        <v>0.85654481114339087</v>
      </c>
      <c r="AO1377" s="376">
        <f t="shared" ref="AO1377:AP1377" si="1433">AO207*100/AO$5</f>
        <v>0.89001415001739592</v>
      </c>
      <c r="AP1377" s="376">
        <f t="shared" si="1433"/>
        <v>0.77480834230398121</v>
      </c>
    </row>
    <row r="1378" spans="1:42" s="326" customFormat="1" ht="13.8" x14ac:dyDescent="0.3">
      <c r="A1378" s="328"/>
      <c r="B1378" s="328" t="s">
        <v>379</v>
      </c>
      <c r="C1378" s="376">
        <f t="shared" ref="C1378:AF1378" si="1434">C208*100/C$5</f>
        <v>0.15803245278456637</v>
      </c>
      <c r="D1378" s="376">
        <f t="shared" si="1434"/>
        <v>0.1097706181506363</v>
      </c>
      <c r="E1378" s="376">
        <f t="shared" si="1434"/>
        <v>0.1538432275973492</v>
      </c>
      <c r="F1378" s="376">
        <f t="shared" si="1434"/>
        <v>0.13296904480636909</v>
      </c>
      <c r="G1378" s="376">
        <f t="shared" si="1434"/>
        <v>0.1286392159922321</v>
      </c>
      <c r="H1378" s="376">
        <f t="shared" si="1434"/>
        <v>9.8840472274848976E-2</v>
      </c>
      <c r="I1378" s="376">
        <f t="shared" si="1434"/>
        <v>0.10772130532702322</v>
      </c>
      <c r="J1378" s="376">
        <f t="shared" si="1434"/>
        <v>7.2872128380411474E-2</v>
      </c>
      <c r="K1378" s="376">
        <f t="shared" si="1434"/>
        <v>7.3018161158654213E-2</v>
      </c>
      <c r="L1378" s="376">
        <f t="shared" si="1434"/>
        <v>8.5698585702423627E-2</v>
      </c>
      <c r="M1378" s="376">
        <f t="shared" si="1434"/>
        <v>4.8843332034248191E-2</v>
      </c>
      <c r="N1378" s="376">
        <f t="shared" si="1434"/>
        <v>0.10424716086456712</v>
      </c>
      <c r="O1378" s="376">
        <f t="shared" si="1434"/>
        <v>7.7805182514678994E-2</v>
      </c>
      <c r="P1378" s="376">
        <f t="shared" si="1434"/>
        <v>9.350073976389385E-2</v>
      </c>
      <c r="Q1378" s="376">
        <f t="shared" si="1434"/>
        <v>0.11991913555561734</v>
      </c>
      <c r="R1378" s="376">
        <f t="shared" si="1434"/>
        <v>6.4851968031729976E-2</v>
      </c>
      <c r="S1378" s="376">
        <f t="shared" si="1434"/>
        <v>8.4123134186767701E-2</v>
      </c>
      <c r="T1378" s="376">
        <f t="shared" si="1434"/>
        <v>0.16013925531384807</v>
      </c>
      <c r="U1378" s="376">
        <f t="shared" si="1434"/>
        <v>0.10533318229282351</v>
      </c>
      <c r="V1378" s="376">
        <f t="shared" si="1434"/>
        <v>0.11146107233129385</v>
      </c>
      <c r="W1378" s="376">
        <f t="shared" si="1434"/>
        <v>8.9881180233668576E-2</v>
      </c>
      <c r="X1378" s="376">
        <f t="shared" si="1434"/>
        <v>0.10524929600242915</v>
      </c>
      <c r="Y1378" s="376">
        <f t="shared" si="1434"/>
        <v>7.846748303369433E-2</v>
      </c>
      <c r="Z1378" s="376">
        <f t="shared" si="1434"/>
        <v>0.1124756894024531</v>
      </c>
      <c r="AA1378" s="376">
        <f t="shared" si="1434"/>
        <v>0.11860011091594273</v>
      </c>
      <c r="AB1378" s="376">
        <f t="shared" si="1434"/>
        <v>9.7813042563435371E-2</v>
      </c>
      <c r="AC1378" s="376">
        <f t="shared" si="1434"/>
        <v>0.14559168995868757</v>
      </c>
      <c r="AD1378" s="376">
        <f t="shared" si="1434"/>
        <v>9.4007098179143198E-2</v>
      </c>
      <c r="AE1378" s="376">
        <f t="shared" si="1434"/>
        <v>5.4481817074340265E-2</v>
      </c>
      <c r="AF1378" s="376">
        <f t="shared" si="1434"/>
        <v>0.13402259911976155</v>
      </c>
      <c r="AG1378" s="376">
        <f t="shared" ref="AG1378:AH1378" si="1435">AG208*100/AG$5</f>
        <v>0.13544549637041292</v>
      </c>
      <c r="AH1378" s="376">
        <f t="shared" si="1435"/>
        <v>0.14079688974535737</v>
      </c>
      <c r="AI1378" s="376">
        <f t="shared" ref="AI1378:AJ1378" si="1436">AI208*100/AI$5</f>
        <v>0.14755838063597337</v>
      </c>
      <c r="AJ1378" s="376">
        <f t="shared" si="1436"/>
        <v>0.11741528638755454</v>
      </c>
      <c r="AK1378" s="376">
        <f t="shared" ref="AK1378:AL1378" si="1437">AK208*100/AK$5</f>
        <v>0.12619948786407115</v>
      </c>
      <c r="AL1378" s="376">
        <f t="shared" si="1437"/>
        <v>9.1104277201106518E-2</v>
      </c>
      <c r="AM1378" s="376">
        <f t="shared" ref="AM1378:AN1378" si="1438">AM208*100/AM$5</f>
        <v>0.10934504520069444</v>
      </c>
      <c r="AN1378" s="376">
        <f t="shared" si="1438"/>
        <v>0.10258590063767936</v>
      </c>
      <c r="AO1378" s="376">
        <f t="shared" ref="AO1378:AP1378" si="1439">AO208*100/AO$5</f>
        <v>0.10462374388319559</v>
      </c>
      <c r="AP1378" s="376">
        <f t="shared" si="1439"/>
        <v>0.11936377575953459</v>
      </c>
    </row>
    <row r="1379" spans="1:42" s="326" customFormat="1" ht="13.8" x14ac:dyDescent="0.3">
      <c r="A1379" s="330"/>
      <c r="B1379" s="330" t="s">
        <v>380</v>
      </c>
      <c r="C1379" s="376">
        <f t="shared" ref="C1379:AF1379" si="1440">C209*100/C$5</f>
        <v>0.23337852658485825</v>
      </c>
      <c r="D1379" s="376">
        <f t="shared" si="1440"/>
        <v>0.29254945919675457</v>
      </c>
      <c r="E1379" s="376">
        <f t="shared" si="1440"/>
        <v>0.20523618944683944</v>
      </c>
      <c r="F1379" s="376">
        <f t="shared" si="1440"/>
        <v>0.22206830249917819</v>
      </c>
      <c r="G1379" s="376">
        <f t="shared" si="1440"/>
        <v>0.21627213979263166</v>
      </c>
      <c r="H1379" s="376">
        <f t="shared" si="1440"/>
        <v>0.1935505142566874</v>
      </c>
      <c r="I1379" s="376">
        <f t="shared" si="1440"/>
        <v>0.21485255899871183</v>
      </c>
      <c r="J1379" s="376">
        <f t="shared" si="1440"/>
        <v>0.28262568709700125</v>
      </c>
      <c r="K1379" s="376">
        <f t="shared" si="1440"/>
        <v>0.1995934367619957</v>
      </c>
      <c r="L1379" s="376">
        <f t="shared" si="1440"/>
        <v>0.23266849953877183</v>
      </c>
      <c r="M1379" s="376">
        <f t="shared" si="1440"/>
        <v>0.18924663840447384</v>
      </c>
      <c r="N1379" s="376">
        <f t="shared" si="1440"/>
        <v>0.14966088567428051</v>
      </c>
      <c r="O1379" s="376">
        <f t="shared" si="1440"/>
        <v>0.20916402852161503</v>
      </c>
      <c r="P1379" s="376">
        <f t="shared" si="1440"/>
        <v>0.20059170053786293</v>
      </c>
      <c r="Q1379" s="376">
        <f t="shared" si="1440"/>
        <v>0.12621663390209692</v>
      </c>
      <c r="R1379" s="376">
        <f t="shared" si="1440"/>
        <v>0.13992095785534489</v>
      </c>
      <c r="S1379" s="376">
        <f t="shared" si="1440"/>
        <v>0.12106250057153962</v>
      </c>
      <c r="T1379" s="376">
        <f t="shared" si="1440"/>
        <v>0.1470566490040309</v>
      </c>
      <c r="U1379" s="376">
        <f t="shared" si="1440"/>
        <v>0.16191179929486466</v>
      </c>
      <c r="V1379" s="376">
        <f t="shared" si="1440"/>
        <v>0.15572809690277617</v>
      </c>
      <c r="W1379" s="376">
        <f t="shared" si="1440"/>
        <v>0.18247372621363134</v>
      </c>
      <c r="X1379" s="376">
        <f t="shared" si="1440"/>
        <v>0.15880450498573867</v>
      </c>
      <c r="Y1379" s="376">
        <f t="shared" si="1440"/>
        <v>0.15415803305164491</v>
      </c>
      <c r="Z1379" s="376">
        <f t="shared" si="1440"/>
        <v>0.18774044465359613</v>
      </c>
      <c r="AA1379" s="376">
        <f t="shared" si="1440"/>
        <v>0.15618466334070893</v>
      </c>
      <c r="AB1379" s="376">
        <f t="shared" si="1440"/>
        <v>0.16399811338037859</v>
      </c>
      <c r="AC1379" s="376">
        <f t="shared" si="1440"/>
        <v>0.12359575210198202</v>
      </c>
      <c r="AD1379" s="376">
        <f t="shared" si="1440"/>
        <v>0.16192653897801665</v>
      </c>
      <c r="AE1379" s="376">
        <f t="shared" si="1440"/>
        <v>0.15589190630243605</v>
      </c>
      <c r="AF1379" s="376">
        <f t="shared" si="1440"/>
        <v>0.17531657064766187</v>
      </c>
      <c r="AG1379" s="376">
        <f t="shared" ref="AG1379:AH1379" si="1441">AG209*100/AG$5</f>
        <v>0.14480605119962103</v>
      </c>
      <c r="AH1379" s="376">
        <f t="shared" si="1441"/>
        <v>0.19950796096835441</v>
      </c>
      <c r="AI1379" s="376">
        <f t="shared" ref="AI1379:AJ1379" si="1442">AI209*100/AI$5</f>
        <v>0.18876707306256266</v>
      </c>
      <c r="AJ1379" s="376">
        <f t="shared" si="1442"/>
        <v>0.16466510389164574</v>
      </c>
      <c r="AK1379" s="376">
        <f t="shared" ref="AK1379:AL1379" si="1443">AK209*100/AK$5</f>
        <v>0.18612011519601765</v>
      </c>
      <c r="AL1379" s="376">
        <f t="shared" si="1443"/>
        <v>0.16855353375226209</v>
      </c>
      <c r="AM1379" s="376">
        <f t="shared" ref="AM1379:AN1379" si="1444">AM209*100/AM$5</f>
        <v>0.21223296888325466</v>
      </c>
      <c r="AN1379" s="376">
        <f t="shared" si="1444"/>
        <v>0.18911783884847494</v>
      </c>
      <c r="AO1379" s="376">
        <f t="shared" ref="AO1379:AP1379" si="1445">AO209*100/AO$5</f>
        <v>0.15609705964132473</v>
      </c>
      <c r="AP1379" s="376">
        <f t="shared" si="1445"/>
        <v>0.13499548258968339</v>
      </c>
    </row>
    <row r="1380" spans="1:42" s="326" customFormat="1" ht="13.8" x14ac:dyDescent="0.3">
      <c r="A1380" s="328"/>
      <c r="B1380" s="328" t="s">
        <v>381</v>
      </c>
      <c r="C1380" s="376">
        <f t="shared" ref="C1380:AF1380" si="1446">C210*100/C$5</f>
        <v>3.9680826259294123E-2</v>
      </c>
      <c r="D1380" s="376">
        <f t="shared" si="1446"/>
        <v>2.5182671222793031E-2</v>
      </c>
      <c r="E1380" s="376">
        <f t="shared" si="1446"/>
        <v>3.598999142580412E-2</v>
      </c>
      <c r="F1380" s="376">
        <f t="shared" si="1446"/>
        <v>4.1790271224858851E-2</v>
      </c>
      <c r="G1380" s="376">
        <f t="shared" si="1446"/>
        <v>3.0357228033809303E-2</v>
      </c>
      <c r="H1380" s="376">
        <f t="shared" si="1446"/>
        <v>2.9637648944584483E-2</v>
      </c>
      <c r="I1380" s="376">
        <f t="shared" si="1446"/>
        <v>7.0511172812484896E-2</v>
      </c>
      <c r="J1380" s="376">
        <f t="shared" si="1446"/>
        <v>3.2095832319700757E-2</v>
      </c>
      <c r="K1380" s="376">
        <f t="shared" si="1446"/>
        <v>7.1841081720309438E-2</v>
      </c>
      <c r="L1380" s="376">
        <f t="shared" si="1446"/>
        <v>7.6171503730236387E-2</v>
      </c>
      <c r="M1380" s="376">
        <f t="shared" si="1446"/>
        <v>8.1050999586448444E-2</v>
      </c>
      <c r="N1380" s="376">
        <f t="shared" si="1446"/>
        <v>7.8874130662662675E-2</v>
      </c>
      <c r="O1380" s="376">
        <f t="shared" si="1446"/>
        <v>4.0610313348365283E-2</v>
      </c>
      <c r="P1380" s="376">
        <f t="shared" si="1446"/>
        <v>1.8186660836237042E-2</v>
      </c>
      <c r="Q1380" s="376">
        <f t="shared" si="1446"/>
        <v>2.6165580034980592E-2</v>
      </c>
      <c r="R1380" s="376">
        <f t="shared" si="1446"/>
        <v>3.2608214501551269E-2</v>
      </c>
      <c r="S1380" s="376">
        <f t="shared" si="1446"/>
        <v>7.6686935076867885E-2</v>
      </c>
      <c r="T1380" s="376">
        <f t="shared" si="1446"/>
        <v>2.6641751483916849E-2</v>
      </c>
      <c r="U1380" s="376">
        <f t="shared" si="1446"/>
        <v>5.6089142921826603E-2</v>
      </c>
      <c r="V1380" s="376">
        <f t="shared" si="1446"/>
        <v>4.3824683405943914E-2</v>
      </c>
      <c r="W1380" s="376">
        <f t="shared" si="1446"/>
        <v>5.6524813484411941E-2</v>
      </c>
      <c r="X1380" s="376">
        <f t="shared" si="1446"/>
        <v>2.309364668586825E-2</v>
      </c>
      <c r="Y1380" s="376">
        <f t="shared" si="1446"/>
        <v>1.2727478471577744E-2</v>
      </c>
      <c r="Z1380" s="376">
        <f t="shared" si="1446"/>
        <v>1.9806334250746949E-3</v>
      </c>
      <c r="AA1380" s="376">
        <f t="shared" si="1446"/>
        <v>2.727753710290539E-2</v>
      </c>
      <c r="AB1380" s="376">
        <f t="shared" si="1446"/>
        <v>2.3084454574986289E-3</v>
      </c>
      <c r="AC1380" s="376">
        <f t="shared" si="1446"/>
        <v>2.468047836575827E-2</v>
      </c>
      <c r="AD1380" s="376">
        <f t="shared" si="1446"/>
        <v>7.514914344412163E-3</v>
      </c>
      <c r="AE1380" s="376">
        <f t="shared" si="1446"/>
        <v>4.5875596688728607E-2</v>
      </c>
      <c r="AF1380" s="376">
        <f t="shared" si="1446"/>
        <v>8.8534764420438571E-3</v>
      </c>
      <c r="AG1380" s="376">
        <f t="shared" ref="AG1380:AH1380" si="1447">AG210*100/AG$5</f>
        <v>6.8989134078312388E-3</v>
      </c>
      <c r="AH1380" s="376">
        <f t="shared" si="1447"/>
        <v>3.0481803905981281E-2</v>
      </c>
      <c r="AI1380" s="376">
        <f t="shared" ref="AI1380:AJ1380" si="1448">AI210*100/AI$5</f>
        <v>1.6390728805614187E-2</v>
      </c>
      <c r="AJ1380" s="376">
        <f t="shared" si="1448"/>
        <v>3.0628223523298956E-2</v>
      </c>
      <c r="AK1380" s="376">
        <f t="shared" ref="AK1380:AL1380" si="1449">AK210*100/AK$5</f>
        <v>2.4309582757436294E-2</v>
      </c>
      <c r="AL1380" s="376">
        <f t="shared" si="1449"/>
        <v>1.8490926956204344E-3</v>
      </c>
      <c r="AM1380" s="376">
        <f t="shared" ref="AM1380:AN1380" si="1450">AM210*100/AM$5</f>
        <v>2.6424731958398198E-2</v>
      </c>
      <c r="AN1380" s="376">
        <f t="shared" si="1450"/>
        <v>1.196449237256219E-2</v>
      </c>
      <c r="AO1380" s="376">
        <f t="shared" ref="AO1380:AP1380" si="1451">AO210*100/AO$5</f>
        <v>3.0648772306451886E-2</v>
      </c>
      <c r="AP1380" s="376">
        <f t="shared" si="1451"/>
        <v>6.5229416747757335E-3</v>
      </c>
    </row>
    <row r="1381" spans="1:42" s="326" customFormat="1" ht="13.8" x14ac:dyDescent="0.3">
      <c r="A1381" s="330"/>
      <c r="B1381" s="330" t="s">
        <v>382</v>
      </c>
      <c r="C1381" s="376">
        <f t="shared" ref="C1381:AF1381" si="1452">C211*100/C$5</f>
        <v>0.45445124742009863</v>
      </c>
      <c r="D1381" s="376">
        <f t="shared" si="1452"/>
        <v>0.43107567457273405</v>
      </c>
      <c r="E1381" s="376">
        <f t="shared" si="1452"/>
        <v>0.40562398626636847</v>
      </c>
      <c r="F1381" s="376">
        <f t="shared" si="1452"/>
        <v>0.40414591483102735</v>
      </c>
      <c r="G1381" s="376">
        <f t="shared" si="1452"/>
        <v>0.40170636462765436</v>
      </c>
      <c r="H1381" s="376">
        <f t="shared" si="1452"/>
        <v>0.40166623007293834</v>
      </c>
      <c r="I1381" s="376">
        <f t="shared" si="1452"/>
        <v>0.36000526621102386</v>
      </c>
      <c r="J1381" s="376">
        <f t="shared" si="1452"/>
        <v>0.39612822139121573</v>
      </c>
      <c r="K1381" s="376">
        <f t="shared" si="1452"/>
        <v>0.30580523808197257</v>
      </c>
      <c r="L1381" s="376">
        <f t="shared" si="1452"/>
        <v>0.4245647004003632</v>
      </c>
      <c r="M1381" s="376">
        <f t="shared" si="1452"/>
        <v>0.37896128783018174</v>
      </c>
      <c r="N1381" s="376">
        <f t="shared" si="1452"/>
        <v>0.41058984074535387</v>
      </c>
      <c r="O1381" s="376">
        <f t="shared" si="1452"/>
        <v>0.38875861155827862</v>
      </c>
      <c r="P1381" s="376">
        <f t="shared" si="1452"/>
        <v>0.45706709084524416</v>
      </c>
      <c r="Q1381" s="376">
        <f t="shared" si="1452"/>
        <v>0.44374015733337407</v>
      </c>
      <c r="R1381" s="376">
        <f t="shared" si="1452"/>
        <v>0.43848795062496287</v>
      </c>
      <c r="S1381" s="376">
        <f t="shared" si="1452"/>
        <v>0.35591018677595737</v>
      </c>
      <c r="T1381" s="376">
        <f t="shared" si="1452"/>
        <v>0.45693602911651043</v>
      </c>
      <c r="U1381" s="376">
        <f t="shared" si="1452"/>
        <v>0.36125196691831063</v>
      </c>
      <c r="V1381" s="376">
        <f t="shared" si="1452"/>
        <v>0.34875757057446688</v>
      </c>
      <c r="W1381" s="376">
        <f t="shared" si="1452"/>
        <v>0.3630729043322351</v>
      </c>
      <c r="X1381" s="376">
        <f t="shared" si="1452"/>
        <v>0.40134367761435868</v>
      </c>
      <c r="Y1381" s="376">
        <f t="shared" si="1452"/>
        <v>0.35918142214997123</v>
      </c>
      <c r="Z1381" s="376">
        <f t="shared" si="1452"/>
        <v>0.4498353984811459</v>
      </c>
      <c r="AA1381" s="376">
        <f t="shared" si="1452"/>
        <v>0.38768170497838811</v>
      </c>
      <c r="AB1381" s="376">
        <f t="shared" si="1452"/>
        <v>0.51401554413450601</v>
      </c>
      <c r="AC1381" s="376">
        <f t="shared" si="1452"/>
        <v>0.37354979315568537</v>
      </c>
      <c r="AD1381" s="376">
        <f t="shared" si="1452"/>
        <v>0.38449521216526572</v>
      </c>
      <c r="AE1381" s="376">
        <f t="shared" si="1452"/>
        <v>0.44353424505768357</v>
      </c>
      <c r="AF1381" s="376">
        <f t="shared" si="1452"/>
        <v>0.35348014823125268</v>
      </c>
      <c r="AG1381" s="376">
        <f t="shared" ref="AG1381:AH1381" si="1453">AG211*100/AG$5</f>
        <v>0.46787188217732489</v>
      </c>
      <c r="AH1381" s="376">
        <f t="shared" si="1453"/>
        <v>0.48099175947826028</v>
      </c>
      <c r="AI1381" s="376">
        <f t="shared" ref="AI1381:AJ1381" si="1454">AI211*100/AI$5</f>
        <v>0.37949281192287854</v>
      </c>
      <c r="AJ1381" s="376">
        <f t="shared" si="1454"/>
        <v>0.41636270996303465</v>
      </c>
      <c r="AK1381" s="376">
        <f t="shared" ref="AK1381:AL1381" si="1455">AK211*100/AK$5</f>
        <v>0.56907953175658188</v>
      </c>
      <c r="AL1381" s="376">
        <f t="shared" si="1455"/>
        <v>0.49040640490608439</v>
      </c>
      <c r="AM1381" s="376">
        <f t="shared" ref="AM1381:AN1381" si="1456">AM211*100/AM$5</f>
        <v>0.60011456756039949</v>
      </c>
      <c r="AN1381" s="376">
        <f t="shared" si="1456"/>
        <v>0.55287657928467437</v>
      </c>
      <c r="AO1381" s="376">
        <f t="shared" ref="AO1381:AP1381" si="1457">AO211*100/AO$5</f>
        <v>0.59864457418642369</v>
      </c>
      <c r="AP1381" s="376">
        <f t="shared" si="1457"/>
        <v>0.51392614227998756</v>
      </c>
    </row>
    <row r="1382" spans="1:42" s="326" customFormat="1" ht="13.8" x14ac:dyDescent="0.3">
      <c r="A1382" s="328"/>
      <c r="B1382" s="328" t="s">
        <v>383</v>
      </c>
      <c r="C1382" s="376">
        <f t="shared" ref="C1382:AF1382" si="1458">C212*100/C$5</f>
        <v>6.8653442603131293E-3</v>
      </c>
      <c r="D1382" s="376">
        <f t="shared" si="1458"/>
        <v>5.5100545581495859E-3</v>
      </c>
      <c r="E1382" s="376">
        <f t="shared" si="1458"/>
        <v>4.9229832831151742E-3</v>
      </c>
      <c r="F1382" s="376">
        <f t="shared" si="1458"/>
        <v>4.1190410872348916E-3</v>
      </c>
      <c r="G1382" s="376">
        <f t="shared" si="1458"/>
        <v>2.0336754468447157E-3</v>
      </c>
      <c r="H1382" s="376">
        <f t="shared" si="1458"/>
        <v>3.0797067974201479E-3</v>
      </c>
      <c r="I1382" s="376">
        <f t="shared" si="1458"/>
        <v>3.2452841043403092E-3</v>
      </c>
      <c r="J1382" s="376">
        <f t="shared" si="1458"/>
        <v>3.7201987461471324E-3</v>
      </c>
      <c r="K1382" s="376">
        <f t="shared" si="1458"/>
        <v>4.7083177533791005E-3</v>
      </c>
      <c r="L1382" s="376">
        <f t="shared" si="1458"/>
        <v>3.5218596864009712E-3</v>
      </c>
      <c r="M1382" s="376">
        <f t="shared" si="1458"/>
        <v>5.6161322548090257E-3</v>
      </c>
      <c r="N1382" s="376">
        <f t="shared" si="1458"/>
        <v>3.1105290965557112E-3</v>
      </c>
      <c r="O1382" s="376">
        <f t="shared" si="1458"/>
        <v>5.2272633499670079E-3</v>
      </c>
      <c r="P1382" s="376">
        <f t="shared" si="1458"/>
        <v>1.8827833080864893E-3</v>
      </c>
      <c r="Q1382" s="376">
        <f t="shared" si="1458"/>
        <v>4.0894148840909849E-3</v>
      </c>
      <c r="R1382" s="376">
        <f t="shared" si="1458"/>
        <v>3.0761396807591043E-3</v>
      </c>
      <c r="S1382" s="376">
        <f t="shared" si="1458"/>
        <v>3.8881773508404045E-3</v>
      </c>
      <c r="T1382" s="376">
        <f t="shared" si="1458"/>
        <v>2.4140372137510164E-3</v>
      </c>
      <c r="U1382" s="376">
        <f t="shared" si="1458"/>
        <v>4.0602937263307989E-3</v>
      </c>
      <c r="V1382" s="376">
        <f t="shared" si="1458"/>
        <v>2.2867311982055481E-3</v>
      </c>
      <c r="W1382" s="376">
        <f t="shared" si="1458"/>
        <v>3.4642762503262754E-3</v>
      </c>
      <c r="X1382" s="376">
        <f t="shared" si="1458"/>
        <v>4.5726551250557081E-3</v>
      </c>
      <c r="Y1382" s="376">
        <f t="shared" si="1458"/>
        <v>3.0581520587304382E-3</v>
      </c>
      <c r="Z1382" s="376">
        <f t="shared" si="1458"/>
        <v>5.4661587845409795E-3</v>
      </c>
      <c r="AA1382" s="376">
        <f t="shared" si="1458"/>
        <v>2.9806890185596472E-3</v>
      </c>
      <c r="AB1382" s="376">
        <f t="shared" si="1458"/>
        <v>2.9007006460212417E-3</v>
      </c>
      <c r="AC1382" s="376">
        <f t="shared" si="1458"/>
        <v>3.1094015062124343E-3</v>
      </c>
      <c r="AD1382" s="376">
        <f t="shared" si="1458"/>
        <v>3.2759921340943382E-3</v>
      </c>
      <c r="AE1382" s="376">
        <f t="shared" si="1458"/>
        <v>2.3074111116291917E-3</v>
      </c>
      <c r="AF1382" s="376">
        <f t="shared" si="1458"/>
        <v>3.0141707995805472E-3</v>
      </c>
      <c r="AG1382" s="376">
        <f t="shared" ref="AG1382:AH1382" si="1459">AG212*100/AG$5</f>
        <v>2.8880983120812076E-3</v>
      </c>
      <c r="AH1382" s="376">
        <f t="shared" si="1459"/>
        <v>3.7716344458360641E-3</v>
      </c>
      <c r="AI1382" s="376">
        <f t="shared" ref="AI1382:AJ1382" si="1460">AI212*100/AI$5</f>
        <v>3.9317831443852064E-3</v>
      </c>
      <c r="AJ1382" s="376">
        <f t="shared" si="1460"/>
        <v>3.534492415571671E-3</v>
      </c>
      <c r="AK1382" s="376">
        <f t="shared" ref="AK1382:AL1382" si="1461">AK212*100/AK$5</f>
        <v>3.7340207301063484E-3</v>
      </c>
      <c r="AL1382" s="376">
        <f t="shared" si="1461"/>
        <v>4.1455452562378986E-3</v>
      </c>
      <c r="AM1382" s="376">
        <f t="shared" ref="AM1382:AN1382" si="1462">AM212*100/AM$5</f>
        <v>3.1532894334100488E-3</v>
      </c>
      <c r="AN1382" s="376">
        <f t="shared" si="1462"/>
        <v>3.1895864797414179E-3</v>
      </c>
      <c r="AO1382" s="376">
        <f t="shared" ref="AO1382:AP1382" si="1463">AO212*100/AO$5</f>
        <v>2.9000837364743372E-3</v>
      </c>
      <c r="AP1382" s="376">
        <f t="shared" si="1463"/>
        <v>3.8123094043061314E-3</v>
      </c>
    </row>
    <row r="1383" spans="1:42" s="326" customFormat="1" ht="13.8" x14ac:dyDescent="0.3">
      <c r="A1383" s="330"/>
      <c r="B1383" s="330" t="s">
        <v>384</v>
      </c>
      <c r="C1383" s="376">
        <f t="shared" ref="C1383:AF1383" si="1464">C213*100/C$5</f>
        <v>6.6408172782148375E-2</v>
      </c>
      <c r="D1383" s="376">
        <f t="shared" si="1464"/>
        <v>6.5087519468141994E-2</v>
      </c>
      <c r="E1383" s="376">
        <f t="shared" si="1464"/>
        <v>7.5672220313944619E-2</v>
      </c>
      <c r="F1383" s="376">
        <f t="shared" si="1464"/>
        <v>6.5064852902244355E-2</v>
      </c>
      <c r="G1383" s="376">
        <f t="shared" si="1464"/>
        <v>5.8421949200266374E-2</v>
      </c>
      <c r="H1383" s="376">
        <f t="shared" si="1464"/>
        <v>6.5434711484009256E-2</v>
      </c>
      <c r="I1383" s="376">
        <f t="shared" si="1464"/>
        <v>5.8488870335042395E-2</v>
      </c>
      <c r="J1383" s="376">
        <f t="shared" si="1464"/>
        <v>5.9231399644538649E-2</v>
      </c>
      <c r="K1383" s="376">
        <f t="shared" si="1464"/>
        <v>5.1830731268448269E-2</v>
      </c>
      <c r="L1383" s="376">
        <f t="shared" si="1464"/>
        <v>5.7614012305738961E-2</v>
      </c>
      <c r="M1383" s="376">
        <f t="shared" si="1464"/>
        <v>5.939485324025303E-2</v>
      </c>
      <c r="N1383" s="376">
        <f t="shared" si="1464"/>
        <v>5.1190421703316849E-2</v>
      </c>
      <c r="O1383" s="376">
        <f t="shared" si="1464"/>
        <v>7.2038707153767145E-2</v>
      </c>
      <c r="P1383" s="376">
        <f t="shared" si="1464"/>
        <v>6.0859641044356989E-2</v>
      </c>
      <c r="Q1383" s="376">
        <f t="shared" si="1464"/>
        <v>5.9645384442897076E-2</v>
      </c>
      <c r="R1383" s="376">
        <f t="shared" si="1464"/>
        <v>5.2277863911822188E-2</v>
      </c>
      <c r="S1383" s="376">
        <f t="shared" si="1464"/>
        <v>6.4361802741606536E-2</v>
      </c>
      <c r="T1383" s="376">
        <f t="shared" si="1464"/>
        <v>6.3654903296625459E-2</v>
      </c>
      <c r="U1383" s="376">
        <f t="shared" si="1464"/>
        <v>4.9931168886963598E-2</v>
      </c>
      <c r="V1383" s="376">
        <f t="shared" si="1464"/>
        <v>6.1175506635465157E-2</v>
      </c>
      <c r="W1383" s="376">
        <f t="shared" si="1464"/>
        <v>4.9882735807273045E-2</v>
      </c>
      <c r="X1383" s="376">
        <f t="shared" si="1464"/>
        <v>5.2494794547507925E-2</v>
      </c>
      <c r="Y1383" s="376">
        <f t="shared" si="1464"/>
        <v>5.6009539420992113E-2</v>
      </c>
      <c r="Z1383" s="376">
        <f t="shared" si="1464"/>
        <v>6.0148078010196851E-2</v>
      </c>
      <c r="AA1383" s="376">
        <f t="shared" si="1464"/>
        <v>5.2852142504344703E-2</v>
      </c>
      <c r="AB1383" s="376">
        <f t="shared" si="1464"/>
        <v>5.4326241109672574E-2</v>
      </c>
      <c r="AC1383" s="376">
        <f t="shared" si="1464"/>
        <v>4.6806342574084996E-2</v>
      </c>
      <c r="AD1383" s="376">
        <f t="shared" si="1464"/>
        <v>5.4778067778754644E-2</v>
      </c>
      <c r="AE1383" s="376">
        <f t="shared" si="1464"/>
        <v>5.6851330291890358E-2</v>
      </c>
      <c r="AF1383" s="376">
        <f t="shared" si="1464"/>
        <v>6.4855326182160999E-2</v>
      </c>
      <c r="AG1383" s="376">
        <f t="shared" ref="AG1383:AH1383" si="1465">AG213*100/AG$5</f>
        <v>5.5046512513737045E-2</v>
      </c>
      <c r="AH1383" s="376">
        <f t="shared" si="1465"/>
        <v>6.213562629698749E-2</v>
      </c>
      <c r="AI1383" s="376">
        <f t="shared" ref="AI1383:AJ1383" si="1466">AI213*100/AI$5</f>
        <v>5.6357315137530242E-2</v>
      </c>
      <c r="AJ1383" s="376">
        <f t="shared" si="1466"/>
        <v>6.9459399867061747E-2</v>
      </c>
      <c r="AK1383" s="376">
        <f t="shared" ref="AK1383:AL1383" si="1467">AK213*100/AK$5</f>
        <v>6.3789912293567688E-2</v>
      </c>
      <c r="AL1383" s="376">
        <f t="shared" si="1467"/>
        <v>6.310251414767136E-2</v>
      </c>
      <c r="AM1383" s="376">
        <f t="shared" ref="AM1383:AN1383" si="1468">AM213*100/AM$5</f>
        <v>7.0079018948589714E-2</v>
      </c>
      <c r="AN1383" s="376">
        <f t="shared" si="1468"/>
        <v>5.3764367259260475E-2</v>
      </c>
      <c r="AO1383" s="376">
        <f t="shared" ref="AO1383:AP1383" si="1469">AO213*100/AO$5</f>
        <v>5.1816428271402398E-2</v>
      </c>
      <c r="AP1383" s="376">
        <f t="shared" si="1469"/>
        <v>5.9625576021939651E-2</v>
      </c>
    </row>
    <row r="1384" spans="1:42" s="326" customFormat="1" ht="12.75" customHeight="1" x14ac:dyDescent="0.3">
      <c r="A1384" s="328"/>
      <c r="B1384" s="328" t="s">
        <v>385</v>
      </c>
      <c r="C1384" s="376">
        <f t="shared" ref="C1384:AF1384" si="1470">C214*100/C$5</f>
        <v>3.6269743262031624E-3</v>
      </c>
      <c r="D1384" s="376">
        <f t="shared" si="1470"/>
        <v>3.2715948939013167E-3</v>
      </c>
      <c r="E1384" s="376">
        <f t="shared" si="1470"/>
        <v>3.1328075438005658E-3</v>
      </c>
      <c r="F1384" s="376">
        <f t="shared" si="1470"/>
        <v>2.6393855510437169E-3</v>
      </c>
      <c r="G1384" s="376">
        <f t="shared" si="1470"/>
        <v>3.179928880520828E-3</v>
      </c>
      <c r="H1384" s="376">
        <f t="shared" si="1470"/>
        <v>3.5869526228775842E-3</v>
      </c>
      <c r="I1384" s="376">
        <f t="shared" si="1470"/>
        <v>3.0240147335898336E-3</v>
      </c>
      <c r="J1384" s="376">
        <f t="shared" si="1470"/>
        <v>4.1943417235972566E-3</v>
      </c>
      <c r="K1384" s="376">
        <f t="shared" si="1470"/>
        <v>4.2767219593193503E-3</v>
      </c>
      <c r="L1384" s="376">
        <f t="shared" si="1470"/>
        <v>3.97338015901648E-3</v>
      </c>
      <c r="M1384" s="376">
        <f t="shared" si="1470"/>
        <v>5.4884928853815478E-3</v>
      </c>
      <c r="N1384" s="376">
        <f t="shared" si="1470"/>
        <v>3.3771458762604867E-3</v>
      </c>
      <c r="O1384" s="376">
        <f t="shared" si="1470"/>
        <v>4.972540085258435E-3</v>
      </c>
      <c r="P1384" s="376">
        <f t="shared" si="1470"/>
        <v>3.8778530891819315E-3</v>
      </c>
      <c r="Q1384" s="376">
        <f t="shared" si="1470"/>
        <v>5.0063027445828596E-3</v>
      </c>
      <c r="R1384" s="376">
        <f t="shared" si="1470"/>
        <v>5.5164304804502769E-3</v>
      </c>
      <c r="S1384" s="376">
        <f t="shared" si="1470"/>
        <v>5.0652394418790811E-3</v>
      </c>
      <c r="T1384" s="376">
        <f t="shared" si="1470"/>
        <v>4.5806375477556076E-3</v>
      </c>
      <c r="U1384" s="376">
        <f t="shared" si="1470"/>
        <v>4.4997785681487679E-3</v>
      </c>
      <c r="V1384" s="376">
        <f t="shared" si="1470"/>
        <v>5.5915559706794984E-3</v>
      </c>
      <c r="W1384" s="376">
        <f t="shared" si="1470"/>
        <v>4.4641578369584685E-3</v>
      </c>
      <c r="X1384" s="376">
        <f t="shared" si="1470"/>
        <v>4.7875097073780066E-3</v>
      </c>
      <c r="Y1384" s="376">
        <f t="shared" si="1470"/>
        <v>6.8816299319805667E-3</v>
      </c>
      <c r="Z1384" s="376">
        <f t="shared" si="1470"/>
        <v>5.4604473594653709E-3</v>
      </c>
      <c r="AA1384" s="376">
        <f t="shared" si="1470"/>
        <v>8.1255085420280145E-3</v>
      </c>
      <c r="AB1384" s="376">
        <f t="shared" si="1470"/>
        <v>4.6944644790806464E-3</v>
      </c>
      <c r="AC1384" s="376">
        <f t="shared" si="1470"/>
        <v>4.3013216855084923E-3</v>
      </c>
      <c r="AD1384" s="376">
        <f t="shared" si="1470"/>
        <v>4.7660464893580987E-3</v>
      </c>
      <c r="AE1384" s="376">
        <f t="shared" si="1470"/>
        <v>5.1211670338818091E-3</v>
      </c>
      <c r="AF1384" s="376">
        <f t="shared" si="1470"/>
        <v>4.6061279487329947E-3</v>
      </c>
      <c r="AG1384" s="376">
        <f t="shared" ref="AG1384:AH1384" si="1471">AG214*100/AG$5</f>
        <v>6.2782278866558494E-3</v>
      </c>
      <c r="AH1384" s="376">
        <f t="shared" si="1471"/>
        <v>4.9245910597608793E-3</v>
      </c>
      <c r="AI1384" s="376">
        <f t="shared" ref="AI1384:AJ1384" si="1472">AI214*100/AI$5</f>
        <v>5.240081462270247E-3</v>
      </c>
      <c r="AJ1384" s="376">
        <f t="shared" si="1472"/>
        <v>4.899410830259807E-3</v>
      </c>
      <c r="AK1384" s="376">
        <f t="shared" ref="AK1384:AL1384" si="1473">AK214*100/AK$5</f>
        <v>5.6924196136267039E-3</v>
      </c>
      <c r="AL1384" s="376">
        <f t="shared" si="1473"/>
        <v>5.8669968504770648E-3</v>
      </c>
      <c r="AM1384" s="376">
        <f t="shared" ref="AM1384:AN1384" si="1474">AM214*100/AM$5</f>
        <v>5.9567325199415275E-3</v>
      </c>
      <c r="AN1384" s="376">
        <f t="shared" si="1474"/>
        <v>4.3088715561601073E-3</v>
      </c>
      <c r="AO1384" s="376">
        <f t="shared" ref="AO1384:AP1384" si="1475">AO214*100/AO$5</f>
        <v>4.5210716297185913E-3</v>
      </c>
      <c r="AP1384" s="376">
        <f t="shared" si="1475"/>
        <v>7.2705610516571248E-3</v>
      </c>
    </row>
    <row r="1385" spans="1:42" s="326" customFormat="1" ht="13.8" x14ac:dyDescent="0.3">
      <c r="A1385" s="330"/>
      <c r="B1385" s="330" t="s">
        <v>386</v>
      </c>
      <c r="C1385" s="376">
        <f t="shared" ref="C1385:AF1385" si="1476">C215*100/C$5</f>
        <v>6.2781198455945222E-2</v>
      </c>
      <c r="D1385" s="376">
        <f t="shared" si="1476"/>
        <v>6.1772877273005129E-2</v>
      </c>
      <c r="E1385" s="376">
        <f t="shared" si="1476"/>
        <v>7.2539412770144043E-2</v>
      </c>
      <c r="F1385" s="376">
        <f t="shared" si="1476"/>
        <v>6.2425467351200643E-2</v>
      </c>
      <c r="G1385" s="376">
        <f t="shared" si="1476"/>
        <v>5.5242020319745545E-2</v>
      </c>
      <c r="H1385" s="376">
        <f t="shared" si="1476"/>
        <v>6.1847758861131676E-2</v>
      </c>
      <c r="I1385" s="376">
        <f t="shared" si="1476"/>
        <v>5.5464855601452562E-2</v>
      </c>
      <c r="J1385" s="376">
        <f t="shared" si="1476"/>
        <v>5.5073530457668336E-2</v>
      </c>
      <c r="K1385" s="376">
        <f t="shared" si="1476"/>
        <v>4.7554009309128918E-2</v>
      </c>
      <c r="L1385" s="376">
        <f t="shared" si="1476"/>
        <v>5.3640632146722482E-2</v>
      </c>
      <c r="M1385" s="376">
        <f t="shared" si="1476"/>
        <v>5.390636035487148E-2</v>
      </c>
      <c r="N1385" s="376">
        <f t="shared" si="1476"/>
        <v>4.7813275827056363E-2</v>
      </c>
      <c r="O1385" s="376">
        <f t="shared" si="1476"/>
        <v>6.7066167068508709E-2</v>
      </c>
      <c r="P1385" s="376">
        <f t="shared" si="1476"/>
        <v>5.6981787955175056E-2</v>
      </c>
      <c r="Q1385" s="376">
        <f t="shared" si="1476"/>
        <v>5.4639081698314211E-2</v>
      </c>
      <c r="R1385" s="376">
        <f t="shared" si="1476"/>
        <v>4.6761433431371915E-2</v>
      </c>
      <c r="S1385" s="376">
        <f t="shared" si="1476"/>
        <v>5.9296563299727448E-2</v>
      </c>
      <c r="T1385" s="376">
        <f t="shared" si="1476"/>
        <v>5.9074265748869849E-2</v>
      </c>
      <c r="U1385" s="376">
        <f t="shared" si="1476"/>
        <v>4.5431390318814824E-2</v>
      </c>
      <c r="V1385" s="376">
        <f t="shared" si="1476"/>
        <v>5.5583950664785657E-2</v>
      </c>
      <c r="W1385" s="376">
        <f t="shared" si="1476"/>
        <v>4.541857797031458E-2</v>
      </c>
      <c r="X1385" s="376">
        <f t="shared" si="1476"/>
        <v>4.7707284840129927E-2</v>
      </c>
      <c r="Y1385" s="376">
        <f t="shared" si="1476"/>
        <v>4.9127909489011551E-2</v>
      </c>
      <c r="Z1385" s="376">
        <f t="shared" si="1476"/>
        <v>5.4687630650731477E-2</v>
      </c>
      <c r="AA1385" s="376">
        <f t="shared" si="1476"/>
        <v>4.4726633962316679E-2</v>
      </c>
      <c r="AB1385" s="376">
        <f t="shared" si="1476"/>
        <v>4.9631776630591928E-2</v>
      </c>
      <c r="AC1385" s="376">
        <f t="shared" si="1476"/>
        <v>4.2505020888576495E-2</v>
      </c>
      <c r="AD1385" s="376">
        <f t="shared" si="1476"/>
        <v>5.0012021289396552E-2</v>
      </c>
      <c r="AE1385" s="376">
        <f t="shared" si="1476"/>
        <v>5.1730163258008555E-2</v>
      </c>
      <c r="AF1385" s="376">
        <f t="shared" si="1476"/>
        <v>6.0249198233427996E-2</v>
      </c>
      <c r="AG1385" s="376">
        <f t="shared" ref="AG1385:AH1385" si="1477">AG215*100/AG$5</f>
        <v>4.8768284627081188E-2</v>
      </c>
      <c r="AH1385" s="376">
        <f t="shared" si="1477"/>
        <v>5.7211035237226607E-2</v>
      </c>
      <c r="AI1385" s="376">
        <f t="shared" ref="AI1385:AJ1385" si="1478">AI215*100/AI$5</f>
        <v>5.1117233675259999E-2</v>
      </c>
      <c r="AJ1385" s="376">
        <f t="shared" si="1478"/>
        <v>6.4559989036801935E-2</v>
      </c>
      <c r="AK1385" s="376">
        <f t="shared" ref="AK1385:AL1385" si="1479">AK215*100/AK$5</f>
        <v>5.8097492679940986E-2</v>
      </c>
      <c r="AL1385" s="376">
        <f t="shared" si="1479"/>
        <v>5.723551729719429E-2</v>
      </c>
      <c r="AM1385" s="376">
        <f t="shared" ref="AM1385:AN1385" si="1480">AM215*100/AM$5</f>
        <v>6.4122286428648187E-2</v>
      </c>
      <c r="AN1385" s="376">
        <f t="shared" si="1480"/>
        <v>4.9455495703100372E-2</v>
      </c>
      <c r="AO1385" s="376">
        <f t="shared" ref="AO1385:AP1385" si="1481">AO215*100/AO$5</f>
        <v>4.7295356641683807E-2</v>
      </c>
      <c r="AP1385" s="376">
        <f t="shared" si="1481"/>
        <v>5.2355014970282533E-2</v>
      </c>
    </row>
    <row r="1386" spans="1:42" s="326" customFormat="1" ht="13.8" x14ac:dyDescent="0.3">
      <c r="A1386" s="328"/>
      <c r="B1386" s="328" t="s">
        <v>387</v>
      </c>
      <c r="C1386" s="376">
        <f t="shared" ref="C1386:AF1386" si="1482">C216*100/C$5</f>
        <v>0.39486524063247525</v>
      </c>
      <c r="D1386" s="376">
        <f t="shared" si="1482"/>
        <v>0.37102468934915067</v>
      </c>
      <c r="E1386" s="376">
        <f t="shared" si="1482"/>
        <v>0.32566280324364927</v>
      </c>
      <c r="F1386" s="376">
        <f t="shared" si="1482"/>
        <v>0.31764605199909463</v>
      </c>
      <c r="G1386" s="376">
        <f t="shared" si="1482"/>
        <v>0.32923356688555178</v>
      </c>
      <c r="H1386" s="376">
        <f t="shared" si="1482"/>
        <v>0.34641266694275336</v>
      </c>
      <c r="I1386" s="376">
        <f t="shared" si="1482"/>
        <v>0.31213732567200431</v>
      </c>
      <c r="J1386" s="376">
        <f t="shared" si="1482"/>
        <v>0.33959578946447011</v>
      </c>
      <c r="K1386" s="376">
        <f t="shared" si="1482"/>
        <v>0.33790027076750678</v>
      </c>
      <c r="L1386" s="376">
        <f t="shared" si="1482"/>
        <v>0.3816251034546283</v>
      </c>
      <c r="M1386" s="376">
        <f t="shared" si="1482"/>
        <v>0.4113391412082853</v>
      </c>
      <c r="N1386" s="376">
        <f t="shared" si="1482"/>
        <v>0.36762010308293425</v>
      </c>
      <c r="O1386" s="376">
        <f t="shared" si="1482"/>
        <v>0.40791379275604156</v>
      </c>
      <c r="P1386" s="376">
        <f t="shared" si="1482"/>
        <v>0.3532612845184358</v>
      </c>
      <c r="Q1386" s="376">
        <f t="shared" si="1482"/>
        <v>0.368036102810193</v>
      </c>
      <c r="R1386" s="376">
        <f t="shared" si="1482"/>
        <v>0.36317106533107962</v>
      </c>
      <c r="S1386" s="376">
        <f t="shared" si="1482"/>
        <v>0.4039173909430413</v>
      </c>
      <c r="T1386" s="376">
        <f t="shared" si="1482"/>
        <v>0.45789545757689637</v>
      </c>
      <c r="U1386" s="376">
        <f t="shared" si="1482"/>
        <v>0.45651905072171367</v>
      </c>
      <c r="V1386" s="376">
        <f t="shared" si="1482"/>
        <v>0.4667135990802983</v>
      </c>
      <c r="W1386" s="376">
        <f t="shared" si="1482"/>
        <v>0.39663096122977287</v>
      </c>
      <c r="X1386" s="376">
        <f t="shared" si="1482"/>
        <v>0.42603661018839079</v>
      </c>
      <c r="Y1386" s="376">
        <f t="shared" si="1482"/>
        <v>0.40909794116364662</v>
      </c>
      <c r="Z1386" s="376">
        <f t="shared" si="1482"/>
        <v>0.40869100903297501</v>
      </c>
      <c r="AA1386" s="376">
        <f t="shared" si="1482"/>
        <v>0.38305796567205369</v>
      </c>
      <c r="AB1386" s="376">
        <f t="shared" si="1482"/>
        <v>0.42523771394368481</v>
      </c>
      <c r="AC1386" s="376">
        <f t="shared" si="1482"/>
        <v>0.38661251002183128</v>
      </c>
      <c r="AD1386" s="376">
        <f t="shared" si="1482"/>
        <v>0.37821989973209102</v>
      </c>
      <c r="AE1386" s="376">
        <f t="shared" si="1482"/>
        <v>0.4677743290885738</v>
      </c>
      <c r="AF1386" s="376">
        <f t="shared" si="1482"/>
        <v>0.40148391448863963</v>
      </c>
      <c r="AG1386" s="376">
        <f t="shared" ref="AG1386:AH1386" si="1483">AG216*100/AG$5</f>
        <v>0.35662622032115682</v>
      </c>
      <c r="AH1386" s="376">
        <f t="shared" si="1483"/>
        <v>0.36403910605147588</v>
      </c>
      <c r="AI1386" s="376">
        <f t="shared" ref="AI1386:AJ1386" si="1484">AI216*100/AI$5</f>
        <v>0.33572845681335373</v>
      </c>
      <c r="AJ1386" s="376">
        <f t="shared" si="1484"/>
        <v>0.30746923321536562</v>
      </c>
      <c r="AK1386" s="376">
        <f t="shared" ref="AK1386:AL1386" si="1485">AK216*100/AK$5</f>
        <v>0.28545476993727842</v>
      </c>
      <c r="AL1386" s="376">
        <f t="shared" si="1485"/>
        <v>0.3011956820436747</v>
      </c>
      <c r="AM1386" s="376">
        <f t="shared" ref="AM1386:AN1386" si="1486">AM216*100/AM$5</f>
        <v>0.30428490967945804</v>
      </c>
      <c r="AN1386" s="376">
        <f t="shared" si="1486"/>
        <v>0.28929739504843899</v>
      </c>
      <c r="AO1386" s="376">
        <f t="shared" ref="AO1386:AP1386" si="1487">AO216*100/AO$5</f>
        <v>0.30841269816381789</v>
      </c>
      <c r="AP1386" s="376">
        <f t="shared" si="1487"/>
        <v>0.30084193465044945</v>
      </c>
    </row>
    <row r="1387" spans="1:42" s="326" customFormat="1" ht="27.6" x14ac:dyDescent="0.3">
      <c r="A1387" s="330"/>
      <c r="B1387" s="330" t="s">
        <v>388</v>
      </c>
      <c r="C1387" s="376">
        <f t="shared" ref="C1387:AF1387" si="1488">C217*100/C$5</f>
        <v>3.0224786051693024E-4</v>
      </c>
      <c r="D1387" s="376">
        <f t="shared" si="1488"/>
        <v>4.7352031359098007E-4</v>
      </c>
      <c r="E1387" s="376">
        <f t="shared" si="1488"/>
        <v>3.7295327902387684E-4</v>
      </c>
      <c r="F1387" s="376">
        <f t="shared" si="1488"/>
        <v>4.7988828200794855E-4</v>
      </c>
      <c r="G1387" s="376">
        <f t="shared" si="1488"/>
        <v>3.327832549382262E-4</v>
      </c>
      <c r="H1387" s="376">
        <f t="shared" si="1488"/>
        <v>4.3478213610637382E-4</v>
      </c>
      <c r="I1387" s="376">
        <f t="shared" si="1488"/>
        <v>4.0566051304253864E-4</v>
      </c>
      <c r="J1387" s="376">
        <f t="shared" si="1488"/>
        <v>4.0119790399625936E-4</v>
      </c>
      <c r="K1387" s="376">
        <f t="shared" si="1488"/>
        <v>3.9235981278159171E-4</v>
      </c>
      <c r="L1387" s="376">
        <f t="shared" si="1488"/>
        <v>1.0836491342772218E-3</v>
      </c>
      <c r="M1387" s="376">
        <f t="shared" si="1488"/>
        <v>4.6801102123408546E-4</v>
      </c>
      <c r="N1387" s="376">
        <f t="shared" si="1488"/>
        <v>2.6661677970477526E-4</v>
      </c>
      <c r="O1387" s="376">
        <f t="shared" si="1488"/>
        <v>5.0400346254072918E-4</v>
      </c>
      <c r="P1387" s="376">
        <f t="shared" si="1488"/>
        <v>3.3892170892235653E-4</v>
      </c>
      <c r="Q1387" s="376">
        <f t="shared" si="1488"/>
        <v>6.4307380248198318E-4</v>
      </c>
      <c r="R1387" s="376">
        <f t="shared" si="1488"/>
        <v>3.7938527269001026E-4</v>
      </c>
      <c r="S1387" s="376">
        <f t="shared" si="1488"/>
        <v>3.5391534565413661E-4</v>
      </c>
      <c r="T1387" s="376">
        <f t="shared" si="1488"/>
        <v>3.802816338522109E-4</v>
      </c>
      <c r="U1387" s="376">
        <f t="shared" si="1488"/>
        <v>3.9422059381911907E-4</v>
      </c>
      <c r="V1387" s="376">
        <f t="shared" si="1488"/>
        <v>5.5182657628336678E-4</v>
      </c>
      <c r="W1387" s="376">
        <f t="shared" si="1488"/>
        <v>3.4019675499028087E-4</v>
      </c>
      <c r="X1387" s="376">
        <f t="shared" si="1488"/>
        <v>6.0732865720395453E-4</v>
      </c>
      <c r="Y1387" s="376">
        <f t="shared" si="1488"/>
        <v>3.9778599595591735E-4</v>
      </c>
      <c r="Z1387" s="376">
        <f t="shared" si="1488"/>
        <v>2.9578074530619907E-4</v>
      </c>
      <c r="AA1387" s="376">
        <f t="shared" si="1488"/>
        <v>4.2758056258861398E-4</v>
      </c>
      <c r="AB1387" s="376">
        <f t="shared" si="1488"/>
        <v>5.3582427355456849E-4</v>
      </c>
      <c r="AC1387" s="376">
        <f t="shared" si="1488"/>
        <v>4.0077090591916813E-4</v>
      </c>
      <c r="AD1387" s="376">
        <f t="shared" si="1488"/>
        <v>4.9637595396856144E-4</v>
      </c>
      <c r="AE1387" s="376">
        <f t="shared" si="1488"/>
        <v>5.3915530062075294E-4</v>
      </c>
      <c r="AF1387" s="376">
        <f t="shared" si="1488"/>
        <v>4.9353212505451338E-4</v>
      </c>
      <c r="AG1387" s="376">
        <f t="shared" ref="AG1387:AH1387" si="1489">AG217*100/AG$5</f>
        <v>7.3053431681916175E-4</v>
      </c>
      <c r="AH1387" s="376">
        <f t="shared" si="1489"/>
        <v>4.7864115834074148E-4</v>
      </c>
      <c r="AI1387" s="376">
        <f t="shared" ref="AI1387:AJ1387" si="1490">AI217*100/AI$5</f>
        <v>3.3840520141069E-4</v>
      </c>
      <c r="AJ1387" s="376">
        <f t="shared" si="1490"/>
        <v>4.1251989057932049E-4</v>
      </c>
      <c r="AK1387" s="376">
        <f t="shared" ref="AK1387:AL1387" si="1491">AK217*100/AK$5</f>
        <v>7.6873836890960364E-4</v>
      </c>
      <c r="AL1387" s="376">
        <f t="shared" si="1491"/>
        <v>4.4379024638164789E-4</v>
      </c>
      <c r="AM1387" s="376">
        <f t="shared" ref="AM1387:AN1387" si="1492">AM217*100/AM$5</f>
        <v>3.3595998633534509E-4</v>
      </c>
      <c r="AN1387" s="376">
        <f t="shared" si="1492"/>
        <v>2.8789609421679972E-4</v>
      </c>
      <c r="AO1387" s="376">
        <f t="shared" ref="AO1387:AP1387" si="1493">AO217*100/AO$5</f>
        <v>2.7931986998960909E-4</v>
      </c>
      <c r="AP1387" s="376">
        <f t="shared" si="1493"/>
        <v>3.5003234637926155E-4</v>
      </c>
    </row>
    <row r="1388" spans="1:42" s="326" customFormat="1" ht="13.8" x14ac:dyDescent="0.3">
      <c r="A1388" s="328"/>
      <c r="B1388" s="328" t="s">
        <v>389</v>
      </c>
      <c r="C1388" s="376">
        <f t="shared" ref="C1388:AF1388" si="1494">C218*100/C$5</f>
        <v>9.7366989352239655E-2</v>
      </c>
      <c r="D1388" s="376">
        <f t="shared" si="1494"/>
        <v>7.8948750465987039E-2</v>
      </c>
      <c r="E1388" s="376">
        <f t="shared" si="1494"/>
        <v>7.7313214741649677E-2</v>
      </c>
      <c r="F1388" s="376">
        <f t="shared" si="1494"/>
        <v>7.3302935076714135E-2</v>
      </c>
      <c r="G1388" s="376">
        <f t="shared" si="1494"/>
        <v>8.4526946754309454E-2</v>
      </c>
      <c r="H1388" s="376">
        <f t="shared" si="1494"/>
        <v>8.7608600425434321E-2</v>
      </c>
      <c r="I1388" s="376">
        <f t="shared" si="1494"/>
        <v>7.110122446781951E-2</v>
      </c>
      <c r="J1388" s="376">
        <f t="shared" si="1494"/>
        <v>6.8750731730268091E-2</v>
      </c>
      <c r="K1388" s="376">
        <f t="shared" si="1494"/>
        <v>6.1796670513100692E-2</v>
      </c>
      <c r="L1388" s="376">
        <f t="shared" si="1494"/>
        <v>7.4591182076082105E-2</v>
      </c>
      <c r="M1388" s="376">
        <f t="shared" si="1494"/>
        <v>8.0114977543980254E-2</v>
      </c>
      <c r="N1388" s="376">
        <f t="shared" si="1494"/>
        <v>6.3543665829638107E-2</v>
      </c>
      <c r="O1388" s="376">
        <f t="shared" si="1494"/>
        <v>6.647253788120161E-2</v>
      </c>
      <c r="P1388" s="376">
        <f t="shared" si="1494"/>
        <v>7.4302972933453379E-2</v>
      </c>
      <c r="Q1388" s="376">
        <f t="shared" si="1494"/>
        <v>7.6329953520069785E-2</v>
      </c>
      <c r="R1388" s="376">
        <f t="shared" si="1494"/>
        <v>5.5467793979886312E-2</v>
      </c>
      <c r="S1388" s="376">
        <f t="shared" si="1494"/>
        <v>6.5151818377547605E-2</v>
      </c>
      <c r="T1388" s="376">
        <f t="shared" si="1494"/>
        <v>6.0539731648849363E-2</v>
      </c>
      <c r="U1388" s="376">
        <f t="shared" si="1494"/>
        <v>5.7934491688927732E-2</v>
      </c>
      <c r="V1388" s="376">
        <f t="shared" si="1494"/>
        <v>6.7498265666797244E-2</v>
      </c>
      <c r="W1388" s="376">
        <f t="shared" si="1494"/>
        <v>5.2907260010745853E-2</v>
      </c>
      <c r="X1388" s="376">
        <f t="shared" si="1494"/>
        <v>6.2241444594631219E-2</v>
      </c>
      <c r="Y1388" s="376">
        <f t="shared" si="1494"/>
        <v>5.9307874068400476E-2</v>
      </c>
      <c r="Z1388" s="376">
        <f t="shared" si="1494"/>
        <v>6.5952402973172078E-2</v>
      </c>
      <c r="AA1388" s="376">
        <f t="shared" si="1494"/>
        <v>5.8151346704316029E-2</v>
      </c>
      <c r="AB1388" s="376">
        <f t="shared" si="1494"/>
        <v>6.1029374269733684E-2</v>
      </c>
      <c r="AC1388" s="376">
        <f t="shared" si="1494"/>
        <v>5.5627298026988153E-2</v>
      </c>
      <c r="AD1388" s="376">
        <f t="shared" si="1494"/>
        <v>5.4388569930754672E-2</v>
      </c>
      <c r="AE1388" s="376">
        <f t="shared" si="1494"/>
        <v>6.0688156889028143E-2</v>
      </c>
      <c r="AF1388" s="376">
        <f t="shared" si="1494"/>
        <v>5.6765307517910771E-2</v>
      </c>
      <c r="AG1388" s="376">
        <f t="shared" ref="AG1388:AH1388" si="1495">AG218*100/AG$5</f>
        <v>5.7405851345018202E-2</v>
      </c>
      <c r="AH1388" s="376">
        <f t="shared" si="1495"/>
        <v>6.7358498579080411E-2</v>
      </c>
      <c r="AI1388" s="376">
        <f t="shared" ref="AI1388:AJ1388" si="1496">AI218*100/AI$5</f>
        <v>5.4963638092939394E-2</v>
      </c>
      <c r="AJ1388" s="376">
        <f t="shared" si="1496"/>
        <v>5.4953422712826688E-2</v>
      </c>
      <c r="AK1388" s="376">
        <f t="shared" ref="AK1388:AL1388" si="1497">AK218*100/AK$5</f>
        <v>5.9223598466396091E-2</v>
      </c>
      <c r="AL1388" s="376">
        <f t="shared" si="1497"/>
        <v>6.0188797772355675E-2</v>
      </c>
      <c r="AM1388" s="376">
        <f t="shared" ref="AM1388:AN1388" si="1498">AM218*100/AM$5</f>
        <v>6.2768646450998986E-2</v>
      </c>
      <c r="AN1388" s="376">
        <f t="shared" si="1498"/>
        <v>5.3424905359047148E-2</v>
      </c>
      <c r="AO1388" s="376">
        <f t="shared" ref="AO1388:AP1388" si="1499">AO218*100/AO$5</f>
        <v>5.9704269312444769E-2</v>
      </c>
      <c r="AP1388" s="376">
        <f t="shared" si="1499"/>
        <v>5.4652731916185096E-2</v>
      </c>
    </row>
    <row r="1389" spans="1:42" s="326" customFormat="1" ht="13.8" x14ac:dyDescent="0.3">
      <c r="A1389" s="330"/>
      <c r="B1389" s="330" t="s">
        <v>390</v>
      </c>
      <c r="C1389" s="376">
        <f t="shared" ref="C1389:AF1389" si="1500">C219*100/C$5</f>
        <v>0.29719600341971864</v>
      </c>
      <c r="D1389" s="376">
        <f t="shared" si="1500"/>
        <v>0.29160241856957259</v>
      </c>
      <c r="E1389" s="376">
        <f t="shared" si="1500"/>
        <v>0.24801393055087811</v>
      </c>
      <c r="F1389" s="376">
        <f t="shared" si="1500"/>
        <v>0.24386322864037252</v>
      </c>
      <c r="G1389" s="376">
        <f t="shared" si="1500"/>
        <v>0.2443738368763041</v>
      </c>
      <c r="H1389" s="376">
        <f t="shared" si="1500"/>
        <v>0.25836928438121265</v>
      </c>
      <c r="I1389" s="376">
        <f t="shared" si="1500"/>
        <v>0.24063044069114226</v>
      </c>
      <c r="J1389" s="376">
        <f t="shared" si="1500"/>
        <v>0.2704438598302058</v>
      </c>
      <c r="K1389" s="376">
        <f t="shared" si="1500"/>
        <v>0.27571124044162448</v>
      </c>
      <c r="L1389" s="376">
        <f t="shared" si="1500"/>
        <v>0.30595027224426902</v>
      </c>
      <c r="M1389" s="376">
        <f t="shared" si="1500"/>
        <v>0.3307561526430709</v>
      </c>
      <c r="N1389" s="376">
        <f t="shared" si="1500"/>
        <v>0.3038098204735914</v>
      </c>
      <c r="O1389" s="376">
        <f t="shared" si="1500"/>
        <v>0.3409372514122993</v>
      </c>
      <c r="P1389" s="376">
        <f t="shared" si="1500"/>
        <v>0.27861938987606</v>
      </c>
      <c r="Q1389" s="376">
        <f t="shared" si="1500"/>
        <v>0.29106307548764127</v>
      </c>
      <c r="R1389" s="376">
        <f t="shared" si="1500"/>
        <v>0.30732388607850325</v>
      </c>
      <c r="S1389" s="376">
        <f t="shared" si="1500"/>
        <v>0.33841165721983957</v>
      </c>
      <c r="T1389" s="376">
        <f t="shared" si="1500"/>
        <v>0.39697544429419473</v>
      </c>
      <c r="U1389" s="376">
        <f t="shared" si="1500"/>
        <v>0.39819033843896678</v>
      </c>
      <c r="V1389" s="376">
        <f t="shared" si="1500"/>
        <v>0.3986635068372178</v>
      </c>
      <c r="W1389" s="376">
        <f t="shared" si="1500"/>
        <v>0.3433835044640367</v>
      </c>
      <c r="X1389" s="376">
        <f t="shared" si="1500"/>
        <v>0.36318783693655565</v>
      </c>
      <c r="Y1389" s="376">
        <f t="shared" si="1500"/>
        <v>0.34939228109929016</v>
      </c>
      <c r="Z1389" s="376">
        <f t="shared" si="1500"/>
        <v>0.34244282531449671</v>
      </c>
      <c r="AA1389" s="376">
        <f t="shared" si="1500"/>
        <v>0.32447903840514902</v>
      </c>
      <c r="AB1389" s="376">
        <f t="shared" si="1500"/>
        <v>0.36367251540039658</v>
      </c>
      <c r="AC1389" s="376">
        <f t="shared" si="1500"/>
        <v>0.33058444108892399</v>
      </c>
      <c r="AD1389" s="376">
        <f t="shared" si="1500"/>
        <v>0.32333495384736771</v>
      </c>
      <c r="AE1389" s="376">
        <f t="shared" si="1500"/>
        <v>0.40654701689892486</v>
      </c>
      <c r="AF1389" s="376">
        <f t="shared" si="1500"/>
        <v>0.34422507484567433</v>
      </c>
      <c r="AG1389" s="376">
        <f t="shared" ref="AG1389:AH1389" si="1501">AG219*100/AG$5</f>
        <v>0.29848983465931944</v>
      </c>
      <c r="AH1389" s="376">
        <f t="shared" si="1501"/>
        <v>0.29620196631405471</v>
      </c>
      <c r="AI1389" s="376">
        <f t="shared" ref="AI1389:AJ1389" si="1502">AI219*100/AI$5</f>
        <v>0.2804264135190036</v>
      </c>
      <c r="AJ1389" s="376">
        <f t="shared" si="1502"/>
        <v>0.25210329061195963</v>
      </c>
      <c r="AK1389" s="376">
        <f t="shared" ref="AK1389:AL1389" si="1503">AK219*100/AK$5</f>
        <v>0.2254624331019727</v>
      </c>
      <c r="AL1389" s="376">
        <f t="shared" si="1503"/>
        <v>0.24056309402493739</v>
      </c>
      <c r="AM1389" s="376">
        <f t="shared" ref="AM1389:AN1389" si="1504">AM219*100/AM$5</f>
        <v>0.24118030324212372</v>
      </c>
      <c r="AN1389" s="376">
        <f t="shared" si="1504"/>
        <v>0.23558459359517503</v>
      </c>
      <c r="AO1389" s="376">
        <f t="shared" ref="AO1389:AP1389" si="1505">AO219*100/AO$5</f>
        <v>0.24842910898138351</v>
      </c>
      <c r="AP1389" s="376">
        <f t="shared" si="1505"/>
        <v>0.24583917038788508</v>
      </c>
    </row>
    <row r="1390" spans="1:42" s="326" customFormat="1" ht="13.8" x14ac:dyDescent="0.3">
      <c r="A1390" s="328"/>
      <c r="B1390" s="328" t="s">
        <v>391</v>
      </c>
      <c r="C1390" s="376">
        <f t="shared" ref="C1390:AF1390" si="1506">C220*100/C$5</f>
        <v>0.67362412456066112</v>
      </c>
      <c r="D1390" s="376">
        <f t="shared" si="1506"/>
        <v>0.92164271945298937</v>
      </c>
      <c r="E1390" s="376">
        <f t="shared" si="1506"/>
        <v>1.2340278096342037</v>
      </c>
      <c r="F1390" s="376">
        <f t="shared" si="1506"/>
        <v>1.6920460916698592</v>
      </c>
      <c r="G1390" s="376">
        <f t="shared" si="1506"/>
        <v>2.0622208549349721</v>
      </c>
      <c r="H1390" s="376">
        <f t="shared" si="1506"/>
        <v>2.0195992540587819</v>
      </c>
      <c r="I1390" s="376">
        <f t="shared" si="1506"/>
        <v>1.9900598423013194</v>
      </c>
      <c r="J1390" s="376">
        <f t="shared" si="1506"/>
        <v>1.4497833348955738</v>
      </c>
      <c r="K1390" s="376">
        <f t="shared" si="1506"/>
        <v>0.90984316985923297</v>
      </c>
      <c r="L1390" s="376">
        <f t="shared" si="1506"/>
        <v>1.2281808375614462</v>
      </c>
      <c r="M1390" s="376">
        <f t="shared" si="1506"/>
        <v>0.74920055208281922</v>
      </c>
      <c r="N1390" s="376">
        <f t="shared" si="1506"/>
        <v>0.75372563622539968</v>
      </c>
      <c r="O1390" s="376">
        <f t="shared" si="1506"/>
        <v>0.72055633907373995</v>
      </c>
      <c r="P1390" s="376">
        <f t="shared" si="1506"/>
        <v>0.77163920815463038</v>
      </c>
      <c r="Q1390" s="376">
        <f t="shared" si="1506"/>
        <v>1.1243957141769523</v>
      </c>
      <c r="R1390" s="376">
        <f t="shared" si="1506"/>
        <v>1.093778977882732</v>
      </c>
      <c r="S1390" s="376">
        <f t="shared" si="1506"/>
        <v>1.1919303277651196</v>
      </c>
      <c r="T1390" s="376">
        <f t="shared" si="1506"/>
        <v>1.3414101912184819</v>
      </c>
      <c r="U1390" s="376">
        <f t="shared" si="1506"/>
        <v>1.1110146582516547</v>
      </c>
      <c r="V1390" s="376">
        <f t="shared" si="1506"/>
        <v>1.5264649408692066</v>
      </c>
      <c r="W1390" s="376">
        <f t="shared" si="1506"/>
        <v>1.1461034464164899</v>
      </c>
      <c r="X1390" s="376">
        <f t="shared" si="1506"/>
        <v>0.82102260180797748</v>
      </c>
      <c r="Y1390" s="376">
        <f t="shared" si="1506"/>
        <v>0.88674382618348158</v>
      </c>
      <c r="Z1390" s="376">
        <f t="shared" si="1506"/>
        <v>0.77284045680740632</v>
      </c>
      <c r="AA1390" s="376">
        <f t="shared" si="1506"/>
        <v>1.1362569559301312</v>
      </c>
      <c r="AB1390" s="376">
        <f t="shared" si="1506"/>
        <v>0.79921197365733743</v>
      </c>
      <c r="AC1390" s="376">
        <f t="shared" si="1506"/>
        <v>1.1416889100234799</v>
      </c>
      <c r="AD1390" s="376">
        <f t="shared" si="1506"/>
        <v>1.4624109241358485</v>
      </c>
      <c r="AE1390" s="376">
        <f t="shared" si="1506"/>
        <v>1.2737134584340122</v>
      </c>
      <c r="AF1390" s="376">
        <f t="shared" si="1506"/>
        <v>1.1732294992704062</v>
      </c>
      <c r="AG1390" s="376">
        <f t="shared" ref="AG1390:AH1390" si="1507">AG220*100/AG$5</f>
        <v>1.5005518071823492</v>
      </c>
      <c r="AH1390" s="376">
        <f t="shared" si="1507"/>
        <v>1.2158164377988177</v>
      </c>
      <c r="AI1390" s="376">
        <f t="shared" ref="AI1390:AJ1390" si="1508">AI220*100/AI$5</f>
        <v>1.2789122582311954</v>
      </c>
      <c r="AJ1390" s="376">
        <f t="shared" si="1508"/>
        <v>0.84268296986865943</v>
      </c>
      <c r="AK1390" s="376">
        <f t="shared" ref="AK1390:AL1390" si="1509">AK220*100/AK$5</f>
        <v>0.62996612704939869</v>
      </c>
      <c r="AL1390" s="376">
        <f t="shared" si="1509"/>
        <v>0.55989176929504159</v>
      </c>
      <c r="AM1390" s="376">
        <f t="shared" ref="AM1390:AN1390" si="1510">AM220*100/AM$5</f>
        <v>1.0152377440714486</v>
      </c>
      <c r="AN1390" s="376">
        <f t="shared" si="1510"/>
        <v>0.89279399559661499</v>
      </c>
      <c r="AO1390" s="376">
        <f t="shared" ref="AO1390:AP1390" si="1511">AO220*100/AO$5</f>
        <v>0.97362438843411081</v>
      </c>
      <c r="AP1390" s="376">
        <f t="shared" si="1511"/>
        <v>1.123778507128796</v>
      </c>
    </row>
    <row r="1391" spans="1:42" s="326" customFormat="1" ht="13.8" x14ac:dyDescent="0.3">
      <c r="A1391" s="330"/>
      <c r="B1391" s="330" t="s">
        <v>392</v>
      </c>
      <c r="C1391" s="376">
        <f t="shared" ref="C1391:AF1391" si="1512">C221*100/C$5</f>
        <v>0.38985656180105183</v>
      </c>
      <c r="D1391" s="376">
        <f t="shared" si="1512"/>
        <v>0.6994755977763486</v>
      </c>
      <c r="E1391" s="376">
        <f t="shared" si="1512"/>
        <v>0.9208962365657567</v>
      </c>
      <c r="F1391" s="376">
        <f t="shared" si="1512"/>
        <v>1.4046729921274328</v>
      </c>
      <c r="G1391" s="376">
        <f t="shared" si="1512"/>
        <v>1.7258139601096409</v>
      </c>
      <c r="H1391" s="376">
        <f t="shared" si="1512"/>
        <v>1.5639838072639778</v>
      </c>
      <c r="I1391" s="376">
        <f t="shared" si="1512"/>
        <v>1.6404542365155679</v>
      </c>
      <c r="J1391" s="376">
        <f t="shared" si="1512"/>
        <v>1.134806507721783</v>
      </c>
      <c r="K1391" s="376">
        <f t="shared" si="1512"/>
        <v>0.66277419575066476</v>
      </c>
      <c r="L1391" s="376">
        <f t="shared" si="1512"/>
        <v>0.91622534303139114</v>
      </c>
      <c r="M1391" s="376">
        <f t="shared" si="1512"/>
        <v>0.50885561945087843</v>
      </c>
      <c r="N1391" s="376">
        <f t="shared" si="1512"/>
        <v>0.49661818833009469</v>
      </c>
      <c r="O1391" s="376">
        <f t="shared" si="1512"/>
        <v>0.46809939166490644</v>
      </c>
      <c r="P1391" s="376">
        <f t="shared" si="1512"/>
        <v>0.53594787099172025</v>
      </c>
      <c r="Q1391" s="376">
        <f t="shared" si="1512"/>
        <v>0.7419595803697705</v>
      </c>
      <c r="R1391" s="376">
        <f t="shared" si="1512"/>
        <v>0.84428561058593654</v>
      </c>
      <c r="S1391" s="376">
        <f t="shared" si="1512"/>
        <v>0.90454084871788898</v>
      </c>
      <c r="T1391" s="376">
        <f t="shared" si="1512"/>
        <v>1.0609871455378275</v>
      </c>
      <c r="U1391" s="376">
        <f t="shared" si="1512"/>
        <v>0.8388118995003353</v>
      </c>
      <c r="V1391" s="376">
        <f t="shared" si="1512"/>
        <v>1.2114948304645414</v>
      </c>
      <c r="W1391" s="376">
        <f t="shared" si="1512"/>
        <v>0.94064889828427545</v>
      </c>
      <c r="X1391" s="376">
        <f t="shared" si="1512"/>
        <v>0.62247863268760661</v>
      </c>
      <c r="Y1391" s="376">
        <f t="shared" si="1512"/>
        <v>0.66832139373509969</v>
      </c>
      <c r="Z1391" s="376">
        <f t="shared" si="1512"/>
        <v>0.53743432526813806</v>
      </c>
      <c r="AA1391" s="376">
        <f t="shared" si="1512"/>
        <v>0.93806299796780024</v>
      </c>
      <c r="AB1391" s="376">
        <f t="shared" si="1512"/>
        <v>0.57991584234636906</v>
      </c>
      <c r="AC1391" s="376">
        <f t="shared" si="1512"/>
        <v>0.88445243672970109</v>
      </c>
      <c r="AD1391" s="376">
        <f t="shared" si="1512"/>
        <v>1.1310481755284787</v>
      </c>
      <c r="AE1391" s="376">
        <f t="shared" si="1512"/>
        <v>0.97333087323608725</v>
      </c>
      <c r="AF1391" s="376">
        <f t="shared" si="1512"/>
        <v>0.93108738572897554</v>
      </c>
      <c r="AG1391" s="376">
        <f t="shared" ref="AG1391:AH1391" si="1513">AG221*100/AG$5</f>
        <v>1.1701561559070184</v>
      </c>
      <c r="AH1391" s="376">
        <f t="shared" si="1513"/>
        <v>0.96048526463245509</v>
      </c>
      <c r="AI1391" s="376">
        <f t="shared" ref="AI1391:AJ1391" si="1514">AI221*100/AI$5</f>
        <v>1.0763554943275182</v>
      </c>
      <c r="AJ1391" s="376">
        <f t="shared" si="1514"/>
        <v>0.59675825926529957</v>
      </c>
      <c r="AK1391" s="376">
        <f t="shared" ref="AK1391:AL1391" si="1515">AK221*100/AK$5</f>
        <v>0.4055779993953621</v>
      </c>
      <c r="AL1391" s="376">
        <f t="shared" si="1515"/>
        <v>0.32428761430373404</v>
      </c>
      <c r="AM1391" s="376">
        <f t="shared" ref="AM1391:AN1391" si="1516">AM221*100/AM$5</f>
        <v>0.75417332371008405</v>
      </c>
      <c r="AN1391" s="376">
        <f t="shared" si="1516"/>
        <v>0.69580193958584857</v>
      </c>
      <c r="AO1391" s="376">
        <f t="shared" ref="AO1391:AP1391" si="1517">AO221*100/AO$5</f>
        <v>0.64125636530635499</v>
      </c>
      <c r="AP1391" s="376">
        <f t="shared" si="1517"/>
        <v>0.82849064459727073</v>
      </c>
    </row>
    <row r="1392" spans="1:42" s="326" customFormat="1" ht="13.8" x14ac:dyDescent="0.3">
      <c r="A1392" s="328"/>
      <c r="B1392" s="328" t="s">
        <v>393</v>
      </c>
      <c r="C1392" s="376">
        <f t="shared" ref="C1392:AF1392" si="1518">C222*100/C$5</f>
        <v>0.28381074102539744</v>
      </c>
      <c r="D1392" s="376">
        <f t="shared" si="1518"/>
        <v>0.22216712167664074</v>
      </c>
      <c r="E1392" s="376">
        <f t="shared" si="1518"/>
        <v>0.31313157306844702</v>
      </c>
      <c r="F1392" s="376">
        <f t="shared" si="1518"/>
        <v>0.28737309954242651</v>
      </c>
      <c r="G1392" s="376">
        <f t="shared" si="1518"/>
        <v>0.33640689482533132</v>
      </c>
      <c r="H1392" s="376">
        <f t="shared" si="1518"/>
        <v>0.4556154467948042</v>
      </c>
      <c r="I1392" s="376">
        <f t="shared" si="1518"/>
        <v>0.34960560578575151</v>
      </c>
      <c r="J1392" s="376">
        <f t="shared" si="1518"/>
        <v>0.3149403546370636</v>
      </c>
      <c r="K1392" s="376">
        <f t="shared" si="1518"/>
        <v>0.24706897410856829</v>
      </c>
      <c r="L1392" s="376">
        <f t="shared" si="1518"/>
        <v>0.31195549453005522</v>
      </c>
      <c r="M1392" s="376">
        <f t="shared" si="1518"/>
        <v>0.24034493263194082</v>
      </c>
      <c r="N1392" s="376">
        <f t="shared" si="1518"/>
        <v>0.25710744789530493</v>
      </c>
      <c r="O1392" s="376">
        <f t="shared" si="1518"/>
        <v>0.2524569474088334</v>
      </c>
      <c r="P1392" s="376">
        <f t="shared" si="1518"/>
        <v>0.2356913371629101</v>
      </c>
      <c r="Q1392" s="376">
        <f t="shared" si="1518"/>
        <v>0.38243613380718172</v>
      </c>
      <c r="R1392" s="376">
        <f t="shared" si="1518"/>
        <v>0.24949336729679539</v>
      </c>
      <c r="S1392" s="376">
        <f t="shared" si="1518"/>
        <v>0.28738947904723072</v>
      </c>
      <c r="T1392" s="376">
        <f t="shared" si="1518"/>
        <v>0.28042304568065418</v>
      </c>
      <c r="U1392" s="376">
        <f t="shared" si="1518"/>
        <v>0.27220275875131933</v>
      </c>
      <c r="V1392" s="376">
        <f t="shared" si="1518"/>
        <v>0.3149701104046651</v>
      </c>
      <c r="W1392" s="376">
        <f t="shared" si="1518"/>
        <v>0.20545454813221442</v>
      </c>
      <c r="X1392" s="376">
        <f t="shared" si="1518"/>
        <v>0.19854396912037089</v>
      </c>
      <c r="Y1392" s="376">
        <f t="shared" si="1518"/>
        <v>0.21842243244838183</v>
      </c>
      <c r="Z1392" s="376">
        <f t="shared" si="1518"/>
        <v>0.23540613153926823</v>
      </c>
      <c r="AA1392" s="376">
        <f t="shared" si="1518"/>
        <v>0.19819395796233105</v>
      </c>
      <c r="AB1392" s="376">
        <f t="shared" si="1518"/>
        <v>0.21929613131096823</v>
      </c>
      <c r="AC1392" s="376">
        <f t="shared" si="1518"/>
        <v>0.2572364732937788</v>
      </c>
      <c r="AD1392" s="376">
        <f t="shared" si="1518"/>
        <v>0.33136274860736981</v>
      </c>
      <c r="AE1392" s="376">
        <f t="shared" si="1518"/>
        <v>0.30038258519792471</v>
      </c>
      <c r="AF1392" s="376">
        <f t="shared" si="1518"/>
        <v>0.24214211354143067</v>
      </c>
      <c r="AG1392" s="376">
        <f t="shared" ref="AG1392:AH1392" si="1519">AG222*100/AG$5</f>
        <v>0.33039565127533066</v>
      </c>
      <c r="AH1392" s="376">
        <f t="shared" si="1519"/>
        <v>0.25533117316636256</v>
      </c>
      <c r="AI1392" s="376">
        <f t="shared" ref="AI1392:AJ1392" si="1520">AI222*100/AI$5</f>
        <v>0.20255676390367733</v>
      </c>
      <c r="AJ1392" s="376">
        <f t="shared" si="1520"/>
        <v>0.24592471060335985</v>
      </c>
      <c r="AK1392" s="376">
        <f t="shared" ref="AK1392:AL1392" si="1521">AK222*100/AK$5</f>
        <v>0.2243881276540366</v>
      </c>
      <c r="AL1392" s="376">
        <f t="shared" si="1521"/>
        <v>0.23560415499130757</v>
      </c>
      <c r="AM1392" s="376">
        <f t="shared" ref="AM1392:AN1392" si="1522">AM222*100/AM$5</f>
        <v>0.26106442036136457</v>
      </c>
      <c r="AN1392" s="376">
        <f t="shared" si="1522"/>
        <v>0.19699205601076644</v>
      </c>
      <c r="AO1392" s="376">
        <f t="shared" ref="AO1392:AP1392" si="1523">AO222*100/AO$5</f>
        <v>0.33236802312775565</v>
      </c>
      <c r="AP1392" s="376">
        <f t="shared" si="1523"/>
        <v>0.29528786253152511</v>
      </c>
    </row>
    <row r="1393" spans="1:42" s="326" customFormat="1" ht="27.6" x14ac:dyDescent="0.3">
      <c r="A1393" s="330"/>
      <c r="B1393" s="330" t="s">
        <v>394</v>
      </c>
      <c r="C1393" s="376">
        <f t="shared" ref="C1393:AF1393" si="1524">C223*100/C$5</f>
        <v>3.3981295175260579E-2</v>
      </c>
      <c r="D1393" s="376">
        <f t="shared" si="1524"/>
        <v>3.7020679062567535E-2</v>
      </c>
      <c r="E1393" s="376">
        <f t="shared" si="1524"/>
        <v>3.3006365193613101E-2</v>
      </c>
      <c r="F1393" s="376">
        <f t="shared" si="1524"/>
        <v>4.2430122267536119E-2</v>
      </c>
      <c r="G1393" s="376">
        <f t="shared" si="1524"/>
        <v>5.2949513452393321E-2</v>
      </c>
      <c r="H1393" s="376">
        <f t="shared" si="1524"/>
        <v>4.0869520793999137E-2</v>
      </c>
      <c r="I1393" s="376">
        <f t="shared" si="1524"/>
        <v>3.8353357596749113E-2</v>
      </c>
      <c r="J1393" s="376">
        <f t="shared" si="1524"/>
        <v>5.5182948067849132E-2</v>
      </c>
      <c r="K1393" s="376">
        <f t="shared" si="1524"/>
        <v>4.029535277266947E-2</v>
      </c>
      <c r="L1393" s="376">
        <f t="shared" si="1524"/>
        <v>4.4158702221796783E-2</v>
      </c>
      <c r="M1393" s="376">
        <f t="shared" si="1524"/>
        <v>4.6801102123408544E-2</v>
      </c>
      <c r="N1393" s="376">
        <f t="shared" si="1524"/>
        <v>3.8126199497782863E-2</v>
      </c>
      <c r="O1393" s="376">
        <f t="shared" si="1524"/>
        <v>4.6985658158137274E-2</v>
      </c>
      <c r="P1393" s="376">
        <f t="shared" si="1524"/>
        <v>4.4880361970341849E-2</v>
      </c>
      <c r="Q1393" s="376">
        <f t="shared" si="1524"/>
        <v>4.1241918467727727E-2</v>
      </c>
      <c r="R1393" s="376">
        <f t="shared" si="1524"/>
        <v>3.1040354400699632E-2</v>
      </c>
      <c r="S1393" s="376">
        <f t="shared" si="1524"/>
        <v>3.7436080677202103E-2</v>
      </c>
      <c r="T1393" s="376">
        <f t="shared" si="1524"/>
        <v>3.3595342808571071E-2</v>
      </c>
      <c r="U1393" s="376">
        <f t="shared" si="1524"/>
        <v>3.7543877405746259E-2</v>
      </c>
      <c r="V1393" s="376">
        <f t="shared" si="1524"/>
        <v>4.2313943464385495E-2</v>
      </c>
      <c r="W1393" s="376">
        <f t="shared" si="1524"/>
        <v>3.50449144105794E-2</v>
      </c>
      <c r="X1393" s="376">
        <f t="shared" si="1524"/>
        <v>4.0052356397113603E-2</v>
      </c>
      <c r="Y1393" s="376">
        <f t="shared" si="1524"/>
        <v>2.9854013673622583E-2</v>
      </c>
      <c r="Z1393" s="376">
        <f t="shared" si="1524"/>
        <v>3.7085971188284619E-2</v>
      </c>
      <c r="AA1393" s="376">
        <f t="shared" si="1524"/>
        <v>3.8910284877133779E-2</v>
      </c>
      <c r="AB1393" s="376">
        <f t="shared" si="1524"/>
        <v>3.6925306606827447E-2</v>
      </c>
      <c r="AC1393" s="376">
        <f t="shared" si="1524"/>
        <v>3.415095951103677E-2</v>
      </c>
      <c r="AD1393" s="376">
        <f t="shared" si="1524"/>
        <v>3.2628307674150564E-2</v>
      </c>
      <c r="AE1393" s="376">
        <f t="shared" si="1524"/>
        <v>3.7118393542953397E-2</v>
      </c>
      <c r="AF1393" s="376">
        <f t="shared" si="1524"/>
        <v>3.7473350241011553E-2</v>
      </c>
      <c r="AG1393" s="376">
        <f t="shared" ref="AG1393:AH1393" si="1525">AG223*100/AG$5</f>
        <v>4.129783128198946E-2</v>
      </c>
      <c r="AH1393" s="376">
        <f t="shared" si="1525"/>
        <v>2.7393908274425213E-2</v>
      </c>
      <c r="AI1393" s="376">
        <f t="shared" ref="AI1393:AJ1393" si="1526">AI223*100/AI$5</f>
        <v>3.0913671838940188E-2</v>
      </c>
      <c r="AJ1393" s="376">
        <f t="shared" si="1526"/>
        <v>3.2392394139663647E-2</v>
      </c>
      <c r="AK1393" s="376">
        <f t="shared" ref="AK1393:AL1393" si="1527">AK223*100/AK$5</f>
        <v>3.2666453232255033E-2</v>
      </c>
      <c r="AL1393" s="376">
        <f t="shared" si="1527"/>
        <v>2.9335432642470204E-2</v>
      </c>
      <c r="AM1393" s="376">
        <f t="shared" ref="AM1393:AN1393" si="1528">AM223*100/AM$5</f>
        <v>3.3130475416429127E-2</v>
      </c>
      <c r="AN1393" s="376">
        <f t="shared" si="1528"/>
        <v>3.1545881846774822E-2</v>
      </c>
      <c r="AO1393" s="376">
        <f t="shared" ref="AO1393:AP1393" si="1529">AO223*100/AO$5</f>
        <v>2.3639502725407172E-2</v>
      </c>
      <c r="AP1393" s="376">
        <f t="shared" si="1529"/>
        <v>2.3808551456857164E-2</v>
      </c>
    </row>
    <row r="1394" spans="1:42" s="326" customFormat="1" ht="13.8" x14ac:dyDescent="0.3">
      <c r="A1394" s="328"/>
      <c r="B1394" s="328" t="s">
        <v>395</v>
      </c>
      <c r="C1394" s="376">
        <f t="shared" ref="C1394:AF1394" si="1530">C224*100/C$5</f>
        <v>1.843711949153274E-2</v>
      </c>
      <c r="D1394" s="376">
        <f t="shared" si="1530"/>
        <v>1.7477204301630717E-2</v>
      </c>
      <c r="E1394" s="376">
        <f t="shared" si="1530"/>
        <v>1.6633716244464906E-2</v>
      </c>
      <c r="F1394" s="376">
        <f t="shared" si="1530"/>
        <v>1.7435940912955465E-2</v>
      </c>
      <c r="G1394" s="376">
        <f t="shared" si="1530"/>
        <v>2.1409056067692549E-2</v>
      </c>
      <c r="H1394" s="376">
        <f t="shared" si="1530"/>
        <v>1.5905779812558172E-2</v>
      </c>
      <c r="I1394" s="376">
        <f t="shared" si="1530"/>
        <v>1.7480280289287574E-2</v>
      </c>
      <c r="J1394" s="376">
        <f t="shared" si="1530"/>
        <v>1.8929246561278056E-2</v>
      </c>
      <c r="K1394" s="376">
        <f t="shared" si="1530"/>
        <v>1.6557584099383172E-2</v>
      </c>
      <c r="L1394" s="376">
        <f t="shared" si="1530"/>
        <v>1.7157777959389345E-2</v>
      </c>
      <c r="M1394" s="376">
        <f t="shared" si="1530"/>
        <v>2.0422299108396456E-2</v>
      </c>
      <c r="N1394" s="376">
        <f t="shared" si="1530"/>
        <v>1.9862950088005756E-2</v>
      </c>
      <c r="O1394" s="376">
        <f t="shared" si="1530"/>
        <v>1.7856012419219296E-2</v>
      </c>
      <c r="P1394" s="376">
        <f t="shared" si="1530"/>
        <v>1.6548829726979769E-2</v>
      </c>
      <c r="Q1394" s="376">
        <f t="shared" si="1530"/>
        <v>2.1739943394040021E-2</v>
      </c>
      <c r="R1394" s="376">
        <f t="shared" si="1530"/>
        <v>1.2418948068908727E-2</v>
      </c>
      <c r="S1394" s="376">
        <f t="shared" si="1530"/>
        <v>1.845735320813497E-2</v>
      </c>
      <c r="T1394" s="376">
        <f t="shared" si="1530"/>
        <v>1.73310108402344E-2</v>
      </c>
      <c r="U1394" s="376">
        <f t="shared" si="1530"/>
        <v>1.7101828622149911E-2</v>
      </c>
      <c r="V1394" s="376">
        <f t="shared" si="1530"/>
        <v>1.9189859824938808E-2</v>
      </c>
      <c r="W1394" s="376">
        <f t="shared" si="1530"/>
        <v>1.7901061384325428E-2</v>
      </c>
      <c r="X1394" s="376">
        <f t="shared" si="1530"/>
        <v>1.9321401948608215E-2</v>
      </c>
      <c r="Y1394" s="376">
        <f t="shared" si="1530"/>
        <v>1.6125423096171199E-2</v>
      </c>
      <c r="Z1394" s="376">
        <f t="shared" si="1530"/>
        <v>1.6641113871020925E-2</v>
      </c>
      <c r="AA1394" s="376">
        <f t="shared" si="1530"/>
        <v>1.9546347656860103E-2</v>
      </c>
      <c r="AB1394" s="376">
        <f t="shared" si="1530"/>
        <v>1.6642646066647084E-2</v>
      </c>
      <c r="AC1394" s="376">
        <f t="shared" si="1530"/>
        <v>1.543033573408017E-2</v>
      </c>
      <c r="AD1394" s="376">
        <f t="shared" si="1530"/>
        <v>1.6173790054626023E-2</v>
      </c>
      <c r="AE1394" s="376">
        <f t="shared" si="1530"/>
        <v>1.5867287502268408E-2</v>
      </c>
      <c r="AF1394" s="376">
        <f t="shared" si="1530"/>
        <v>1.7245037216876646E-2</v>
      </c>
      <c r="AG1394" s="376">
        <f t="shared" ref="AG1394:AH1394" si="1531">AG224*100/AG$5</f>
        <v>1.7546474767923051E-2</v>
      </c>
      <c r="AH1394" s="376">
        <f t="shared" si="1531"/>
        <v>1.2474634369722312E-2</v>
      </c>
      <c r="AI1394" s="376">
        <f t="shared" ref="AI1394:AJ1394" si="1532">AI224*100/AI$5</f>
        <v>1.3530687569726E-2</v>
      </c>
      <c r="AJ1394" s="376">
        <f t="shared" si="1532"/>
        <v>1.1937857726672194E-2</v>
      </c>
      <c r="AK1394" s="376">
        <f t="shared" ref="AK1394:AL1394" si="1533">AK224*100/AK$5</f>
        <v>1.4535504057312045E-2</v>
      </c>
      <c r="AL1394" s="376">
        <f t="shared" si="1533"/>
        <v>1.357522490983043E-2</v>
      </c>
      <c r="AM1394" s="376">
        <f t="shared" ref="AM1394:AN1394" si="1534">AM224*100/AM$5</f>
        <v>1.4806204807375288E-2</v>
      </c>
      <c r="AN1394" s="376">
        <f t="shared" si="1534"/>
        <v>1.2584197908578209E-2</v>
      </c>
      <c r="AO1394" s="376">
        <f t="shared" ref="AO1394:AP1394" si="1535">AO224*100/AO$5</f>
        <v>1.0073296802955481E-2</v>
      </c>
      <c r="AP1394" s="376">
        <f t="shared" si="1535"/>
        <v>9.9967017752814469E-3</v>
      </c>
    </row>
    <row r="1395" spans="1:42" s="326" customFormat="1" ht="13.8" x14ac:dyDescent="0.3">
      <c r="A1395" s="330"/>
      <c r="B1395" s="330" t="s">
        <v>396</v>
      </c>
      <c r="C1395" s="376">
        <f t="shared" ref="C1395:AF1395" si="1536">C225*100/C$5</f>
        <v>1.5544175683727839E-2</v>
      </c>
      <c r="D1395" s="376">
        <f t="shared" si="1536"/>
        <v>1.9543474760936815E-2</v>
      </c>
      <c r="E1395" s="376">
        <f t="shared" si="1536"/>
        <v>1.6372648949148191E-2</v>
      </c>
      <c r="F1395" s="376">
        <f t="shared" si="1536"/>
        <v>2.4954190664413324E-2</v>
      </c>
      <c r="G1395" s="376">
        <f t="shared" si="1536"/>
        <v>3.1540457384700765E-2</v>
      </c>
      <c r="H1395" s="376">
        <f t="shared" si="1536"/>
        <v>2.4963740981440965E-2</v>
      </c>
      <c r="I1395" s="376">
        <f t="shared" si="1536"/>
        <v>2.0873077307461536E-2</v>
      </c>
      <c r="J1395" s="376">
        <f t="shared" si="1536"/>
        <v>3.6253701506571076E-2</v>
      </c>
      <c r="K1395" s="376">
        <f t="shared" si="1536"/>
        <v>2.3737768673286298E-2</v>
      </c>
      <c r="L1395" s="376">
        <f t="shared" si="1536"/>
        <v>2.7046076309668994E-2</v>
      </c>
      <c r="M1395" s="376">
        <f t="shared" si="1536"/>
        <v>2.6421349471487915E-2</v>
      </c>
      <c r="N1395" s="376">
        <f t="shared" si="1536"/>
        <v>1.8263249409777107E-2</v>
      </c>
      <c r="O1395" s="376">
        <f t="shared" si="1536"/>
        <v>2.9129645738917975E-2</v>
      </c>
      <c r="P1395" s="376">
        <f t="shared" si="1536"/>
        <v>2.833153224336208E-2</v>
      </c>
      <c r="Q1395" s="376">
        <f t="shared" si="1536"/>
        <v>1.9501975073687706E-2</v>
      </c>
      <c r="R1395" s="376">
        <f t="shared" si="1536"/>
        <v>1.8621406331790904E-2</v>
      </c>
      <c r="S1395" s="376">
        <f t="shared" si="1536"/>
        <v>1.8978727469067137E-2</v>
      </c>
      <c r="T1395" s="376">
        <f t="shared" si="1536"/>
        <v>1.6264331968336671E-2</v>
      </c>
      <c r="U1395" s="376">
        <f t="shared" si="1536"/>
        <v>2.0442048783596348E-2</v>
      </c>
      <c r="V1395" s="376">
        <f t="shared" si="1536"/>
        <v>2.3124083639446687E-2</v>
      </c>
      <c r="W1395" s="376">
        <f t="shared" si="1536"/>
        <v>1.7143853026253968E-2</v>
      </c>
      <c r="X1395" s="376">
        <f t="shared" si="1536"/>
        <v>2.0730954448505385E-2</v>
      </c>
      <c r="Y1395" s="376">
        <f t="shared" si="1536"/>
        <v>1.3728590577451381E-2</v>
      </c>
      <c r="Z1395" s="376">
        <f t="shared" si="1536"/>
        <v>2.0444857317263698E-2</v>
      </c>
      <c r="AA1395" s="376">
        <f t="shared" si="1536"/>
        <v>1.9363937220273669E-2</v>
      </c>
      <c r="AB1395" s="376">
        <f t="shared" si="1536"/>
        <v>2.028266054018037E-2</v>
      </c>
      <c r="AC1395" s="376">
        <f t="shared" si="1536"/>
        <v>1.8720623776956602E-2</v>
      </c>
      <c r="AD1395" s="376">
        <f t="shared" si="1536"/>
        <v>1.6454517619524538E-2</v>
      </c>
      <c r="AE1395" s="376">
        <f t="shared" si="1536"/>
        <v>2.1251106040684985E-2</v>
      </c>
      <c r="AF1395" s="376">
        <f t="shared" si="1536"/>
        <v>2.0228313024134907E-2</v>
      </c>
      <c r="AG1395" s="376">
        <f t="shared" ref="AG1395:AH1395" si="1537">AG225*100/AG$5</f>
        <v>2.3751356514066409E-2</v>
      </c>
      <c r="AH1395" s="376">
        <f t="shared" si="1537"/>
        <v>1.49192739047029E-2</v>
      </c>
      <c r="AI1395" s="376">
        <f t="shared" ref="AI1395:AJ1395" si="1538">AI225*100/AI$5</f>
        <v>1.738298426921419E-2</v>
      </c>
      <c r="AJ1395" s="376">
        <f t="shared" si="1538"/>
        <v>2.0454536412991449E-2</v>
      </c>
      <c r="AK1395" s="376">
        <f t="shared" ref="AK1395:AL1395" si="1539">AK225*100/AK$5</f>
        <v>1.8130949174942981E-2</v>
      </c>
      <c r="AL1395" s="376">
        <f t="shared" si="1539"/>
        <v>1.5760207732639774E-2</v>
      </c>
      <c r="AM1395" s="376">
        <f t="shared" ref="AM1395:AN1395" si="1540">AM225*100/AM$5</f>
        <v>1.8324270609053832E-2</v>
      </c>
      <c r="AN1395" s="376">
        <f t="shared" si="1540"/>
        <v>1.8961683938196611E-2</v>
      </c>
      <c r="AO1395" s="376">
        <f t="shared" ref="AO1395:AP1395" si="1541">AO225*100/AO$5</f>
        <v>1.3566205922451691E-2</v>
      </c>
      <c r="AP1395" s="376">
        <f t="shared" si="1541"/>
        <v>1.3811849681575717E-2</v>
      </c>
    </row>
    <row r="1396" spans="1:42" s="326" customFormat="1" ht="13.8" x14ac:dyDescent="0.3">
      <c r="A1396" s="328"/>
      <c r="B1396" s="328" t="s">
        <v>397</v>
      </c>
      <c r="C1396" s="376">
        <f t="shared" ref="C1396:AF1396" si="1542">C226*100/C$5</f>
        <v>6.9905612310987159E-2</v>
      </c>
      <c r="D1396" s="376">
        <f t="shared" si="1542"/>
        <v>7.0984999737411458E-2</v>
      </c>
      <c r="E1396" s="376">
        <f t="shared" si="1542"/>
        <v>7.8282893267111756E-2</v>
      </c>
      <c r="F1396" s="376">
        <f t="shared" si="1542"/>
        <v>7.7381985473781709E-2</v>
      </c>
      <c r="G1396" s="376">
        <f t="shared" si="1542"/>
        <v>7.4247641768439787E-2</v>
      </c>
      <c r="H1396" s="376">
        <f t="shared" si="1542"/>
        <v>7.8550639256551535E-2</v>
      </c>
      <c r="I1396" s="376">
        <f t="shared" si="1542"/>
        <v>7.1875667265446155E-2</v>
      </c>
      <c r="J1396" s="376">
        <f t="shared" si="1542"/>
        <v>7.8853624403628433E-2</v>
      </c>
      <c r="K1396" s="376">
        <f t="shared" si="1542"/>
        <v>7.4352184522111633E-2</v>
      </c>
      <c r="L1396" s="376">
        <f t="shared" si="1542"/>
        <v>9.4232322634856758E-2</v>
      </c>
      <c r="M1396" s="376">
        <f t="shared" si="1542"/>
        <v>8.7007503493064076E-2</v>
      </c>
      <c r="N1396" s="376">
        <f t="shared" si="1542"/>
        <v>9.2915947727114173E-2</v>
      </c>
      <c r="O1396" s="376">
        <f t="shared" si="1542"/>
        <v>9.4507951356787884E-2</v>
      </c>
      <c r="P1396" s="376">
        <f t="shared" si="1542"/>
        <v>9.7313430982059468E-2</v>
      </c>
      <c r="Q1396" s="376">
        <f t="shared" si="1542"/>
        <v>0.10217006031742859</v>
      </c>
      <c r="R1396" s="376">
        <f t="shared" si="1542"/>
        <v>7.7759976508251324E-2</v>
      </c>
      <c r="S1396" s="376">
        <f t="shared" si="1542"/>
        <v>8.7268557925564094E-2</v>
      </c>
      <c r="T1396" s="376">
        <f t="shared" si="1542"/>
        <v>9.535744608388172E-2</v>
      </c>
      <c r="U1396" s="376">
        <f t="shared" si="1542"/>
        <v>8.7339726153032551E-2</v>
      </c>
      <c r="V1396" s="376">
        <f t="shared" si="1542"/>
        <v>9.9732262418696829E-2</v>
      </c>
      <c r="W1396" s="376">
        <f t="shared" si="1542"/>
        <v>8.3499467203045116E-2</v>
      </c>
      <c r="X1396" s="376">
        <f t="shared" si="1542"/>
        <v>0.10043550523942067</v>
      </c>
      <c r="Y1396" s="376">
        <f t="shared" si="1542"/>
        <v>8.7414840847959654E-2</v>
      </c>
      <c r="Z1396" s="376">
        <f t="shared" si="1542"/>
        <v>9.1582296163551111E-2</v>
      </c>
      <c r="AA1396" s="376">
        <f t="shared" si="1542"/>
        <v>8.4555719713449079E-2</v>
      </c>
      <c r="AB1396" s="376">
        <f t="shared" si="1542"/>
        <v>8.1946223961831988E-2</v>
      </c>
      <c r="AC1396" s="376">
        <f t="shared" si="1542"/>
        <v>8.219543926852145E-2</v>
      </c>
      <c r="AD1396" s="376">
        <f t="shared" si="1542"/>
        <v>7.4942763579981003E-2</v>
      </c>
      <c r="AE1396" s="376">
        <f t="shared" si="1542"/>
        <v>7.1833752762536632E-2</v>
      </c>
      <c r="AF1396" s="376">
        <f t="shared" si="1542"/>
        <v>7.8126841561186378E-2</v>
      </c>
      <c r="AG1396" s="376">
        <f t="shared" ref="AG1396:AH1396" si="1543">AG226*100/AG$5</f>
        <v>7.5228893200511293E-2</v>
      </c>
      <c r="AH1396" s="376">
        <f t="shared" si="1543"/>
        <v>8.2673731408052675E-2</v>
      </c>
      <c r="AI1396" s="376">
        <f t="shared" ref="AI1396:AJ1396" si="1544">AI226*100/AI$5</f>
        <v>7.6203029553073801E-2</v>
      </c>
      <c r="AJ1396" s="376">
        <f t="shared" si="1544"/>
        <v>7.3879224823320364E-2</v>
      </c>
      <c r="AK1396" s="376">
        <f t="shared" ref="AK1396:AL1396" si="1545">AK226*100/AK$5</f>
        <v>7.7771780160906898E-2</v>
      </c>
      <c r="AL1396" s="376">
        <f t="shared" si="1545"/>
        <v>7.2398927197023663E-2</v>
      </c>
      <c r="AM1396" s="376">
        <f t="shared" ref="AM1396:AN1396" si="1546">AM226*100/AM$5</f>
        <v>7.6176631555077298E-2</v>
      </c>
      <c r="AN1396" s="376">
        <f t="shared" si="1546"/>
        <v>7.4948856172650277E-2</v>
      </c>
      <c r="AO1396" s="376">
        <f t="shared" ref="AO1396:AP1396" si="1547">AO226*100/AO$5</f>
        <v>8.0790262761473927E-2</v>
      </c>
      <c r="AP1396" s="376">
        <f t="shared" si="1547"/>
        <v>9.3005797578827543E-2</v>
      </c>
    </row>
    <row r="1397" spans="1:42" s="326" customFormat="1" ht="13.8" x14ac:dyDescent="0.3">
      <c r="A1397" s="330"/>
      <c r="B1397" s="330" t="s">
        <v>398</v>
      </c>
      <c r="C1397" s="376">
        <f t="shared" ref="C1397:AF1397" si="1548">C227*100/C$5</f>
        <v>4.4387257230200608E-2</v>
      </c>
      <c r="D1397" s="376">
        <f t="shared" si="1548"/>
        <v>4.4295672971374406E-2</v>
      </c>
      <c r="E1397" s="376">
        <f t="shared" si="1548"/>
        <v>4.2553969136624348E-2</v>
      </c>
      <c r="F1397" s="376">
        <f t="shared" si="1548"/>
        <v>4.4669600916906547E-2</v>
      </c>
      <c r="G1397" s="376">
        <f t="shared" si="1548"/>
        <v>4.1597906867278274E-2</v>
      </c>
      <c r="H1397" s="376">
        <f t="shared" si="1548"/>
        <v>5.2282551866791455E-2</v>
      </c>
      <c r="I1397" s="376">
        <f t="shared" si="1548"/>
        <v>5.0375660074191621E-2</v>
      </c>
      <c r="J1397" s="376">
        <f t="shared" si="1548"/>
        <v>5.0660353513709483E-2</v>
      </c>
      <c r="K1397" s="376">
        <f t="shared" si="1548"/>
        <v>4.8221020990857622E-2</v>
      </c>
      <c r="L1397" s="376">
        <f t="shared" si="1548"/>
        <v>5.1608790019952694E-2</v>
      </c>
      <c r="M1397" s="376">
        <f t="shared" si="1548"/>
        <v>6.1777454802899284E-2</v>
      </c>
      <c r="N1397" s="376">
        <f t="shared" si="1548"/>
        <v>5.7100426986772701E-2</v>
      </c>
      <c r="O1397" s="376">
        <f t="shared" si="1548"/>
        <v>7.0114234644982662E-2</v>
      </c>
      <c r="P1397" s="376">
        <f t="shared" si="1548"/>
        <v>4.0611233742047032E-2</v>
      </c>
      <c r="Q1397" s="376">
        <f t="shared" si="1548"/>
        <v>6.2146110042942224E-2</v>
      </c>
      <c r="R1397" s="376">
        <f t="shared" si="1548"/>
        <v>6.417509723397731E-2</v>
      </c>
      <c r="S1397" s="376">
        <f t="shared" si="1548"/>
        <v>5.7762170863753078E-2</v>
      </c>
      <c r="T1397" s="376">
        <f t="shared" si="1548"/>
        <v>5.9581690185149826E-2</v>
      </c>
      <c r="U1397" s="376">
        <f t="shared" si="1548"/>
        <v>5.9467777719722038E-2</v>
      </c>
      <c r="V1397" s="376">
        <f t="shared" si="1548"/>
        <v>6.2127945528511815E-2</v>
      </c>
      <c r="W1397" s="376">
        <f t="shared" si="1548"/>
        <v>5.8186311922317442E-2</v>
      </c>
      <c r="X1397" s="376">
        <f t="shared" si="1548"/>
        <v>6.1020566783995527E-2</v>
      </c>
      <c r="Y1397" s="376">
        <f t="shared" si="1548"/>
        <v>5.8059894795118534E-2</v>
      </c>
      <c r="Z1397" s="376">
        <f t="shared" si="1548"/>
        <v>6.1136703969484341E-2</v>
      </c>
      <c r="AA1397" s="376">
        <f t="shared" si="1548"/>
        <v>5.996278299477921E-2</v>
      </c>
      <c r="AB1397" s="376">
        <f t="shared" si="1548"/>
        <v>5.8055113461474281E-2</v>
      </c>
      <c r="AC1397" s="376">
        <f t="shared" si="1548"/>
        <v>4.7728872290948098E-2</v>
      </c>
      <c r="AD1397" s="376">
        <f t="shared" si="1548"/>
        <v>5.700465896680415E-2</v>
      </c>
      <c r="AE1397" s="376">
        <f t="shared" si="1548"/>
        <v>6.0013130794119081E-2</v>
      </c>
      <c r="AF1397" s="376">
        <f t="shared" si="1548"/>
        <v>5.510215726018447E-2</v>
      </c>
      <c r="AG1397" s="376">
        <f t="shared" ref="AG1397:AH1397" si="1549">AG227*100/AG$5</f>
        <v>6.0892530635442366E-2</v>
      </c>
      <c r="AH1397" s="376">
        <f t="shared" si="1549"/>
        <v>5.4347187796602046E-2</v>
      </c>
      <c r="AI1397" s="376">
        <f t="shared" ref="AI1397:AJ1397" si="1550">AI227*100/AI$5</f>
        <v>5.3693300482009466E-2</v>
      </c>
      <c r="AJ1397" s="376">
        <f t="shared" si="1550"/>
        <v>5.3686394360136329E-2</v>
      </c>
      <c r="AK1397" s="376">
        <f t="shared" ref="AK1397:AL1397" si="1551">AK227*100/AK$5</f>
        <v>5.114309450440252E-2</v>
      </c>
      <c r="AL1397" s="376">
        <f t="shared" si="1551"/>
        <v>5.7658012761238497E-2</v>
      </c>
      <c r="AM1397" s="376">
        <f t="shared" ref="AM1397:AN1397" si="1552">AM227*100/AM$5</f>
        <v>5.7946425618543067E-2</v>
      </c>
      <c r="AN1397" s="376">
        <f t="shared" si="1552"/>
        <v>4.1378474323627394E-2</v>
      </c>
      <c r="AO1397" s="376">
        <f t="shared" ref="AO1397:AP1397" si="1553">AO227*100/AO$5</f>
        <v>3.9458622670961681E-2</v>
      </c>
      <c r="AP1397" s="376">
        <f t="shared" si="1553"/>
        <v>4.3009818703812805E-2</v>
      </c>
    </row>
    <row r="1398" spans="1:42" s="326" customFormat="1" ht="13.8" x14ac:dyDescent="0.3">
      <c r="A1398" s="328"/>
      <c r="B1398" s="328" t="s">
        <v>399</v>
      </c>
      <c r="C1398" s="376">
        <f t="shared" ref="C1398:AF1398" si="1554">C228*100/C$5</f>
        <v>0.12733270580920389</v>
      </c>
      <c r="D1398" s="376">
        <f t="shared" si="1554"/>
        <v>8.7601258014331329E-2</v>
      </c>
      <c r="E1398" s="376">
        <f t="shared" si="1554"/>
        <v>8.5443596224370186E-2</v>
      </c>
      <c r="F1398" s="376">
        <f t="shared" si="1554"/>
        <v>9.8497069882131444E-2</v>
      </c>
      <c r="G1398" s="376">
        <f t="shared" si="1554"/>
        <v>0.11255469200355116</v>
      </c>
      <c r="H1398" s="376">
        <f t="shared" si="1554"/>
        <v>0.13394912976543866</v>
      </c>
      <c r="I1398" s="376">
        <f t="shared" si="1554"/>
        <v>0.11668271484241749</v>
      </c>
      <c r="J1398" s="376">
        <f t="shared" si="1554"/>
        <v>0.14508775109973818</v>
      </c>
      <c r="K1398" s="376">
        <f t="shared" si="1554"/>
        <v>0.12174924990612791</v>
      </c>
      <c r="L1398" s="376">
        <f t="shared" si="1554"/>
        <v>9.7392965943165308E-2</v>
      </c>
      <c r="M1398" s="376">
        <f t="shared" si="1554"/>
        <v>0.13912691267595087</v>
      </c>
      <c r="N1398" s="376">
        <f t="shared" si="1554"/>
        <v>0.11837785018892021</v>
      </c>
      <c r="O1398" s="376">
        <f t="shared" si="1554"/>
        <v>0.14955005819745273</v>
      </c>
      <c r="P1398" s="376">
        <f t="shared" si="1554"/>
        <v>8.3105795943441321E-2</v>
      </c>
      <c r="Q1398" s="376">
        <f t="shared" si="1554"/>
        <v>0.11587452014660136</v>
      </c>
      <c r="R1398" s="376">
        <f t="shared" si="1554"/>
        <v>0.12100777960824867</v>
      </c>
      <c r="S1398" s="376">
        <f t="shared" si="1554"/>
        <v>0.11322400990292356</v>
      </c>
      <c r="T1398" s="376">
        <f t="shared" si="1554"/>
        <v>0.12561188317528135</v>
      </c>
      <c r="U1398" s="376">
        <f t="shared" si="1554"/>
        <v>0.10483991810285637</v>
      </c>
      <c r="V1398" s="376">
        <f t="shared" si="1554"/>
        <v>0.11931682013095449</v>
      </c>
      <c r="W1398" s="376">
        <f t="shared" si="1554"/>
        <v>0.11674553363285489</v>
      </c>
      <c r="X1398" s="376">
        <f t="shared" si="1554"/>
        <v>0.12156509668289342</v>
      </c>
      <c r="Y1398" s="376">
        <f t="shared" si="1554"/>
        <v>0.12481588823599873</v>
      </c>
      <c r="Z1398" s="376">
        <f t="shared" si="1554"/>
        <v>0.12051426674240626</v>
      </c>
      <c r="AA1398" s="376">
        <f t="shared" si="1554"/>
        <v>0.12082930719809606</v>
      </c>
      <c r="AB1398" s="376">
        <f t="shared" si="1554"/>
        <v>9.534536276984569E-2</v>
      </c>
      <c r="AC1398" s="376">
        <f t="shared" si="1554"/>
        <v>7.9139770374781412E-2</v>
      </c>
      <c r="AD1398" s="376">
        <f t="shared" si="1554"/>
        <v>0.10231329492993374</v>
      </c>
      <c r="AE1398" s="376">
        <f t="shared" si="1554"/>
        <v>0.11386825376057333</v>
      </c>
      <c r="AF1398" s="376">
        <f t="shared" si="1554"/>
        <v>0.10334214173498978</v>
      </c>
      <c r="AG1398" s="376">
        <f t="shared" ref="AG1398:AH1398" si="1555">AG228*100/AG$5</f>
        <v>0.10465301904572845</v>
      </c>
      <c r="AH1398" s="376">
        <f t="shared" si="1555"/>
        <v>0.12344820490283184</v>
      </c>
      <c r="AI1398" s="376">
        <f t="shared" ref="AI1398:AJ1398" si="1556">AI228*100/AI$5</f>
        <v>0.13808190507442986</v>
      </c>
      <c r="AJ1398" s="376">
        <f t="shared" si="1556"/>
        <v>8.5053494576694366E-2</v>
      </c>
      <c r="AK1398" s="376">
        <f t="shared" ref="AK1398:AL1398" si="1557">AK228*100/AK$5</f>
        <v>0.10954755185428186</v>
      </c>
      <c r="AL1398" s="376">
        <f t="shared" si="1557"/>
        <v>9.4383842674628737E-2</v>
      </c>
      <c r="AM1398" s="376">
        <f t="shared" ref="AM1398:AN1398" si="1558">AM228*100/AM$5</f>
        <v>0.10561425905671737</v>
      </c>
      <c r="AN1398" s="376">
        <f t="shared" si="1558"/>
        <v>6.8319171447554186E-2</v>
      </c>
      <c r="AO1398" s="376">
        <f t="shared" ref="AO1398:AP1398" si="1559">AO228*100/AO$5</f>
        <v>6.882438284794401E-2</v>
      </c>
      <c r="AP1398" s="376">
        <f t="shared" si="1559"/>
        <v>8.9264092821197419E-2</v>
      </c>
    </row>
    <row r="1399" spans="1:42" s="326" customFormat="1" ht="13.8" x14ac:dyDescent="0.3">
      <c r="A1399" s="330"/>
      <c r="B1399" s="330" t="s">
        <v>400</v>
      </c>
      <c r="C1399" s="376">
        <f t="shared" ref="C1399:AF1399" si="1560">C229*100/C$5</f>
        <v>1.1255710325650481</v>
      </c>
      <c r="D1399" s="376">
        <f t="shared" si="1560"/>
        <v>0.79844134331686345</v>
      </c>
      <c r="E1399" s="376">
        <f t="shared" si="1560"/>
        <v>0.84630558076098139</v>
      </c>
      <c r="F1399" s="376">
        <f t="shared" si="1560"/>
        <v>0.96461543752614387</v>
      </c>
      <c r="G1399" s="376">
        <f t="shared" si="1560"/>
        <v>0.89522393170104375</v>
      </c>
      <c r="H1399" s="376">
        <f t="shared" si="1560"/>
        <v>0.86434688657947112</v>
      </c>
      <c r="I1399" s="376">
        <f t="shared" si="1560"/>
        <v>0.8199136533158875</v>
      </c>
      <c r="J1399" s="376">
        <f t="shared" si="1560"/>
        <v>0.89638553513782426</v>
      </c>
      <c r="K1399" s="376">
        <f t="shared" si="1560"/>
        <v>0.82658441758697931</v>
      </c>
      <c r="L1399" s="376">
        <f t="shared" si="1560"/>
        <v>0.94611599831853777</v>
      </c>
      <c r="M1399" s="376">
        <f t="shared" si="1560"/>
        <v>0.94533971643637682</v>
      </c>
      <c r="N1399" s="376">
        <f t="shared" si="1560"/>
        <v>0.81806915239415201</v>
      </c>
      <c r="O1399" s="376">
        <f t="shared" si="1560"/>
        <v>0.89895585774974041</v>
      </c>
      <c r="P1399" s="376">
        <f t="shared" si="1560"/>
        <v>0.77381189189085897</v>
      </c>
      <c r="Q1399" s="376">
        <f t="shared" si="1560"/>
        <v>1.0074830217504858</v>
      </c>
      <c r="R1399" s="376">
        <f t="shared" si="1560"/>
        <v>0.83718894122055976</v>
      </c>
      <c r="S1399" s="376">
        <f t="shared" si="1560"/>
        <v>0.88337250694040093</v>
      </c>
      <c r="T1399" s="376">
        <f t="shared" si="1560"/>
        <v>0.84431823782152482</v>
      </c>
      <c r="U1399" s="376">
        <f t="shared" si="1560"/>
        <v>0.79546245652387737</v>
      </c>
      <c r="V1399" s="376">
        <f t="shared" si="1560"/>
        <v>0.91718666369516366</v>
      </c>
      <c r="W1399" s="376">
        <f t="shared" si="1560"/>
        <v>0.88573185312464864</v>
      </c>
      <c r="X1399" s="376">
        <f t="shared" si="1560"/>
        <v>0.86492007286638983</v>
      </c>
      <c r="Y1399" s="376">
        <f t="shared" si="1560"/>
        <v>0.840846808080848</v>
      </c>
      <c r="Z1399" s="376">
        <f t="shared" si="1560"/>
        <v>0.83291424039202711</v>
      </c>
      <c r="AA1399" s="376">
        <f t="shared" si="1560"/>
        <v>0.88793699531796488</v>
      </c>
      <c r="AB1399" s="376">
        <f t="shared" si="1560"/>
        <v>0.75065302231260378</v>
      </c>
      <c r="AC1399" s="376">
        <f t="shared" si="1560"/>
        <v>0.73149277120872125</v>
      </c>
      <c r="AD1399" s="376">
        <f t="shared" si="1560"/>
        <v>0.79346747892750591</v>
      </c>
      <c r="AE1399" s="376">
        <f t="shared" si="1560"/>
        <v>0.8342716166950519</v>
      </c>
      <c r="AF1399" s="376">
        <f t="shared" si="1560"/>
        <v>0.88265513899613213</v>
      </c>
      <c r="AG1399" s="376">
        <f t="shared" ref="AG1399:AH1399" si="1561">AG229*100/AG$5</f>
        <v>0.89864478587929608</v>
      </c>
      <c r="AH1399" s="376">
        <f t="shared" si="1561"/>
        <v>0.9283599530997787</v>
      </c>
      <c r="AI1399" s="376">
        <f t="shared" ref="AI1399:AJ1399" si="1562">AI229*100/AI$5</f>
        <v>0.9025215542812367</v>
      </c>
      <c r="AJ1399" s="376">
        <f t="shared" si="1562"/>
        <v>0.83286410681276901</v>
      </c>
      <c r="AK1399" s="376">
        <f t="shared" ref="AK1399:AL1399" si="1563">AK229*100/AK$5</f>
        <v>0.9281492609976365</v>
      </c>
      <c r="AL1399" s="376">
        <f t="shared" si="1563"/>
        <v>0.90873986865449408</v>
      </c>
      <c r="AM1399" s="376">
        <f t="shared" ref="AM1399:AN1399" si="1564">AM229*100/AM$5</f>
        <v>0.97050326868709058</v>
      </c>
      <c r="AN1399" s="376">
        <f t="shared" si="1564"/>
        <v>0.82350248712853935</v>
      </c>
      <c r="AO1399" s="376">
        <f t="shared" ref="AO1399:AP1399" si="1565">AO229*100/AO$5</f>
        <v>0.8631807362104098</v>
      </c>
      <c r="AP1399" s="376">
        <f t="shared" si="1565"/>
        <v>0.93080428917481572</v>
      </c>
    </row>
    <row r="1400" spans="1:42" s="326" customFormat="1" ht="13.8" x14ac:dyDescent="0.3">
      <c r="A1400" s="328"/>
      <c r="B1400" s="328" t="s">
        <v>401</v>
      </c>
      <c r="C1400" s="376">
        <f t="shared" ref="C1400:AF1400" si="1566">C230*100/C$5</f>
        <v>0.97194276289087134</v>
      </c>
      <c r="D1400" s="376">
        <f t="shared" si="1566"/>
        <v>0.70860162563828388</v>
      </c>
      <c r="E1400" s="376">
        <f t="shared" si="1566"/>
        <v>0.75500661805593627</v>
      </c>
      <c r="F1400" s="376">
        <f t="shared" si="1566"/>
        <v>0.88315440165529469</v>
      </c>
      <c r="G1400" s="376">
        <f t="shared" si="1566"/>
        <v>0.7776774908734192</v>
      </c>
      <c r="H1400" s="376">
        <f t="shared" si="1566"/>
        <v>0.77043394518049435</v>
      </c>
      <c r="I1400" s="376">
        <f t="shared" si="1566"/>
        <v>0.73970350641884008</v>
      </c>
      <c r="J1400" s="376">
        <f t="shared" si="1566"/>
        <v>0.80188519247834167</v>
      </c>
      <c r="K1400" s="376">
        <f t="shared" si="1566"/>
        <v>0.74226629382021525</v>
      </c>
      <c r="L1400" s="376">
        <f t="shared" si="1566"/>
        <v>0.84655573410681806</v>
      </c>
      <c r="M1400" s="376">
        <f t="shared" si="1566"/>
        <v>0.86918155934464836</v>
      </c>
      <c r="N1400" s="376">
        <f t="shared" si="1566"/>
        <v>0.7319963686794605</v>
      </c>
      <c r="O1400" s="376">
        <f t="shared" si="1566"/>
        <v>0.80573485548255885</v>
      </c>
      <c r="P1400" s="376">
        <f t="shared" si="1566"/>
        <v>0.67963951269238887</v>
      </c>
      <c r="Q1400" s="376">
        <f t="shared" si="1566"/>
        <v>0.8906041449119283</v>
      </c>
      <c r="R1400" s="376">
        <f t="shared" si="1566"/>
        <v>0.74865140971835242</v>
      </c>
      <c r="S1400" s="376">
        <f t="shared" si="1566"/>
        <v>0.79014966344770021</v>
      </c>
      <c r="T1400" s="376">
        <f t="shared" si="1566"/>
        <v>0.7629180591064294</v>
      </c>
      <c r="U1400" s="376">
        <f t="shared" si="1566"/>
        <v>0.69775654162590395</v>
      </c>
      <c r="V1400" s="376">
        <f t="shared" si="1566"/>
        <v>0.81689689673627386</v>
      </c>
      <c r="W1400" s="376">
        <f t="shared" si="1566"/>
        <v>0.77665042950820729</v>
      </c>
      <c r="X1400" s="376">
        <f t="shared" si="1566"/>
        <v>0.76387562272260556</v>
      </c>
      <c r="Y1400" s="376">
        <f t="shared" si="1566"/>
        <v>0.75032840256544109</v>
      </c>
      <c r="Z1400" s="376">
        <f t="shared" si="1566"/>
        <v>0.73152201715927723</v>
      </c>
      <c r="AA1400" s="376">
        <f t="shared" si="1566"/>
        <v>0.7741870388018971</v>
      </c>
      <c r="AB1400" s="376">
        <f t="shared" si="1566"/>
        <v>0.65073555334055044</v>
      </c>
      <c r="AC1400" s="376">
        <f t="shared" si="1566"/>
        <v>0.64385256325783491</v>
      </c>
      <c r="AD1400" s="376">
        <f t="shared" si="1566"/>
        <v>0.70768589834055562</v>
      </c>
      <c r="AE1400" s="376">
        <f t="shared" si="1566"/>
        <v>0.75141945472300165</v>
      </c>
      <c r="AF1400" s="376">
        <f t="shared" si="1566"/>
        <v>0.79754548196282549</v>
      </c>
      <c r="AG1400" s="376">
        <f t="shared" ref="AG1400:AH1400" si="1567">AG230*100/AG$5</f>
        <v>0.80939847207809035</v>
      </c>
      <c r="AH1400" s="376">
        <f t="shared" si="1567"/>
        <v>0.85207310120016433</v>
      </c>
      <c r="AI1400" s="376">
        <f t="shared" ref="AI1400:AJ1400" si="1568">AI230*100/AI$5</f>
        <v>0.82466728453955673</v>
      </c>
      <c r="AJ1400" s="376">
        <f t="shared" si="1568"/>
        <v>0.76192594964393001</v>
      </c>
      <c r="AK1400" s="376">
        <f t="shared" ref="AK1400:AL1400" si="1569">AK230*100/AK$5</f>
        <v>0.83761576364356494</v>
      </c>
      <c r="AL1400" s="376">
        <f t="shared" si="1569"/>
        <v>0.8276994878397349</v>
      </c>
      <c r="AM1400" s="376">
        <f t="shared" ref="AM1400:AN1400" si="1570">AM230*100/AM$5</f>
        <v>0.87101295311613736</v>
      </c>
      <c r="AN1400" s="376">
        <f t="shared" si="1570"/>
        <v>0.73815964644501086</v>
      </c>
      <c r="AO1400" s="376">
        <f t="shared" ref="AO1400:AP1400" si="1571">AO230*100/AO$5</f>
        <v>0.77770478711641589</v>
      </c>
      <c r="AP1400" s="376">
        <f t="shared" si="1571"/>
        <v>0.85396276177390851</v>
      </c>
    </row>
    <row r="1401" spans="1:42" s="326" customFormat="1" ht="13.8" x14ac:dyDescent="0.3">
      <c r="A1401" s="330"/>
      <c r="B1401" s="330" t="s">
        <v>402</v>
      </c>
      <c r="C1401" s="376">
        <f t="shared" ref="C1401:AF1401" si="1572">C231*100/C$5</f>
        <v>0.15362826967417681</v>
      </c>
      <c r="D1401" s="376">
        <f t="shared" si="1572"/>
        <v>8.9839717678579581E-2</v>
      </c>
      <c r="E1401" s="376">
        <f t="shared" si="1572"/>
        <v>9.1261667377142669E-2</v>
      </c>
      <c r="F1401" s="376">
        <f t="shared" si="1572"/>
        <v>8.1461035870849269E-2</v>
      </c>
      <c r="G1401" s="376">
        <f t="shared" si="1572"/>
        <v>0.11758341674483991</v>
      </c>
      <c r="H1401" s="376">
        <f t="shared" si="1572"/>
        <v>9.3949173243652276E-2</v>
      </c>
      <c r="I1401" s="376">
        <f t="shared" si="1572"/>
        <v>8.0210146897047419E-2</v>
      </c>
      <c r="J1401" s="376">
        <f t="shared" si="1572"/>
        <v>9.4500342659482553E-2</v>
      </c>
      <c r="K1401" s="376">
        <f t="shared" si="1572"/>
        <v>8.4318123766764064E-2</v>
      </c>
      <c r="L1401" s="376">
        <f t="shared" si="1572"/>
        <v>9.9605416258981311E-2</v>
      </c>
      <c r="M1401" s="376">
        <f t="shared" si="1572"/>
        <v>7.6158157091728448E-2</v>
      </c>
      <c r="N1401" s="376">
        <f t="shared" si="1572"/>
        <v>8.6072783714691611E-2</v>
      </c>
      <c r="O1401" s="376">
        <f t="shared" si="1572"/>
        <v>9.3221002267181524E-2</v>
      </c>
      <c r="P1401" s="376">
        <f t="shared" si="1572"/>
        <v>9.4172379198470171E-2</v>
      </c>
      <c r="Q1401" s="376">
        <f t="shared" si="1572"/>
        <v>0.11687887683855759</v>
      </c>
      <c r="R1401" s="376">
        <f t="shared" si="1572"/>
        <v>8.8537531502207417E-2</v>
      </c>
      <c r="S1401" s="376">
        <f t="shared" si="1572"/>
        <v>9.322284349270063E-2</v>
      </c>
      <c r="T1401" s="376">
        <f t="shared" si="1572"/>
        <v>8.1400178715095556E-2</v>
      </c>
      <c r="U1401" s="376">
        <f t="shared" si="1572"/>
        <v>9.7705914897973548E-2</v>
      </c>
      <c r="V1401" s="376">
        <f t="shared" si="1572"/>
        <v>0.1002897669588899</v>
      </c>
      <c r="W1401" s="376">
        <f t="shared" si="1572"/>
        <v>0.10908142361644139</v>
      </c>
      <c r="X1401" s="376">
        <f t="shared" si="1572"/>
        <v>0.10104445014378416</v>
      </c>
      <c r="Y1401" s="376">
        <f t="shared" si="1572"/>
        <v>9.0518405515406908E-2</v>
      </c>
      <c r="Z1401" s="376">
        <f t="shared" si="1572"/>
        <v>0.10139222323275003</v>
      </c>
      <c r="AA1401" s="376">
        <f t="shared" si="1572"/>
        <v>0.11374995651606767</v>
      </c>
      <c r="AB1401" s="376">
        <f t="shared" si="1572"/>
        <v>9.9917468972053475E-2</v>
      </c>
      <c r="AC1401" s="376">
        <f t="shared" si="1572"/>
        <v>8.7640207950886298E-2</v>
      </c>
      <c r="AD1401" s="376">
        <f t="shared" si="1572"/>
        <v>8.5781580586950415E-2</v>
      </c>
      <c r="AE1401" s="376">
        <f t="shared" si="1572"/>
        <v>8.2852161972050253E-2</v>
      </c>
      <c r="AF1401" s="376">
        <f t="shared" si="1572"/>
        <v>8.5109657033306585E-2</v>
      </c>
      <c r="AG1401" s="376">
        <f t="shared" ref="AG1401:AH1401" si="1573">AG231*100/AG$5</f>
        <v>8.9246313801205776E-2</v>
      </c>
      <c r="AH1401" s="376">
        <f t="shared" si="1573"/>
        <v>7.6286851899614191E-2</v>
      </c>
      <c r="AI1401" s="376">
        <f t="shared" ref="AI1401:AJ1401" si="1574">AI231*100/AI$5</f>
        <v>7.7854269741679888E-2</v>
      </c>
      <c r="AJ1401" s="376">
        <f t="shared" si="1574"/>
        <v>7.0938157168839069E-2</v>
      </c>
      <c r="AK1401" s="376">
        <f t="shared" ref="AK1401:AL1401" si="1575">AK231*100/AK$5</f>
        <v>9.0533497354071554E-2</v>
      </c>
      <c r="AL1401" s="376">
        <f t="shared" si="1575"/>
        <v>8.1040380814759047E-2</v>
      </c>
      <c r="AM1401" s="376">
        <f t="shared" ref="AM1401:AN1401" si="1576">AM231*100/AM$5</f>
        <v>9.9490315570953156E-2</v>
      </c>
      <c r="AN1401" s="376">
        <f t="shared" si="1576"/>
        <v>8.5342840683528459E-2</v>
      </c>
      <c r="AO1401" s="376">
        <f t="shared" ref="AO1401:AP1401" si="1577">AO231*100/AO$5</f>
        <v>8.5475949093994016E-2</v>
      </c>
      <c r="AP1401" s="376">
        <f t="shared" si="1577"/>
        <v>7.6841527400907272E-2</v>
      </c>
    </row>
    <row r="1402" spans="1:42" s="326" customFormat="1" ht="27.6" x14ac:dyDescent="0.3">
      <c r="A1402" s="328"/>
      <c r="B1402" s="328" t="s">
        <v>403</v>
      </c>
      <c r="C1402" s="376">
        <f t="shared" ref="C1402:AF1402" si="1578">C232*100/C$5</f>
        <v>9.3850551386454111</v>
      </c>
      <c r="D1402" s="376">
        <f t="shared" si="1578"/>
        <v>7.2020287332126296</v>
      </c>
      <c r="E1402" s="376">
        <f t="shared" si="1578"/>
        <v>7.627938825219549</v>
      </c>
      <c r="F1402" s="376">
        <f t="shared" si="1578"/>
        <v>8.2274046601951074</v>
      </c>
      <c r="G1402" s="376">
        <f t="shared" si="1578"/>
        <v>7.6051696769377131</v>
      </c>
      <c r="H1402" s="376">
        <f t="shared" si="1578"/>
        <v>7.4917672190936031</v>
      </c>
      <c r="I1402" s="376">
        <f t="shared" si="1578"/>
        <v>8.2554864662433296</v>
      </c>
      <c r="J1402" s="376">
        <f t="shared" si="1578"/>
        <v>8.180352317410275</v>
      </c>
      <c r="K1402" s="376">
        <f t="shared" si="1578"/>
        <v>8.4782677785097462</v>
      </c>
      <c r="L1402" s="376">
        <f t="shared" si="1578"/>
        <v>9.360786982122951</v>
      </c>
      <c r="M1402" s="376">
        <f t="shared" si="1578"/>
        <v>7.9776733214997453</v>
      </c>
      <c r="N1402" s="376">
        <f t="shared" si="1578"/>
        <v>8.4414427344927905</v>
      </c>
      <c r="O1402" s="376">
        <f t="shared" si="1578"/>
        <v>9.0199450775234347</v>
      </c>
      <c r="P1402" s="376">
        <f t="shared" si="1578"/>
        <v>7.5075580224985279</v>
      </c>
      <c r="Q1402" s="376">
        <f t="shared" si="1578"/>
        <v>8.8116864453860551</v>
      </c>
      <c r="R1402" s="376">
        <f t="shared" si="1578"/>
        <v>9.0404999179854695</v>
      </c>
      <c r="S1402" s="376">
        <f t="shared" si="1578"/>
        <v>8.6916900276259756</v>
      </c>
      <c r="T1402" s="376">
        <f t="shared" si="1578"/>
        <v>7.9595081447403508</v>
      </c>
      <c r="U1402" s="376">
        <f t="shared" si="1578"/>
        <v>9.3369894820221564</v>
      </c>
      <c r="V1402" s="376">
        <f t="shared" si="1578"/>
        <v>8.8159739107201549</v>
      </c>
      <c r="W1402" s="376">
        <f t="shared" si="1578"/>
        <v>8.8619608689920177</v>
      </c>
      <c r="X1402" s="376">
        <f t="shared" si="1578"/>
        <v>9.9456424258433422</v>
      </c>
      <c r="Y1402" s="376">
        <f t="shared" si="1578"/>
        <v>8.4812172908466366</v>
      </c>
      <c r="Z1402" s="376">
        <f t="shared" si="1578"/>
        <v>9.5775238307836617</v>
      </c>
      <c r="AA1402" s="376">
        <f t="shared" si="1578"/>
        <v>10.70669024763566</v>
      </c>
      <c r="AB1402" s="376">
        <f t="shared" si="1578"/>
        <v>9.2115898283085116</v>
      </c>
      <c r="AC1402" s="376">
        <f t="shared" si="1578"/>
        <v>10.806380085032547</v>
      </c>
      <c r="AD1402" s="376">
        <f t="shared" si="1578"/>
        <v>9.8906379955350907</v>
      </c>
      <c r="AE1402" s="376">
        <f t="shared" si="1578"/>
        <v>12.359130542595029</v>
      </c>
      <c r="AF1402" s="376">
        <f t="shared" si="1578"/>
        <v>9.7032461662577774</v>
      </c>
      <c r="AG1402" s="376">
        <f t="shared" ref="AG1402:AH1402" si="1579">AG232*100/AG$5</f>
        <v>10.658340545240922</v>
      </c>
      <c r="AH1402" s="376">
        <f t="shared" si="1579"/>
        <v>8.5373153628514551</v>
      </c>
      <c r="AI1402" s="376">
        <f t="shared" ref="AI1402:AJ1402" si="1580">AI232*100/AI$5</f>
        <v>9.9346062753544437</v>
      </c>
      <c r="AJ1402" s="376">
        <f t="shared" si="1580"/>
        <v>10.355338377979507</v>
      </c>
      <c r="AK1402" s="376">
        <f t="shared" ref="AK1402:AL1402" si="1581">AK232*100/AK$5</f>
        <v>7.9092221639245706</v>
      </c>
      <c r="AL1402" s="376">
        <f t="shared" si="1581"/>
        <v>9.7453415088848239</v>
      </c>
      <c r="AM1402" s="376">
        <f t="shared" ref="AM1402:AN1402" si="1582">AM232*100/AM$5</f>
        <v>9.6471692135012699</v>
      </c>
      <c r="AN1402" s="376">
        <f t="shared" si="1582"/>
        <v>9.4679061178649935</v>
      </c>
      <c r="AO1402" s="376">
        <f t="shared" ref="AO1402:AP1402" si="1583">AO232*100/AO$5</f>
        <v>10.203162411492592</v>
      </c>
      <c r="AP1402" s="376">
        <f t="shared" si="1583"/>
        <v>11.883600056495728</v>
      </c>
    </row>
    <row r="1403" spans="1:42" s="326" customFormat="1" ht="13.8" x14ac:dyDescent="0.3">
      <c r="A1403" s="330"/>
      <c r="B1403" s="330" t="s">
        <v>404</v>
      </c>
      <c r="C1403" s="376">
        <f t="shared" ref="C1403:AF1403" si="1584">C233*100/C$5</f>
        <v>0.92099240926087445</v>
      </c>
      <c r="D1403" s="376">
        <f t="shared" si="1584"/>
        <v>0.66499470948667816</v>
      </c>
      <c r="E1403" s="376">
        <f t="shared" si="1584"/>
        <v>0.63886896696790108</v>
      </c>
      <c r="F1403" s="376">
        <f t="shared" si="1584"/>
        <v>0.69551808339018673</v>
      </c>
      <c r="G1403" s="376">
        <f t="shared" si="1584"/>
        <v>0.71293265982932652</v>
      </c>
      <c r="H1403" s="376">
        <f t="shared" si="1584"/>
        <v>0.82989040229304101</v>
      </c>
      <c r="I1403" s="376">
        <f t="shared" si="1584"/>
        <v>0.6147231901732797</v>
      </c>
      <c r="J1403" s="376">
        <f t="shared" si="1584"/>
        <v>0.65063358267175198</v>
      </c>
      <c r="K1403" s="376">
        <f t="shared" si="1584"/>
        <v>0.72205976346196321</v>
      </c>
      <c r="L1403" s="376">
        <f t="shared" si="1584"/>
        <v>0.79607574526840408</v>
      </c>
      <c r="M1403" s="376">
        <f t="shared" si="1584"/>
        <v>0.78430137867537564</v>
      </c>
      <c r="N1403" s="376">
        <f t="shared" si="1584"/>
        <v>0.69618084793911894</v>
      </c>
      <c r="O1403" s="376">
        <f t="shared" si="1584"/>
        <v>0.77358058628233806</v>
      </c>
      <c r="P1403" s="376">
        <f t="shared" si="1584"/>
        <v>0.70450781427054332</v>
      </c>
      <c r="Q1403" s="376">
        <f t="shared" si="1584"/>
        <v>0.77133846969724729</v>
      </c>
      <c r="R1403" s="376">
        <f t="shared" si="1584"/>
        <v>0.6193048573917419</v>
      </c>
      <c r="S1403" s="376">
        <f t="shared" si="1584"/>
        <v>0.61451948618177421</v>
      </c>
      <c r="T1403" s="376">
        <f t="shared" si="1584"/>
        <v>0.5737757336511019</v>
      </c>
      <c r="U1403" s="376">
        <f t="shared" si="1584"/>
        <v>0.70306816905926461</v>
      </c>
      <c r="V1403" s="376">
        <f t="shared" si="1584"/>
        <v>0.6704100242227663</v>
      </c>
      <c r="W1403" s="376">
        <f t="shared" si="1584"/>
        <v>0.67385113474549752</v>
      </c>
      <c r="X1403" s="376">
        <f t="shared" si="1584"/>
        <v>0.71049281076496962</v>
      </c>
      <c r="Y1403" s="376">
        <f t="shared" si="1584"/>
        <v>0.73421069216924861</v>
      </c>
      <c r="Z1403" s="376">
        <f t="shared" si="1584"/>
        <v>0.71260374434147533</v>
      </c>
      <c r="AA1403" s="376">
        <f t="shared" si="1584"/>
        <v>0.87220990346486504</v>
      </c>
      <c r="AB1403" s="376">
        <f t="shared" si="1584"/>
        <v>0.72131942510159919</v>
      </c>
      <c r="AC1403" s="376">
        <f t="shared" si="1584"/>
        <v>0.74995671023532595</v>
      </c>
      <c r="AD1403" s="376">
        <f t="shared" si="1584"/>
        <v>0.81910738325986265</v>
      </c>
      <c r="AE1403" s="376">
        <f t="shared" si="1584"/>
        <v>0.94738410762777381</v>
      </c>
      <c r="AF1403" s="376">
        <f t="shared" si="1584"/>
        <v>0.9836370531385259</v>
      </c>
      <c r="AG1403" s="376">
        <f t="shared" ref="AG1403:AH1403" si="1585">AG233*100/AG$5</f>
        <v>1.0418185145237244</v>
      </c>
      <c r="AH1403" s="376">
        <f t="shared" si="1585"/>
        <v>0.98812246942218607</v>
      </c>
      <c r="AI1403" s="376">
        <f t="shared" ref="AI1403:AJ1403" si="1586">AI233*100/AI$5</f>
        <v>0.88095729808168743</v>
      </c>
      <c r="AJ1403" s="376">
        <f t="shared" si="1586"/>
        <v>0.91750673506045566</v>
      </c>
      <c r="AK1403" s="376">
        <f t="shared" ref="AK1403:AL1403" si="1587">AK233*100/AK$5</f>
        <v>0.89326089576366119</v>
      </c>
      <c r="AL1403" s="376">
        <f t="shared" si="1587"/>
        <v>0.80127265091247779</v>
      </c>
      <c r="AM1403" s="376">
        <f t="shared" ref="AM1403:AN1403" si="1588">AM233*100/AM$5</f>
        <v>0.95885708112747436</v>
      </c>
      <c r="AN1403" s="376">
        <f t="shared" si="1588"/>
        <v>0.85559800554072651</v>
      </c>
      <c r="AO1403" s="376">
        <f t="shared" ref="AO1403:AP1403" si="1589">AO233*100/AO$5</f>
        <v>0.87258863144501175</v>
      </c>
      <c r="AP1403" s="376">
        <f t="shared" si="1589"/>
        <v>0.86659374701838021</v>
      </c>
    </row>
    <row r="1404" spans="1:42" s="326" customFormat="1" ht="27.6" x14ac:dyDescent="0.3">
      <c r="A1404" s="328"/>
      <c r="B1404" s="328" t="s">
        <v>405</v>
      </c>
      <c r="C1404" s="376">
        <f t="shared" ref="C1404:AF1404" si="1590">C234*100/C$5</f>
        <v>0.96892028428570198</v>
      </c>
      <c r="D1404" s="376">
        <f t="shared" si="1590"/>
        <v>0.88733402036826114</v>
      </c>
      <c r="E1404" s="376">
        <f t="shared" si="1590"/>
        <v>0.91988926271239224</v>
      </c>
      <c r="F1404" s="376">
        <f t="shared" si="1590"/>
        <v>0.92710417014918933</v>
      </c>
      <c r="G1404" s="376">
        <f t="shared" si="1590"/>
        <v>0.8451955157086638</v>
      </c>
      <c r="H1404" s="376">
        <f t="shared" si="1590"/>
        <v>0.90789756387945963</v>
      </c>
      <c r="I1404" s="376">
        <f t="shared" si="1590"/>
        <v>0.9039591359726098</v>
      </c>
      <c r="J1404" s="376">
        <f t="shared" si="1590"/>
        <v>0.99201652643584171</v>
      </c>
      <c r="K1404" s="376">
        <f t="shared" si="1590"/>
        <v>0.91408065583727416</v>
      </c>
      <c r="L1404" s="376">
        <f t="shared" si="1590"/>
        <v>1.0080194551141242</v>
      </c>
      <c r="M1404" s="376">
        <f t="shared" si="1590"/>
        <v>0.98737561543449293</v>
      </c>
      <c r="N1404" s="376">
        <f t="shared" si="1590"/>
        <v>1.233013733874684</v>
      </c>
      <c r="O1404" s="376">
        <f t="shared" si="1590"/>
        <v>1.1013580992622869</v>
      </c>
      <c r="P1404" s="376">
        <f t="shared" si="1590"/>
        <v>1.0565667494173392</v>
      </c>
      <c r="Q1404" s="376">
        <f t="shared" si="1590"/>
        <v>1.2730584041660638</v>
      </c>
      <c r="R1404" s="376">
        <f t="shared" si="1590"/>
        <v>1.3209433148058642</v>
      </c>
      <c r="S1404" s="376">
        <f t="shared" si="1590"/>
        <v>1.137233466691546</v>
      </c>
      <c r="T1404" s="376">
        <f t="shared" si="1590"/>
        <v>1.0293656548063239</v>
      </c>
      <c r="U1404" s="376">
        <f t="shared" si="1590"/>
        <v>1.1762792998797469</v>
      </c>
      <c r="V1404" s="376">
        <f t="shared" si="1590"/>
        <v>1.5956672697848173</v>
      </c>
      <c r="W1404" s="376">
        <f t="shared" si="1590"/>
        <v>1.3532493903882585</v>
      </c>
      <c r="X1404" s="376">
        <f t="shared" si="1590"/>
        <v>1.3502624888296701</v>
      </c>
      <c r="Y1404" s="376">
        <f t="shared" si="1590"/>
        <v>1.2487215582532663</v>
      </c>
      <c r="Z1404" s="376">
        <f t="shared" si="1590"/>
        <v>1.2297011067627022</v>
      </c>
      <c r="AA1404" s="376">
        <f t="shared" si="1590"/>
        <v>1.1887282999697555</v>
      </c>
      <c r="AB1404" s="376">
        <f t="shared" si="1590"/>
        <v>1.0398452459992993</v>
      </c>
      <c r="AC1404" s="376">
        <f t="shared" si="1590"/>
        <v>1.0962342119797148</v>
      </c>
      <c r="AD1404" s="376">
        <f t="shared" si="1590"/>
        <v>0.91680573355098982</v>
      </c>
      <c r="AE1404" s="376">
        <f t="shared" si="1590"/>
        <v>1.0923712205594449</v>
      </c>
      <c r="AF1404" s="376">
        <f t="shared" si="1590"/>
        <v>0.98253492656394625</v>
      </c>
      <c r="AG1404" s="376">
        <f t="shared" ref="AG1404:AH1404" si="1591">AG234*100/AG$5</f>
        <v>0.86909802135890146</v>
      </c>
      <c r="AH1404" s="376">
        <f t="shared" si="1591"/>
        <v>0.95486434022631561</v>
      </c>
      <c r="AI1404" s="376">
        <f t="shared" ref="AI1404:AJ1404" si="1592">AI234*100/AI$5</f>
        <v>0.9700427380004446</v>
      </c>
      <c r="AJ1404" s="376">
        <f t="shared" si="1592"/>
        <v>0.95287172719240443</v>
      </c>
      <c r="AK1404" s="376">
        <f t="shared" ref="AK1404:AL1404" si="1593">AK234*100/AK$5</f>
        <v>0.96800405846410487</v>
      </c>
      <c r="AL1404" s="376">
        <f t="shared" si="1593"/>
        <v>0.95189479249630171</v>
      </c>
      <c r="AM1404" s="376">
        <f t="shared" ref="AM1404:AN1404" si="1594">AM234*100/AM$5</f>
        <v>0.96382709393556953</v>
      </c>
      <c r="AN1404" s="376">
        <f t="shared" si="1594"/>
        <v>0.99539284201391132</v>
      </c>
      <c r="AO1404" s="376">
        <f t="shared" ref="AO1404:AP1404" si="1595">AO234*100/AO$5</f>
        <v>1.0680705006290838</v>
      </c>
      <c r="AP1404" s="376">
        <f t="shared" si="1595"/>
        <v>1.1677780360871961</v>
      </c>
    </row>
    <row r="1405" spans="1:42" s="326" customFormat="1" ht="13.8" x14ac:dyDescent="0.3">
      <c r="A1405" s="330"/>
      <c r="B1405" s="330" t="s">
        <v>406</v>
      </c>
      <c r="C1405" s="376">
        <f t="shared" ref="C1405:AF1405" si="1596">C235*100/C$5</f>
        <v>7.234043471877996</v>
      </c>
      <c r="D1405" s="376">
        <f t="shared" si="1596"/>
        <v>5.458613033173112</v>
      </c>
      <c r="E1405" s="376">
        <f t="shared" si="1596"/>
        <v>5.8566345218235476</v>
      </c>
      <c r="F1405" s="376">
        <f t="shared" si="1596"/>
        <v>6.4253441798749256</v>
      </c>
      <c r="G1405" s="376">
        <f t="shared" si="1596"/>
        <v>5.9001731582203192</v>
      </c>
      <c r="H1405" s="376">
        <f t="shared" si="1596"/>
        <v>5.6463706742347748</v>
      </c>
      <c r="I1405" s="376">
        <f t="shared" si="1596"/>
        <v>6.6152534990985119</v>
      </c>
      <c r="J1405" s="376">
        <f t="shared" si="1596"/>
        <v>6.3799949594954244</v>
      </c>
      <c r="K1405" s="376">
        <f t="shared" si="1596"/>
        <v>6.7003285228712413</v>
      </c>
      <c r="L1405" s="376">
        <f t="shared" si="1596"/>
        <v>7.4321172833458027</v>
      </c>
      <c r="M1405" s="376">
        <f t="shared" si="1596"/>
        <v>6.0588706808964705</v>
      </c>
      <c r="N1405" s="376">
        <f t="shared" si="1596"/>
        <v>6.4108893402612228</v>
      </c>
      <c r="O1405" s="376">
        <f t="shared" si="1596"/>
        <v>7.0197442783305748</v>
      </c>
      <c r="P1405" s="376">
        <f t="shared" si="1596"/>
        <v>5.6157013916767022</v>
      </c>
      <c r="Q1405" s="376">
        <f t="shared" si="1596"/>
        <v>6.6292711807603659</v>
      </c>
      <c r="R1405" s="376">
        <f t="shared" si="1596"/>
        <v>6.9954645398115751</v>
      </c>
      <c r="S1405" s="376">
        <f t="shared" si="1596"/>
        <v>6.8130158017212876</v>
      </c>
      <c r="T1405" s="376">
        <f t="shared" si="1596"/>
        <v>6.2696142848753569</v>
      </c>
      <c r="U1405" s="376">
        <f t="shared" si="1596"/>
        <v>7.362424809838978</v>
      </c>
      <c r="V1405" s="376">
        <f t="shared" si="1596"/>
        <v>6.440799031690486</v>
      </c>
      <c r="W1405" s="376">
        <f t="shared" si="1596"/>
        <v>6.7419247936815303</v>
      </c>
      <c r="X1405" s="376">
        <f t="shared" si="1596"/>
        <v>7.7709576803663278</v>
      </c>
      <c r="Y1405" s="376">
        <f t="shared" si="1596"/>
        <v>6.3748983741887839</v>
      </c>
      <c r="Z1405" s="376">
        <f t="shared" si="1596"/>
        <v>7.4998494983505104</v>
      </c>
      <c r="AA1405" s="376">
        <f t="shared" si="1596"/>
        <v>8.4811810472634086</v>
      </c>
      <c r="AB1405" s="376">
        <f t="shared" si="1596"/>
        <v>7.2723579021258367</v>
      </c>
      <c r="AC1405" s="376">
        <f t="shared" si="1596"/>
        <v>8.8265535758746303</v>
      </c>
      <c r="AD1405" s="376">
        <f t="shared" si="1596"/>
        <v>8.0043377070316524</v>
      </c>
      <c r="AE1405" s="376">
        <f t="shared" si="1596"/>
        <v>10.183103792629725</v>
      </c>
      <c r="AF1405" s="376">
        <f t="shared" si="1596"/>
        <v>7.6188704870850472</v>
      </c>
      <c r="AG1405" s="376">
        <f t="shared" ref="AG1405:AH1405" si="1597">AG235*100/AG$5</f>
        <v>8.5744820693565522</v>
      </c>
      <c r="AH1405" s="376">
        <f t="shared" si="1597"/>
        <v>6.452794509573847</v>
      </c>
      <c r="AI1405" s="376">
        <f t="shared" ref="AI1405:AJ1405" si="1598">AI235*100/AI$5</f>
        <v>7.9491330187556413</v>
      </c>
      <c r="AJ1405" s="376">
        <f t="shared" si="1598"/>
        <v>8.3463272546365967</v>
      </c>
      <c r="AK1405" s="376">
        <f t="shared" ref="AK1405:AL1405" si="1599">AK235*100/AK$5</f>
        <v>5.909458240209279</v>
      </c>
      <c r="AL1405" s="376">
        <f t="shared" si="1599"/>
        <v>7.8396225165956048</v>
      </c>
      <c r="AM1405" s="376">
        <f t="shared" ref="AM1405:AN1405" si="1600">AM235*100/AM$5</f>
        <v>7.5036003500646613</v>
      </c>
      <c r="AN1405" s="376">
        <f t="shared" si="1600"/>
        <v>7.4089554293554905</v>
      </c>
      <c r="AO1405" s="376">
        <f t="shared" ref="AO1405:AP1405" si="1601">AO235*100/AO$5</f>
        <v>8.0548835752656611</v>
      </c>
      <c r="AP1405" s="376">
        <f t="shared" si="1601"/>
        <v>9.6830241565666721</v>
      </c>
    </row>
    <row r="1406" spans="1:42" s="326" customFormat="1" ht="13.8" x14ac:dyDescent="0.3">
      <c r="A1406" s="328"/>
      <c r="B1406" s="328" t="s">
        <v>407</v>
      </c>
      <c r="C1406" s="376">
        <f t="shared" ref="C1406:AF1406" si="1602">C236*100/C$5</f>
        <v>0.23109007849808721</v>
      </c>
      <c r="D1406" s="376">
        <f t="shared" si="1602"/>
        <v>0.17158654272487697</v>
      </c>
      <c r="E1406" s="376">
        <f t="shared" si="1602"/>
        <v>0.18878894984188646</v>
      </c>
      <c r="F1406" s="376">
        <f t="shared" si="1602"/>
        <v>0.15744334718877442</v>
      </c>
      <c r="G1406" s="376">
        <f t="shared" si="1602"/>
        <v>0.12386932267145086</v>
      </c>
      <c r="H1406" s="376">
        <f t="shared" si="1602"/>
        <v>8.7499904891407729E-2</v>
      </c>
      <c r="I1406" s="376">
        <f t="shared" si="1602"/>
        <v>0.10252147511438704</v>
      </c>
      <c r="J1406" s="376">
        <f t="shared" si="1602"/>
        <v>0.13571430916091648</v>
      </c>
      <c r="K1406" s="376">
        <f t="shared" si="1602"/>
        <v>0.11986592280477627</v>
      </c>
      <c r="L1406" s="376">
        <f t="shared" si="1602"/>
        <v>0.10082452153504319</v>
      </c>
      <c r="M1406" s="376">
        <f t="shared" si="1602"/>
        <v>0.1231294450410403</v>
      </c>
      <c r="N1406" s="376">
        <f t="shared" si="1602"/>
        <v>7.3230742158911608E-2</v>
      </c>
      <c r="O1406" s="376">
        <f t="shared" si="1602"/>
        <v>9.8699071734005231E-2</v>
      </c>
      <c r="P1406" s="376">
        <f t="shared" si="1602"/>
        <v>0.11454172844586363</v>
      </c>
      <c r="Q1406" s="376">
        <f t="shared" si="1602"/>
        <v>0.11166860858152297</v>
      </c>
      <c r="R1406" s="376">
        <f t="shared" si="1602"/>
        <v>8.113823749417283E-2</v>
      </c>
      <c r="S1406" s="376">
        <f t="shared" si="1602"/>
        <v>0.10762568455515517</v>
      </c>
      <c r="T1406" s="376">
        <f t="shared" si="1602"/>
        <v>6.4433593284828505E-2</v>
      </c>
      <c r="U1406" s="376">
        <f t="shared" si="1602"/>
        <v>7.7880763397146932E-2</v>
      </c>
      <c r="V1406" s="376">
        <f t="shared" si="1602"/>
        <v>8.6607999439534275E-2</v>
      </c>
      <c r="W1406" s="376">
        <f t="shared" si="1602"/>
        <v>7.3041241800533702E-2</v>
      </c>
      <c r="X1406" s="376">
        <f t="shared" si="1602"/>
        <v>9.146998574578119E-2</v>
      </c>
      <c r="Y1406" s="376">
        <f t="shared" si="1602"/>
        <v>0.10178138228351348</v>
      </c>
      <c r="Z1406" s="376">
        <f t="shared" si="1602"/>
        <v>0.11730090687666936</v>
      </c>
      <c r="AA1406" s="376">
        <f t="shared" si="1602"/>
        <v>0.14439873905181069</v>
      </c>
      <c r="AB1406" s="376">
        <f t="shared" si="1602"/>
        <v>0.15478804855102804</v>
      </c>
      <c r="AC1406" s="376">
        <f t="shared" si="1602"/>
        <v>0.11731495752759347</v>
      </c>
      <c r="AD1406" s="376">
        <f t="shared" si="1602"/>
        <v>0.12627461960656269</v>
      </c>
      <c r="AE1406" s="376">
        <f t="shared" si="1602"/>
        <v>0.11170299443428298</v>
      </c>
      <c r="AF1406" s="376">
        <f t="shared" si="1602"/>
        <v>9.7167834801681563E-2</v>
      </c>
      <c r="AG1406" s="376">
        <f t="shared" ref="AG1406:AH1406" si="1603">AG236*100/AG$5</f>
        <v>0.15149814414616081</v>
      </c>
      <c r="AH1406" s="376">
        <f t="shared" si="1603"/>
        <v>0.12197461433442507</v>
      </c>
      <c r="AI1406" s="376">
        <f t="shared" ref="AI1406:AJ1406" si="1604">AI236*100/AI$5</f>
        <v>0.11551209202635748</v>
      </c>
      <c r="AJ1406" s="376">
        <f t="shared" si="1604"/>
        <v>0.120072824680874</v>
      </c>
      <c r="AK1406" s="376">
        <f t="shared" ref="AK1406:AL1406" si="1605">AK236*100/AK$5</f>
        <v>0.11801265559176646</v>
      </c>
      <c r="AL1406" s="376">
        <f t="shared" si="1605"/>
        <v>0.13103852011514677</v>
      </c>
      <c r="AM1406" s="376">
        <f t="shared" ref="AM1406:AN1406" si="1606">AM236*100/AM$5</f>
        <v>0.20011021891992051</v>
      </c>
      <c r="AN1406" s="376">
        <f t="shared" si="1606"/>
        <v>0.18647192590449624</v>
      </c>
      <c r="AO1406" s="376">
        <f t="shared" ref="AO1406:AP1406" si="1607">AO236*100/AO$5</f>
        <v>0.18525567619333314</v>
      </c>
      <c r="AP1406" s="376">
        <f t="shared" si="1607"/>
        <v>0.14385045711158859</v>
      </c>
    </row>
    <row r="1407" spans="1:42" s="326" customFormat="1" ht="27.6" x14ac:dyDescent="0.3">
      <c r="A1407" s="330"/>
      <c r="B1407" s="330" t="s">
        <v>408</v>
      </c>
      <c r="C1407" s="376">
        <f t="shared" ref="C1407:AF1407" si="1608">C237*100/C$5</f>
        <v>3.0008894722752356E-2</v>
      </c>
      <c r="D1407" s="376">
        <f t="shared" si="1608"/>
        <v>1.9500427459701271E-2</v>
      </c>
      <c r="E1407" s="376">
        <f t="shared" si="1608"/>
        <v>2.3794419201723344E-2</v>
      </c>
      <c r="F1407" s="376">
        <f t="shared" si="1608"/>
        <v>2.1994879592030975E-2</v>
      </c>
      <c r="G1407" s="376">
        <f t="shared" si="1608"/>
        <v>2.2999020507952963E-2</v>
      </c>
      <c r="H1407" s="376">
        <f t="shared" si="1608"/>
        <v>2.0144905639595319E-2</v>
      </c>
      <c r="I1407" s="376">
        <f t="shared" si="1608"/>
        <v>1.899228765608249E-2</v>
      </c>
      <c r="J1407" s="376">
        <f t="shared" si="1608"/>
        <v>2.1992939646340401E-2</v>
      </c>
      <c r="K1407" s="376">
        <f t="shared" si="1608"/>
        <v>2.1932913534490978E-2</v>
      </c>
      <c r="L1407" s="376">
        <f t="shared" si="1608"/>
        <v>2.3749976859575778E-2</v>
      </c>
      <c r="M1407" s="376">
        <f t="shared" si="1608"/>
        <v>2.4038747908841664E-2</v>
      </c>
      <c r="N1407" s="376">
        <f t="shared" si="1608"/>
        <v>2.8128070258853787E-2</v>
      </c>
      <c r="O1407" s="376">
        <f t="shared" si="1608"/>
        <v>2.6563041914228543E-2</v>
      </c>
      <c r="P1407" s="376">
        <f t="shared" si="1608"/>
        <v>1.6240338688078313E-2</v>
      </c>
      <c r="Q1407" s="376">
        <f t="shared" si="1608"/>
        <v>2.6349782180853119E-2</v>
      </c>
      <c r="R1407" s="376">
        <f t="shared" si="1608"/>
        <v>2.3648968482115069E-2</v>
      </c>
      <c r="S1407" s="376">
        <f t="shared" si="1608"/>
        <v>1.929558847621124E-2</v>
      </c>
      <c r="T1407" s="376">
        <f t="shared" si="1608"/>
        <v>2.2318878122738646E-2</v>
      </c>
      <c r="U1407" s="376">
        <f t="shared" si="1608"/>
        <v>1.7336439847020223E-2</v>
      </c>
      <c r="V1407" s="376">
        <f t="shared" si="1608"/>
        <v>2.2489585582552096E-2</v>
      </c>
      <c r="W1407" s="376">
        <f t="shared" si="1608"/>
        <v>1.9894308376197677E-2</v>
      </c>
      <c r="X1407" s="376">
        <f t="shared" si="1608"/>
        <v>2.2459460136594816E-2</v>
      </c>
      <c r="Y1407" s="376">
        <f t="shared" si="1608"/>
        <v>2.1605283951824584E-2</v>
      </c>
      <c r="Z1407" s="376">
        <f t="shared" si="1608"/>
        <v>1.8068574452305329E-2</v>
      </c>
      <c r="AA1407" s="376">
        <f t="shared" si="1608"/>
        <v>2.0172257885821363E-2</v>
      </c>
      <c r="AB1407" s="376">
        <f t="shared" si="1608"/>
        <v>2.327920653074847E-2</v>
      </c>
      <c r="AC1407" s="376">
        <f t="shared" si="1608"/>
        <v>1.6320629415282794E-2</v>
      </c>
      <c r="AD1407" s="376">
        <f t="shared" si="1608"/>
        <v>2.4112552086023233E-2</v>
      </c>
      <c r="AE1407" s="376">
        <f t="shared" si="1608"/>
        <v>2.456842734380273E-2</v>
      </c>
      <c r="AF1407" s="376">
        <f t="shared" si="1608"/>
        <v>2.103586466857596E-2</v>
      </c>
      <c r="AG1407" s="376">
        <f t="shared" ref="AG1407:AH1407" si="1609">AG237*100/AG$5</f>
        <v>2.1443795855583737E-2</v>
      </c>
      <c r="AH1407" s="376">
        <f t="shared" si="1609"/>
        <v>1.9559429294681366E-2</v>
      </c>
      <c r="AI1407" s="376">
        <f t="shared" ref="AI1407:AJ1407" si="1610">AI237*100/AI$5</f>
        <v>1.8961128490312045E-2</v>
      </c>
      <c r="AJ1407" s="376">
        <f t="shared" si="1610"/>
        <v>1.8559836409174427E-2</v>
      </c>
      <c r="AK1407" s="376">
        <f t="shared" ref="AK1407:AL1407" si="1611">AK237*100/AK$5</f>
        <v>2.0486313895759087E-2</v>
      </c>
      <c r="AL1407" s="376">
        <f t="shared" si="1611"/>
        <v>2.1513028765292534E-2</v>
      </c>
      <c r="AM1407" s="376">
        <f t="shared" ref="AM1407:AN1407" si="1612">AM237*100/AM$5</f>
        <v>2.0774469453644813E-2</v>
      </c>
      <c r="AN1407" s="376">
        <f t="shared" si="1612"/>
        <v>2.1487915050367658E-2</v>
      </c>
      <c r="AO1407" s="376">
        <f t="shared" ref="AO1407:AP1407" si="1613">AO237*100/AO$5</f>
        <v>2.2364027959500793E-2</v>
      </c>
      <c r="AP1407" s="376">
        <f t="shared" si="1613"/>
        <v>2.2353659711890926E-2</v>
      </c>
    </row>
    <row r="1408" spans="1:42" s="326" customFormat="1" ht="13.8" x14ac:dyDescent="0.3">
      <c r="A1408" s="328"/>
      <c r="B1408" s="328" t="s">
        <v>409</v>
      </c>
      <c r="C1408" s="376">
        <f t="shared" ref="C1408:AF1408" si="1614">C238*100/C$5</f>
        <v>0.225822330071935</v>
      </c>
      <c r="D1408" s="376">
        <f t="shared" si="1614"/>
        <v>0.18153046931028755</v>
      </c>
      <c r="E1408" s="376">
        <f t="shared" si="1614"/>
        <v>0.169022426053621</v>
      </c>
      <c r="F1408" s="376">
        <f t="shared" si="1614"/>
        <v>0.18983580622431098</v>
      </c>
      <c r="G1408" s="376">
        <f t="shared" si="1614"/>
        <v>0.23753329219146274</v>
      </c>
      <c r="H1408" s="376">
        <f t="shared" si="1614"/>
        <v>0.2147099115471976</v>
      </c>
      <c r="I1408" s="376">
        <f t="shared" si="1614"/>
        <v>0.16716900960198433</v>
      </c>
      <c r="J1408" s="376">
        <f t="shared" si="1614"/>
        <v>0.20603335997044267</v>
      </c>
      <c r="K1408" s="376">
        <f t="shared" si="1614"/>
        <v>0.17546330827592782</v>
      </c>
      <c r="L1408" s="376">
        <f t="shared" si="1614"/>
        <v>0.19307015409039169</v>
      </c>
      <c r="M1408" s="376">
        <f t="shared" si="1614"/>
        <v>0.18575782897345611</v>
      </c>
      <c r="N1408" s="376">
        <f t="shared" si="1614"/>
        <v>0.19711867246173051</v>
      </c>
      <c r="O1408" s="376">
        <f t="shared" si="1614"/>
        <v>0.20882836552854803</v>
      </c>
      <c r="P1408" s="376">
        <f t="shared" si="1614"/>
        <v>0.17371874218081743</v>
      </c>
      <c r="Q1408" s="376">
        <f t="shared" si="1614"/>
        <v>0.20501284259297081</v>
      </c>
      <c r="R1408" s="376">
        <f t="shared" si="1614"/>
        <v>0.20109122632404455</v>
      </c>
      <c r="S1408" s="376">
        <f t="shared" si="1614"/>
        <v>0.20604256102332558</v>
      </c>
      <c r="T1408" s="376">
        <f t="shared" si="1614"/>
        <v>0.22294086043691849</v>
      </c>
      <c r="U1408" s="376">
        <f t="shared" si="1614"/>
        <v>0.18341224332478537</v>
      </c>
      <c r="V1408" s="376">
        <f t="shared" si="1614"/>
        <v>0.21664482915071751</v>
      </c>
      <c r="W1408" s="376">
        <f t="shared" si="1614"/>
        <v>0.19862547715594145</v>
      </c>
      <c r="X1408" s="376">
        <f t="shared" si="1614"/>
        <v>0.18974751654444147</v>
      </c>
      <c r="Y1408" s="376">
        <f t="shared" si="1614"/>
        <v>0.17294173786454201</v>
      </c>
      <c r="Z1408" s="376">
        <f t="shared" si="1614"/>
        <v>0.19361798524591217</v>
      </c>
      <c r="AA1408" s="376">
        <f t="shared" si="1614"/>
        <v>0.17577387802700561</v>
      </c>
      <c r="AB1408" s="376">
        <f t="shared" si="1614"/>
        <v>0.19016244318810388</v>
      </c>
      <c r="AC1408" s="376">
        <f t="shared" si="1614"/>
        <v>0.18769616990426694</v>
      </c>
      <c r="AD1408" s="376">
        <f t="shared" si="1614"/>
        <v>0.20888016577810323</v>
      </c>
      <c r="AE1408" s="376">
        <f t="shared" si="1614"/>
        <v>0.22863976761681684</v>
      </c>
      <c r="AF1408" s="376">
        <f t="shared" si="1614"/>
        <v>0.2284213834788251</v>
      </c>
      <c r="AG1408" s="376">
        <f t="shared" ref="AG1408:AH1408" si="1615">AG238*100/AG$5</f>
        <v>0.1957866989752621</v>
      </c>
      <c r="AH1408" s="376">
        <f t="shared" si="1615"/>
        <v>0.21679488323035381</v>
      </c>
      <c r="AI1408" s="376">
        <f t="shared" ref="AI1408:AJ1408" si="1616">AI238*100/AI$5</f>
        <v>0.20462156796422815</v>
      </c>
      <c r="AJ1408" s="376">
        <f t="shared" si="1616"/>
        <v>0.20098093751245696</v>
      </c>
      <c r="AK1408" s="376">
        <f t="shared" ref="AK1408:AL1408" si="1617">AK238*100/AK$5</f>
        <v>0.19522455920698462</v>
      </c>
      <c r="AL1408" s="376">
        <f t="shared" si="1617"/>
        <v>0.19229796387135181</v>
      </c>
      <c r="AM1408" s="376">
        <f t="shared" ref="AM1408:AN1408" si="1618">AM238*100/AM$5</f>
        <v>0.22033929869614247</v>
      </c>
      <c r="AN1408" s="376">
        <f t="shared" si="1618"/>
        <v>0.16354019015574786</v>
      </c>
      <c r="AO1408" s="376">
        <f t="shared" ref="AO1408:AP1408" si="1619">AO238*100/AO$5</f>
        <v>0.18549825628055758</v>
      </c>
      <c r="AP1408" s="376">
        <f t="shared" si="1619"/>
        <v>0.1923828466741021</v>
      </c>
    </row>
    <row r="1409" spans="1:42" s="326" customFormat="1" ht="13.8" x14ac:dyDescent="0.3">
      <c r="A1409" s="330"/>
      <c r="B1409" s="330" t="s">
        <v>410</v>
      </c>
      <c r="C1409" s="376">
        <f t="shared" ref="C1409:AF1409" si="1620">C239*100/C$5</f>
        <v>12.926320607259131</v>
      </c>
      <c r="D1409" s="376">
        <f t="shared" si="1620"/>
        <v>10.605047037786061</v>
      </c>
      <c r="E1409" s="376">
        <f t="shared" si="1620"/>
        <v>10.990075340291897</v>
      </c>
      <c r="F1409" s="376">
        <f t="shared" si="1620"/>
        <v>10.440689407505934</v>
      </c>
      <c r="G1409" s="376">
        <f t="shared" si="1620"/>
        <v>10.461337426320863</v>
      </c>
      <c r="H1409" s="376">
        <f t="shared" si="1620"/>
        <v>9.4804607096441558</v>
      </c>
      <c r="I1409" s="376">
        <f t="shared" si="1620"/>
        <v>9.0025287401253937</v>
      </c>
      <c r="J1409" s="376">
        <f t="shared" si="1620"/>
        <v>10.092206220099358</v>
      </c>
      <c r="K1409" s="376">
        <f t="shared" si="1620"/>
        <v>11.163970696999742</v>
      </c>
      <c r="L1409" s="376">
        <f t="shared" si="1620"/>
        <v>12.085577578215762</v>
      </c>
      <c r="M1409" s="376">
        <f t="shared" si="1620"/>
        <v>11.284511558170365</v>
      </c>
      <c r="N1409" s="376">
        <f t="shared" si="1620"/>
        <v>12.042591141835238</v>
      </c>
      <c r="O1409" s="376">
        <f t="shared" si="1620"/>
        <v>12.814764081104116</v>
      </c>
      <c r="P1409" s="376">
        <f t="shared" si="1620"/>
        <v>10.888856662716895</v>
      </c>
      <c r="Q1409" s="376">
        <f t="shared" si="1620"/>
        <v>12.110510836557864</v>
      </c>
      <c r="R1409" s="376">
        <f t="shared" si="1620"/>
        <v>11.126446176570854</v>
      </c>
      <c r="S1409" s="376">
        <f t="shared" si="1620"/>
        <v>10.546430239563412</v>
      </c>
      <c r="T1409" s="376">
        <f t="shared" si="1620"/>
        <v>10.408444304752537</v>
      </c>
      <c r="U1409" s="376">
        <f t="shared" si="1620"/>
        <v>10.895725181702419</v>
      </c>
      <c r="V1409" s="376">
        <f t="shared" si="1620"/>
        <v>11.845929325989918</v>
      </c>
      <c r="W1409" s="376">
        <f t="shared" si="1620"/>
        <v>11.707266814762404</v>
      </c>
      <c r="X1409" s="376">
        <f t="shared" si="1620"/>
        <v>12.198888027598372</v>
      </c>
      <c r="Y1409" s="376">
        <f t="shared" si="1620"/>
        <v>11.351496208751778</v>
      </c>
      <c r="Z1409" s="376">
        <f t="shared" si="1620"/>
        <v>11.653941917231727</v>
      </c>
      <c r="AA1409" s="376">
        <f t="shared" si="1620"/>
        <v>12.582480649139224</v>
      </c>
      <c r="AB1409" s="376">
        <f t="shared" si="1620"/>
        <v>11.88827415632041</v>
      </c>
      <c r="AC1409" s="376">
        <f t="shared" si="1620"/>
        <v>10.738877619072246</v>
      </c>
      <c r="AD1409" s="376">
        <f t="shared" si="1620"/>
        <v>11.07173146859968</v>
      </c>
      <c r="AE1409" s="376">
        <f t="shared" si="1620"/>
        <v>11.015768068307842</v>
      </c>
      <c r="AF1409" s="376">
        <f t="shared" si="1620"/>
        <v>10.588543466371471</v>
      </c>
      <c r="AG1409" s="376">
        <f t="shared" ref="AG1409:AH1409" si="1621">AG239*100/AG$5</f>
        <v>11.373217141148512</v>
      </c>
      <c r="AH1409" s="376">
        <f t="shared" si="1621"/>
        <v>10.783442077123697</v>
      </c>
      <c r="AI1409" s="376">
        <f t="shared" ref="AI1409:AJ1409" si="1622">AI239*100/AI$5</f>
        <v>11.685986408490894</v>
      </c>
      <c r="AJ1409" s="376">
        <f t="shared" si="1622"/>
        <v>12.227210503658119</v>
      </c>
      <c r="AK1409" s="376">
        <f t="shared" ref="AK1409:AL1409" si="1623">AK239*100/AK$5</f>
        <v>12.258317604301501</v>
      </c>
      <c r="AL1409" s="376">
        <f t="shared" si="1623"/>
        <v>11.494533764292694</v>
      </c>
      <c r="AM1409" s="376">
        <f t="shared" ref="AM1409:AN1409" si="1624">AM239*100/AM$5</f>
        <v>12.707675513584661</v>
      </c>
      <c r="AN1409" s="376">
        <f t="shared" si="1624"/>
        <v>12.618735252407221</v>
      </c>
      <c r="AO1409" s="376">
        <f t="shared" ref="AO1409:AP1409" si="1625">AO239*100/AO$5</f>
        <v>11.599200877557452</v>
      </c>
      <c r="AP1409" s="376">
        <f t="shared" si="1625"/>
        <v>10.668402267521358</v>
      </c>
    </row>
    <row r="1410" spans="1:42" s="326" customFormat="1" ht="13.8" x14ac:dyDescent="0.3">
      <c r="A1410" s="328"/>
      <c r="B1410" s="328" t="s">
        <v>411</v>
      </c>
      <c r="C1410" s="376">
        <f t="shared" ref="C1410:AF1410" si="1626">C240*100/C$5</f>
        <v>3.065656870957435E-3</v>
      </c>
      <c r="D1410" s="376">
        <f t="shared" si="1626"/>
        <v>1.4119514805258315E-2</v>
      </c>
      <c r="E1410" s="376">
        <f t="shared" si="1626"/>
        <v>3.6400240032730381E-2</v>
      </c>
      <c r="F1410" s="376">
        <f t="shared" si="1626"/>
        <v>1.9835382322995206E-2</v>
      </c>
      <c r="G1410" s="376">
        <f t="shared" si="1626"/>
        <v>2.7029395484427038E-2</v>
      </c>
      <c r="H1410" s="376">
        <f t="shared" si="1626"/>
        <v>4.510864662103628E-2</v>
      </c>
      <c r="I1410" s="376">
        <f t="shared" si="1626"/>
        <v>2.8469992369894531E-2</v>
      </c>
      <c r="J1410" s="376">
        <f t="shared" si="1626"/>
        <v>3.8150273416371575E-2</v>
      </c>
      <c r="K1410" s="376">
        <f t="shared" si="1626"/>
        <v>4.0452296697782109E-2</v>
      </c>
      <c r="L1410" s="376">
        <f t="shared" si="1626"/>
        <v>2.5736666939084021E-2</v>
      </c>
      <c r="M1410" s="376">
        <f t="shared" si="1626"/>
        <v>4.3567571431245775E-2</v>
      </c>
      <c r="N1410" s="376">
        <f t="shared" si="1626"/>
        <v>5.954441413406647E-2</v>
      </c>
      <c r="O1410" s="376">
        <f t="shared" si="1626"/>
        <v>3.4027214426335009E-2</v>
      </c>
      <c r="P1410" s="376">
        <f t="shared" si="1626"/>
        <v>4.4198655176581919E-2</v>
      </c>
      <c r="Q1410" s="376">
        <f t="shared" si="1626"/>
        <v>3.1768248877148263E-2</v>
      </c>
      <c r="R1410" s="376">
        <f t="shared" si="1626"/>
        <v>1.7791152336546878E-3</v>
      </c>
      <c r="S1410" s="376">
        <f t="shared" si="1626"/>
        <v>2.1698549084514913E-3</v>
      </c>
      <c r="T1410" s="376">
        <f t="shared" si="1626"/>
        <v>2.2206522950826658E-3</v>
      </c>
      <c r="U1410" s="376">
        <f t="shared" si="1626"/>
        <v>1.3309632001245941E-2</v>
      </c>
      <c r="V1410" s="376">
        <f t="shared" si="1626"/>
        <v>1.4888938982978237E-3</v>
      </c>
      <c r="W1410" s="376">
        <f t="shared" si="1626"/>
        <v>1.4831637922171469E-3</v>
      </c>
      <c r="X1410" s="376">
        <f t="shared" si="1626"/>
        <v>1.5653580033876964E-3</v>
      </c>
      <c r="Y1410" s="376">
        <f t="shared" si="1626"/>
        <v>2.7321782114869434E-3</v>
      </c>
      <c r="Z1410" s="376">
        <f t="shared" si="1626"/>
        <v>2.8137110229533571E-3</v>
      </c>
      <c r="AA1410" s="376">
        <f t="shared" si="1626"/>
        <v>2.0692977171614911E-3</v>
      </c>
      <c r="AB1410" s="376">
        <f t="shared" si="1626"/>
        <v>2.3466213820934247E-3</v>
      </c>
      <c r="AC1410" s="376">
        <f t="shared" si="1626"/>
        <v>1.9833617343299977E-3</v>
      </c>
      <c r="AD1410" s="376">
        <f t="shared" si="1626"/>
        <v>1.8248861687194771E-3</v>
      </c>
      <c r="AE1410" s="376">
        <f t="shared" si="1626"/>
        <v>2.3962657281231996E-3</v>
      </c>
      <c r="AF1410" s="376">
        <f t="shared" si="1626"/>
        <v>2.3924955112101715E-3</v>
      </c>
      <c r="AG1410" s="376">
        <f t="shared" ref="AG1410:AH1410" si="1627">AG240*100/AG$5</f>
        <v>1.8233465711671236E-3</v>
      </c>
      <c r="AH1410" s="376">
        <f t="shared" si="1627"/>
        <v>2.1018878559171251E-3</v>
      </c>
      <c r="AI1410" s="376">
        <f t="shared" ref="AI1410:AJ1410" si="1628">AI240*100/AI$5</f>
        <v>2.2417721757110004E-3</v>
      </c>
      <c r="AJ1410" s="376">
        <f t="shared" si="1628"/>
        <v>1.7598838847981701E-3</v>
      </c>
      <c r="AK1410" s="376">
        <f t="shared" ref="AK1410:AL1410" si="1629">AK240*100/AK$5</f>
        <v>2.3582286756155422E-3</v>
      </c>
      <c r="AL1410" s="376">
        <f t="shared" si="1629"/>
        <v>2.6153962779309884E-3</v>
      </c>
      <c r="AM1410" s="376">
        <f t="shared" ref="AM1410:AN1410" si="1630">AM240*100/AM$5</f>
        <v>1.934590176321741E-3</v>
      </c>
      <c r="AN1410" s="376">
        <f t="shared" si="1630"/>
        <v>2.2793256505134621E-3</v>
      </c>
      <c r="AO1410" s="376">
        <f t="shared" ref="AO1410:AP1410" si="1631">AO240*100/AO$5</f>
        <v>2.1248580273807473E-3</v>
      </c>
      <c r="AP1410" s="376">
        <f t="shared" si="1631"/>
        <v>2.1643049742727798E-3</v>
      </c>
    </row>
    <row r="1411" spans="1:42" s="326" customFormat="1" ht="13.8" x14ac:dyDescent="0.3">
      <c r="A1411" s="330"/>
      <c r="B1411" s="330" t="s">
        <v>412</v>
      </c>
      <c r="C1411" s="376">
        <f t="shared" ref="C1411:AF1411" si="1632">C241*100/C$5</f>
        <v>4.7496092366946174E-4</v>
      </c>
      <c r="D1411" s="376">
        <f t="shared" si="1632"/>
        <v>1.1536676731125696E-2</v>
      </c>
      <c r="E1411" s="376">
        <f t="shared" si="1632"/>
        <v>3.3603090440051303E-2</v>
      </c>
      <c r="F1411" s="376">
        <f t="shared" si="1632"/>
        <v>1.7515922293290121E-2</v>
      </c>
      <c r="G1411" s="376">
        <f t="shared" si="1632"/>
        <v>2.4588984948213377E-2</v>
      </c>
      <c r="H1411" s="376">
        <f t="shared" si="1632"/>
        <v>4.3224590697908662E-2</v>
      </c>
      <c r="I1411" s="376">
        <f t="shared" si="1632"/>
        <v>2.6626080946973902E-2</v>
      </c>
      <c r="J1411" s="376">
        <f t="shared" si="1632"/>
        <v>3.6363119116751878E-2</v>
      </c>
      <c r="K1411" s="376">
        <f t="shared" si="1632"/>
        <v>3.8451261652595992E-2</v>
      </c>
      <c r="L1411" s="376">
        <f t="shared" si="1632"/>
        <v>2.3479064576006473E-2</v>
      </c>
      <c r="M1411" s="376">
        <f t="shared" si="1632"/>
        <v>4.1652980889833602E-2</v>
      </c>
      <c r="N1411" s="376">
        <f t="shared" si="1632"/>
        <v>5.6478321167461557E-2</v>
      </c>
      <c r="O1411" s="376">
        <f t="shared" si="1632"/>
        <v>3.2657515016785967E-2</v>
      </c>
      <c r="P1411" s="376">
        <f t="shared" si="1632"/>
        <v>4.2213758792298516E-2</v>
      </c>
      <c r="Q1411" s="376">
        <f t="shared" si="1632"/>
        <v>2.9106435053797643E-2</v>
      </c>
      <c r="R1411" s="376">
        <f t="shared" si="1632"/>
        <v>3.1260249643783738E-4</v>
      </c>
      <c r="S1411" s="376">
        <f t="shared" si="1632"/>
        <v>0</v>
      </c>
      <c r="T1411" s="376">
        <f t="shared" si="1632"/>
        <v>0</v>
      </c>
      <c r="U1411" s="376">
        <f t="shared" si="1632"/>
        <v>9.3817025955630767E-3</v>
      </c>
      <c r="V1411" s="376">
        <f t="shared" si="1632"/>
        <v>0</v>
      </c>
      <c r="W1411" s="376">
        <f t="shared" si="1632"/>
        <v>0</v>
      </c>
      <c r="X1411" s="376">
        <f t="shared" si="1632"/>
        <v>0</v>
      </c>
      <c r="Y1411" s="376">
        <f t="shared" si="1632"/>
        <v>0</v>
      </c>
      <c r="Z1411" s="376">
        <f t="shared" si="1632"/>
        <v>0</v>
      </c>
      <c r="AA1411" s="376">
        <f t="shared" si="1632"/>
        <v>0</v>
      </c>
      <c r="AB1411" s="376">
        <f t="shared" si="1632"/>
        <v>0</v>
      </c>
      <c r="AC1411" s="376">
        <f t="shared" si="1632"/>
        <v>0</v>
      </c>
      <c r="AD1411" s="376">
        <f t="shared" si="1632"/>
        <v>5.5260248143736251E-7</v>
      </c>
      <c r="AE1411" s="376">
        <f t="shared" si="1632"/>
        <v>0</v>
      </c>
      <c r="AF1411" s="376">
        <f t="shared" si="1632"/>
        <v>0</v>
      </c>
      <c r="AG1411" s="376">
        <f t="shared" ref="AG1411:AH1411" si="1633">AG241*100/AG$5</f>
        <v>0</v>
      </c>
      <c r="AH1411" s="376">
        <f t="shared" si="1633"/>
        <v>0</v>
      </c>
      <c r="AI1411" s="376">
        <f t="shared" ref="AI1411:AJ1411" si="1634">AI241*100/AI$5</f>
        <v>0</v>
      </c>
      <c r="AJ1411" s="376">
        <f t="shared" si="1634"/>
        <v>0</v>
      </c>
      <c r="AK1411" s="376">
        <f t="shared" ref="AK1411:AL1411" si="1635">AK241*100/AK$5</f>
        <v>0</v>
      </c>
      <c r="AL1411" s="376">
        <f t="shared" si="1635"/>
        <v>0</v>
      </c>
      <c r="AM1411" s="376">
        <f t="shared" ref="AM1411:AN1411" si="1636">AM241*100/AM$5</f>
        <v>0</v>
      </c>
      <c r="AN1411" s="376">
        <f t="shared" si="1636"/>
        <v>0</v>
      </c>
      <c r="AO1411" s="376">
        <f t="shared" ref="AO1411:AP1411" si="1637">AO241*100/AO$5</f>
        <v>0</v>
      </c>
      <c r="AP1411" s="376">
        <f t="shared" si="1637"/>
        <v>0</v>
      </c>
    </row>
    <row r="1412" spans="1:42" s="326" customFormat="1" ht="13.8" x14ac:dyDescent="0.3">
      <c r="A1412" s="328"/>
      <c r="B1412" s="328" t="s">
        <v>413</v>
      </c>
      <c r="C1412" s="376">
        <f t="shared" ref="C1412:AF1412" si="1638">C242*100/C$5</f>
        <v>4.3178265788132889E-5</v>
      </c>
      <c r="D1412" s="376">
        <f t="shared" si="1638"/>
        <v>4.304730123554364E-5</v>
      </c>
      <c r="E1412" s="376">
        <f t="shared" si="1638"/>
        <v>2.2377196741432611E-4</v>
      </c>
      <c r="F1412" s="376">
        <f t="shared" si="1638"/>
        <v>1.5996276066931618E-4</v>
      </c>
      <c r="G1412" s="376">
        <f t="shared" si="1638"/>
        <v>3.327832549382262E-4</v>
      </c>
      <c r="H1412" s="376">
        <f t="shared" si="1638"/>
        <v>2.5362291272871808E-4</v>
      </c>
      <c r="I1412" s="376">
        <f t="shared" si="1638"/>
        <v>2.2126937075047563E-4</v>
      </c>
      <c r="J1412" s="376">
        <f t="shared" si="1638"/>
        <v>1.0941761018079802E-4</v>
      </c>
      <c r="K1412" s="376">
        <f t="shared" si="1638"/>
        <v>3.9235981278159172E-5</v>
      </c>
      <c r="L1412" s="376">
        <f t="shared" si="1638"/>
        <v>9.0304094523101824E-5</v>
      </c>
      <c r="M1412" s="376">
        <f t="shared" si="1638"/>
        <v>8.5092912951651903E-5</v>
      </c>
      <c r="N1412" s="376">
        <f t="shared" si="1638"/>
        <v>3.9992516955716288E-4</v>
      </c>
      <c r="O1412" s="376">
        <f t="shared" si="1638"/>
        <v>5.510344432545599E-5</v>
      </c>
      <c r="P1412" s="376">
        <f t="shared" si="1638"/>
        <v>4.6281588508884555E-5</v>
      </c>
      <c r="Q1412" s="376">
        <f t="shared" si="1638"/>
        <v>1.4420839557924739E-4</v>
      </c>
      <c r="R1412" s="376">
        <f t="shared" si="1638"/>
        <v>1.8291625071949948E-4</v>
      </c>
      <c r="S1412" s="376">
        <f t="shared" si="1638"/>
        <v>2.5561944667139833E-4</v>
      </c>
      <c r="T1412" s="376">
        <f t="shared" si="1638"/>
        <v>3.5944339619114969E-4</v>
      </c>
      <c r="U1412" s="376">
        <f t="shared" si="1638"/>
        <v>3.5768860308364904E-4</v>
      </c>
      <c r="V1412" s="376">
        <f t="shared" si="1638"/>
        <v>3.2546470674966168E-5</v>
      </c>
      <c r="W1412" s="376">
        <f t="shared" si="1638"/>
        <v>1.5745828594886785E-4</v>
      </c>
      <c r="X1412" s="376">
        <f t="shared" si="1638"/>
        <v>1.7569469157933498E-4</v>
      </c>
      <c r="Y1412" s="376">
        <f t="shared" si="1638"/>
        <v>1.2477644333446139E-5</v>
      </c>
      <c r="Z1412" s="376">
        <f t="shared" si="1638"/>
        <v>2.495029883900119E-4</v>
      </c>
      <c r="AA1412" s="376">
        <f t="shared" si="1638"/>
        <v>2.5796805243970787E-4</v>
      </c>
      <c r="AB1412" s="376">
        <f t="shared" si="1638"/>
        <v>6.3980547515848844E-6</v>
      </c>
      <c r="AC1412" s="376">
        <f t="shared" si="1638"/>
        <v>1.4989920912404696E-4</v>
      </c>
      <c r="AD1412" s="376">
        <f t="shared" si="1638"/>
        <v>1.7489623098589663E-4</v>
      </c>
      <c r="AE1412" s="376">
        <f t="shared" si="1638"/>
        <v>3.4506074604807022E-4</v>
      </c>
      <c r="AF1412" s="376">
        <f t="shared" si="1638"/>
        <v>3.8563385170561665E-4</v>
      </c>
      <c r="AG1412" s="376">
        <f t="shared" ref="AG1412:AH1412" si="1639">AG242*100/AG$5</f>
        <v>1.343650815820354E-4</v>
      </c>
      <c r="AH1412" s="376">
        <f t="shared" si="1639"/>
        <v>1.0937744252046087E-4</v>
      </c>
      <c r="AI1412" s="376">
        <f t="shared" ref="AI1412:AJ1412" si="1640">AI242*100/AI$5</f>
        <v>4.6538413833169788E-4</v>
      </c>
      <c r="AJ1412" s="376">
        <f t="shared" si="1640"/>
        <v>9.3204460819799255E-5</v>
      </c>
      <c r="AK1412" s="376">
        <f t="shared" ref="AK1412:AL1412" si="1641">AK242*100/AK$5</f>
        <v>1.4934468517228042E-4</v>
      </c>
      <c r="AL1412" s="376">
        <f t="shared" si="1641"/>
        <v>2.1350363780359065E-4</v>
      </c>
      <c r="AM1412" s="376">
        <f t="shared" ref="AM1412:AN1412" si="1642">AM242*100/AM$5</f>
        <v>3.8552112633178933E-5</v>
      </c>
      <c r="AN1412" s="376">
        <f t="shared" si="1642"/>
        <v>3.7849427018155173E-5</v>
      </c>
      <c r="AO1412" s="376">
        <f t="shared" ref="AO1412:AP1412" si="1643">AO242*100/AO$5</f>
        <v>1.0833386673379228E-4</v>
      </c>
      <c r="AP1412" s="376">
        <f t="shared" si="1643"/>
        <v>2.0651108115886979E-4</v>
      </c>
    </row>
    <row r="1413" spans="1:42" s="326" customFormat="1" ht="13.8" x14ac:dyDescent="0.3">
      <c r="A1413" s="330"/>
      <c r="B1413" s="330" t="s">
        <v>414</v>
      </c>
      <c r="C1413" s="376">
        <f t="shared" ref="C1413:AF1413" si="1644">C243*100/C$5</f>
        <v>2.3316263525591757E-3</v>
      </c>
      <c r="D1413" s="376">
        <f t="shared" si="1644"/>
        <v>2.2384596642482696E-3</v>
      </c>
      <c r="E1413" s="376">
        <f t="shared" si="1644"/>
        <v>2.3123103299480365E-3</v>
      </c>
      <c r="F1413" s="376">
        <f t="shared" si="1644"/>
        <v>1.719599677195149E-3</v>
      </c>
      <c r="G1413" s="376">
        <f t="shared" si="1644"/>
        <v>1.8857717779832816E-3</v>
      </c>
      <c r="H1413" s="376">
        <f t="shared" si="1644"/>
        <v>1.3768100976701838E-3</v>
      </c>
      <c r="I1413" s="376">
        <f t="shared" si="1644"/>
        <v>1.3644944529612663E-3</v>
      </c>
      <c r="J1413" s="376">
        <f t="shared" si="1644"/>
        <v>1.3130113221695762E-3</v>
      </c>
      <c r="K1413" s="376">
        <f t="shared" si="1644"/>
        <v>1.6479112136826852E-3</v>
      </c>
      <c r="L1413" s="376">
        <f t="shared" si="1644"/>
        <v>1.8512339377235872E-3</v>
      </c>
      <c r="M1413" s="376">
        <f t="shared" si="1644"/>
        <v>1.4891259766539084E-3</v>
      </c>
      <c r="N1413" s="376">
        <f t="shared" si="1644"/>
        <v>2.3106787574413857E-3</v>
      </c>
      <c r="O1413" s="376">
        <f t="shared" si="1644"/>
        <v>1.1061734836136921E-3</v>
      </c>
      <c r="P1413" s="376">
        <f t="shared" si="1644"/>
        <v>1.2529822561984077E-3</v>
      </c>
      <c r="Q1413" s="376">
        <f t="shared" si="1644"/>
        <v>1.9148509166473735E-3</v>
      </c>
      <c r="R1413" s="376">
        <f t="shared" si="1644"/>
        <v>1.0578917785140061E-3</v>
      </c>
      <c r="S1413" s="376">
        <f t="shared" si="1644"/>
        <v>1.7384437864063872E-3</v>
      </c>
      <c r="T1413" s="376">
        <f t="shared" si="1644"/>
        <v>1.5253775214813662E-3</v>
      </c>
      <c r="U1413" s="376">
        <f t="shared" si="1644"/>
        <v>1.007828579547501E-3</v>
      </c>
      <c r="V1413" s="376">
        <f t="shared" si="1644"/>
        <v>1.1944476863317329E-3</v>
      </c>
      <c r="W1413" s="376">
        <f t="shared" si="1644"/>
        <v>1.0449022113015493E-3</v>
      </c>
      <c r="X1413" s="376">
        <f t="shared" si="1644"/>
        <v>1.1761047341212912E-3</v>
      </c>
      <c r="Y1413" s="376">
        <f t="shared" si="1644"/>
        <v>2.2175901793512723E-3</v>
      </c>
      <c r="Z1413" s="376">
        <f t="shared" si="1644"/>
        <v>2.1580286035469461E-3</v>
      </c>
      <c r="AA1413" s="376">
        <f t="shared" si="1644"/>
        <v>1.5856055998765717E-3</v>
      </c>
      <c r="AB1413" s="376">
        <f t="shared" si="1644"/>
        <v>2.1017700879051942E-3</v>
      </c>
      <c r="AC1413" s="376">
        <f t="shared" si="1644"/>
        <v>1.6587620781269227E-3</v>
      </c>
      <c r="AD1413" s="376">
        <f t="shared" si="1644"/>
        <v>1.4123242100529821E-3</v>
      </c>
      <c r="AE1413" s="376">
        <f t="shared" si="1644"/>
        <v>1.8259630814566885E-3</v>
      </c>
      <c r="AF1413" s="376">
        <f t="shared" si="1644"/>
        <v>1.7843097290226565E-3</v>
      </c>
      <c r="AG1413" s="376">
        <f t="shared" ref="AG1413:AH1413" si="1645">AG243*100/AG$5</f>
        <v>1.4166085233792724E-3</v>
      </c>
      <c r="AH1413" s="376">
        <f t="shared" si="1645"/>
        <v>1.5952153670894893E-3</v>
      </c>
      <c r="AI1413" s="376">
        <f t="shared" ref="AI1413:AJ1413" si="1646">AI243*100/AI$5</f>
        <v>1.4609567540122706E-3</v>
      </c>
      <c r="AJ1413" s="376">
        <f t="shared" si="1646"/>
        <v>1.4481212627166448E-3</v>
      </c>
      <c r="AK1413" s="376">
        <f t="shared" ref="AK1413:AL1413" si="1647">AK243*100/AK$5</f>
        <v>1.801493124947748E-3</v>
      </c>
      <c r="AL1413" s="376">
        <f t="shared" si="1647"/>
        <v>2.0591756772925596E-3</v>
      </c>
      <c r="AM1413" s="376">
        <f t="shared" ref="AM1413:AN1413" si="1648">AM243*100/AM$5</f>
        <v>1.7279145397583932E-3</v>
      </c>
      <c r="AN1413" s="376">
        <f t="shared" si="1648"/>
        <v>2.0673278635773883E-3</v>
      </c>
      <c r="AO1413" s="376">
        <f t="shared" ref="AO1413:AP1413" si="1649">AO243*100/AO$5</f>
        <v>1.755574631029264E-3</v>
      </c>
      <c r="AP1413" s="376">
        <f t="shared" si="1649"/>
        <v>1.7435717433973235E-3</v>
      </c>
    </row>
    <row r="1414" spans="1:42" s="326" customFormat="1" ht="13.8" x14ac:dyDescent="0.3">
      <c r="A1414" s="328"/>
      <c r="B1414" s="328" t="s">
        <v>415</v>
      </c>
      <c r="C1414" s="376">
        <f t="shared" ref="C1414:AF1414" si="1650">C244*100/C$5</f>
        <v>2.1589132894066443E-4</v>
      </c>
      <c r="D1414" s="376">
        <f t="shared" si="1650"/>
        <v>3.0133110864880556E-4</v>
      </c>
      <c r="E1414" s="376">
        <f t="shared" si="1650"/>
        <v>2.6106729531671382E-4</v>
      </c>
      <c r="F1414" s="376">
        <f t="shared" si="1650"/>
        <v>4.398975918406195E-4</v>
      </c>
      <c r="G1414" s="376">
        <f t="shared" si="1650"/>
        <v>2.2185550329215079E-4</v>
      </c>
      <c r="H1414" s="376">
        <f t="shared" si="1650"/>
        <v>2.5362291272871808E-4</v>
      </c>
      <c r="I1414" s="376">
        <f t="shared" si="1650"/>
        <v>2.5814759920888826E-4</v>
      </c>
      <c r="J1414" s="376">
        <f t="shared" si="1650"/>
        <v>3.647253672693267E-4</v>
      </c>
      <c r="K1414" s="376">
        <f t="shared" si="1650"/>
        <v>3.1388785022527338E-4</v>
      </c>
      <c r="L1414" s="376">
        <f t="shared" si="1650"/>
        <v>2.7091228356930546E-4</v>
      </c>
      <c r="M1414" s="376">
        <f t="shared" si="1650"/>
        <v>3.4037165180660761E-4</v>
      </c>
      <c r="N1414" s="376">
        <f t="shared" si="1650"/>
        <v>3.5548903960636703E-4</v>
      </c>
      <c r="O1414" s="376">
        <f t="shared" si="1650"/>
        <v>2.0842248160989472E-4</v>
      </c>
      <c r="P1414" s="376">
        <f t="shared" si="1650"/>
        <v>6.8563253957612048E-4</v>
      </c>
      <c r="Q1414" s="376">
        <f t="shared" si="1650"/>
        <v>6.0275451112399398E-4</v>
      </c>
      <c r="R1414" s="376">
        <f t="shared" si="1650"/>
        <v>2.2570470798334485E-4</v>
      </c>
      <c r="S1414" s="376">
        <f t="shared" si="1650"/>
        <v>1.7579167537370578E-4</v>
      </c>
      <c r="T1414" s="376">
        <f t="shared" si="1650"/>
        <v>3.3583137741015015E-4</v>
      </c>
      <c r="U1414" s="376">
        <f t="shared" si="1650"/>
        <v>2.5624122230517156E-3</v>
      </c>
      <c r="V1414" s="376">
        <f t="shared" si="1650"/>
        <v>2.6189974129112441E-4</v>
      </c>
      <c r="W1414" s="376">
        <f t="shared" si="1650"/>
        <v>2.8080329496672985E-4</v>
      </c>
      <c r="X1414" s="376">
        <f t="shared" si="1650"/>
        <v>2.1355857768706987E-4</v>
      </c>
      <c r="Y1414" s="376">
        <f t="shared" si="1650"/>
        <v>5.0211038780222572E-4</v>
      </c>
      <c r="Z1414" s="376">
        <f t="shared" si="1650"/>
        <v>4.0617943101639895E-4</v>
      </c>
      <c r="AA1414" s="376">
        <f t="shared" si="1650"/>
        <v>2.2572406484521167E-4</v>
      </c>
      <c r="AB1414" s="376">
        <f t="shared" si="1650"/>
        <v>2.3845323943664574E-4</v>
      </c>
      <c r="AC1414" s="376">
        <f t="shared" si="1650"/>
        <v>1.7470044707902784E-4</v>
      </c>
      <c r="AD1414" s="376">
        <f t="shared" si="1650"/>
        <v>2.3711312519916107E-4</v>
      </c>
      <c r="AE1414" s="376">
        <f t="shared" si="1650"/>
        <v>2.2524190061844082E-4</v>
      </c>
      <c r="AF1414" s="376">
        <f t="shared" si="1650"/>
        <v>2.2255193048189835E-4</v>
      </c>
      <c r="AG1414" s="376">
        <f t="shared" ref="AG1414:AH1414" si="1651">AG244*100/AG$5</f>
        <v>2.7237296620581571E-4</v>
      </c>
      <c r="AH1414" s="376">
        <f t="shared" si="1651"/>
        <v>3.9729504630717471E-4</v>
      </c>
      <c r="AI1414" s="376">
        <f t="shared" ref="AI1414:AJ1414" si="1652">AI244*100/AI$5</f>
        <v>3.1543128336703185E-4</v>
      </c>
      <c r="AJ1414" s="376">
        <f t="shared" si="1652"/>
        <v>2.1855816126172627E-4</v>
      </c>
      <c r="AK1414" s="376">
        <f t="shared" ref="AK1414:AL1414" si="1653">AK244*100/AK$5</f>
        <v>4.0739086549551395E-4</v>
      </c>
      <c r="AL1414" s="376">
        <f t="shared" si="1653"/>
        <v>3.4271696283483813E-4</v>
      </c>
      <c r="AM1414" s="376">
        <f t="shared" ref="AM1414:AN1414" si="1654">AM244*100/AM$5</f>
        <v>1.6812352393016876E-4</v>
      </c>
      <c r="AN1414" s="376">
        <f t="shared" si="1654"/>
        <v>1.7414835991791855E-4</v>
      </c>
      <c r="AO1414" s="376">
        <f t="shared" ref="AO1414:AP1414" si="1655">AO244*100/AO$5</f>
        <v>2.6094952961769102E-4</v>
      </c>
      <c r="AP1414" s="376">
        <f t="shared" si="1655"/>
        <v>2.1422214971658654E-4</v>
      </c>
    </row>
    <row r="1415" spans="1:42" s="326" customFormat="1" ht="13.8" x14ac:dyDescent="0.3">
      <c r="A1415" s="330"/>
      <c r="B1415" s="330" t="s">
        <v>416</v>
      </c>
      <c r="C1415" s="376">
        <f t="shared" ref="C1415:AF1415" si="1656">C245*100/C$5</f>
        <v>0.3147263793297006</v>
      </c>
      <c r="D1415" s="376">
        <f t="shared" si="1656"/>
        <v>0.41445941629581418</v>
      </c>
      <c r="E1415" s="376">
        <f t="shared" si="1656"/>
        <v>0.38283654091800962</v>
      </c>
      <c r="F1415" s="376">
        <f t="shared" si="1656"/>
        <v>0.28865280162778112</v>
      </c>
      <c r="G1415" s="376">
        <f t="shared" si="1656"/>
        <v>0.38854293809898671</v>
      </c>
      <c r="H1415" s="376">
        <f t="shared" si="1656"/>
        <v>0.30840546187812118</v>
      </c>
      <c r="I1415" s="376">
        <f t="shared" si="1656"/>
        <v>0.30985087550758272</v>
      </c>
      <c r="J1415" s="376">
        <f t="shared" si="1656"/>
        <v>0.2579702522695948</v>
      </c>
      <c r="K1415" s="376">
        <f t="shared" si="1656"/>
        <v>0.22537147646174627</v>
      </c>
      <c r="L1415" s="376">
        <f t="shared" si="1656"/>
        <v>0.27475020758653729</v>
      </c>
      <c r="M1415" s="376">
        <f t="shared" si="1656"/>
        <v>0.28531653712688881</v>
      </c>
      <c r="N1415" s="376">
        <f t="shared" si="1656"/>
        <v>0.33784789601590104</v>
      </c>
      <c r="O1415" s="376">
        <f t="shared" si="1656"/>
        <v>0.33918250390202648</v>
      </c>
      <c r="P1415" s="376">
        <f t="shared" si="1656"/>
        <v>0.37329192287991886</v>
      </c>
      <c r="Q1415" s="376">
        <f t="shared" si="1656"/>
        <v>0.32687661969833931</v>
      </c>
      <c r="R1415" s="376">
        <f t="shared" si="1656"/>
        <v>0.35130804210513716</v>
      </c>
      <c r="S1415" s="376">
        <f t="shared" si="1656"/>
        <v>0.32904421401787148</v>
      </c>
      <c r="T1415" s="376">
        <f t="shared" si="1656"/>
        <v>0.27924170149915872</v>
      </c>
      <c r="U1415" s="376">
        <f t="shared" si="1656"/>
        <v>0.22954867640935608</v>
      </c>
      <c r="V1415" s="376">
        <f t="shared" si="1656"/>
        <v>0.28131899123971188</v>
      </c>
      <c r="W1415" s="376">
        <f t="shared" si="1656"/>
        <v>0.17880501658023384</v>
      </c>
      <c r="X1415" s="376">
        <f t="shared" si="1656"/>
        <v>0.20379319192826265</v>
      </c>
      <c r="Y1415" s="376">
        <f t="shared" si="1656"/>
        <v>0.31007598463810637</v>
      </c>
      <c r="Z1415" s="376">
        <f t="shared" si="1656"/>
        <v>0.32335489095033104</v>
      </c>
      <c r="AA1415" s="376">
        <f t="shared" si="1656"/>
        <v>0.31449253959877854</v>
      </c>
      <c r="AB1415" s="376">
        <f t="shared" si="1656"/>
        <v>0.376335453939805</v>
      </c>
      <c r="AC1415" s="376">
        <f t="shared" si="1656"/>
        <v>0.26244868282148826</v>
      </c>
      <c r="AD1415" s="376">
        <f t="shared" si="1656"/>
        <v>0.32399724471863334</v>
      </c>
      <c r="AE1415" s="376">
        <f t="shared" si="1656"/>
        <v>0.29667353117560841</v>
      </c>
      <c r="AF1415" s="376">
        <f t="shared" si="1656"/>
        <v>0.21234011677395184</v>
      </c>
      <c r="AG1415" s="376">
        <f t="shared" ref="AG1415:AH1415" si="1657">AG245*100/AG$5</f>
        <v>0.29046773104174317</v>
      </c>
      <c r="AH1415" s="376">
        <f t="shared" si="1657"/>
        <v>0.28381858733342785</v>
      </c>
      <c r="AI1415" s="376">
        <f t="shared" ref="AI1415:AJ1415" si="1658">AI245*100/AI$5</f>
        <v>0.19715677383499344</v>
      </c>
      <c r="AJ1415" s="376">
        <f t="shared" si="1658"/>
        <v>0.21770697659335228</v>
      </c>
      <c r="AK1415" s="376">
        <f t="shared" ref="AK1415:AL1415" si="1659">AK245*100/AK$5</f>
        <v>0.2431168529422745</v>
      </c>
      <c r="AL1415" s="376">
        <f t="shared" si="1659"/>
        <v>0.27545490709995296</v>
      </c>
      <c r="AM1415" s="376">
        <f t="shared" ref="AM1415:AN1415" si="1660">AM245*100/AM$5</f>
        <v>0.40764160342312683</v>
      </c>
      <c r="AN1415" s="376">
        <f t="shared" si="1660"/>
        <v>0.33830487796418279</v>
      </c>
      <c r="AO1415" s="376">
        <f t="shared" ref="AO1415:AP1415" si="1661">AO245*100/AO$5</f>
        <v>0.38639608457846669</v>
      </c>
      <c r="AP1415" s="376">
        <f t="shared" si="1661"/>
        <v>0.29631289123700821</v>
      </c>
    </row>
    <row r="1416" spans="1:42" s="326" customFormat="1" ht="13.8" x14ac:dyDescent="0.3">
      <c r="A1416" s="328"/>
      <c r="B1416" s="328" t="s">
        <v>417</v>
      </c>
      <c r="C1416" s="376">
        <f t="shared" ref="C1416:AF1416" si="1662">C246*100/C$5</f>
        <v>3.411082997262498E-3</v>
      </c>
      <c r="D1416" s="376">
        <f t="shared" si="1662"/>
        <v>3.831209809963384E-3</v>
      </c>
      <c r="E1416" s="376">
        <f t="shared" si="1662"/>
        <v>4.5500300040912977E-3</v>
      </c>
      <c r="F1416" s="376">
        <f t="shared" si="1662"/>
        <v>1.4396648460238456E-3</v>
      </c>
      <c r="G1416" s="376">
        <f t="shared" si="1662"/>
        <v>7.46913527750241E-3</v>
      </c>
      <c r="H1416" s="376">
        <f t="shared" si="1662"/>
        <v>3.2970978654733346E-3</v>
      </c>
      <c r="I1416" s="376">
        <f t="shared" si="1662"/>
        <v>3.5403099320076101E-3</v>
      </c>
      <c r="J1416" s="376">
        <f t="shared" si="1662"/>
        <v>5.4708805090399005E-3</v>
      </c>
      <c r="K1416" s="376">
        <f t="shared" si="1662"/>
        <v>3.609710277590644E-3</v>
      </c>
      <c r="L1416" s="376">
        <f t="shared" si="1662"/>
        <v>3.5670117336625219E-3</v>
      </c>
      <c r="M1416" s="376">
        <f t="shared" si="1662"/>
        <v>5.0204818641474622E-3</v>
      </c>
      <c r="N1416" s="376">
        <f t="shared" si="1662"/>
        <v>6.443238842865402E-3</v>
      </c>
      <c r="O1416" s="376">
        <f t="shared" si="1662"/>
        <v>4.2871964040815313E-3</v>
      </c>
      <c r="P1416" s="376">
        <f t="shared" si="1662"/>
        <v>5.9324129771843445E-3</v>
      </c>
      <c r="Q1416" s="376">
        <f t="shared" si="1662"/>
        <v>3.5290656460599907E-3</v>
      </c>
      <c r="R1416" s="376">
        <f t="shared" si="1662"/>
        <v>2.8683040725381035E-3</v>
      </c>
      <c r="S1416" s="376">
        <f t="shared" si="1662"/>
        <v>6.0270841587162088E-3</v>
      </c>
      <c r="T1416" s="376">
        <f t="shared" si="1662"/>
        <v>3.5941251956887414E-3</v>
      </c>
      <c r="U1416" s="376">
        <f t="shared" si="1662"/>
        <v>4.7446635653921468E-3</v>
      </c>
      <c r="V1416" s="376">
        <f t="shared" si="1662"/>
        <v>3.8210893395181486E-3</v>
      </c>
      <c r="W1416" s="376">
        <f t="shared" si="1662"/>
        <v>4.0981894776486848E-3</v>
      </c>
      <c r="X1416" s="376">
        <f t="shared" si="1662"/>
        <v>2.6887061434890188E-3</v>
      </c>
      <c r="Y1416" s="376">
        <f t="shared" si="1662"/>
        <v>4.1405128627298093E-3</v>
      </c>
      <c r="Z1416" s="376">
        <f t="shared" si="1662"/>
        <v>3.2450735660535528E-3</v>
      </c>
      <c r="AA1416" s="376">
        <f t="shared" si="1662"/>
        <v>2.5384521468337683E-3</v>
      </c>
      <c r="AB1416" s="376">
        <f t="shared" si="1662"/>
        <v>8.2230081974028844E-3</v>
      </c>
      <c r="AC1416" s="376">
        <f t="shared" si="1662"/>
        <v>2.1960233999412885E-3</v>
      </c>
      <c r="AD1416" s="376">
        <f t="shared" si="1662"/>
        <v>3.0217947989289195E-3</v>
      </c>
      <c r="AE1416" s="376">
        <f t="shared" si="1662"/>
        <v>7.219928944655547E-3</v>
      </c>
      <c r="AF1416" s="376">
        <f t="shared" si="1662"/>
        <v>6.2702168962328886E-3</v>
      </c>
      <c r="AG1416" s="376">
        <f t="shared" ref="AG1416:AH1416" si="1663">AG246*100/AG$5</f>
        <v>6.4848891822432125E-3</v>
      </c>
      <c r="AH1416" s="376">
        <f t="shared" si="1663"/>
        <v>5.707488140867828E-3</v>
      </c>
      <c r="AI1416" s="376">
        <f t="shared" ref="AI1416:AJ1416" si="1664">AI246*100/AI$5</f>
        <v>5.9850758862155778E-3</v>
      </c>
      <c r="AJ1416" s="376">
        <f t="shared" si="1664"/>
        <v>6.452404256892974E-3</v>
      </c>
      <c r="AK1416" s="376">
        <f t="shared" ref="AK1416:AL1416" si="1665">AK246*100/AK$5</f>
        <v>6.7987798045823465E-3</v>
      </c>
      <c r="AL1416" s="376">
        <f t="shared" si="1665"/>
        <v>2.8083930330044119E-3</v>
      </c>
      <c r="AM1416" s="376">
        <f t="shared" ref="AM1416:AN1416" si="1666">AM246*100/AM$5</f>
        <v>7.3633238912062119E-3</v>
      </c>
      <c r="AN1416" s="376">
        <f t="shared" si="1666"/>
        <v>1.9734967372039046E-3</v>
      </c>
      <c r="AO1416" s="376">
        <f t="shared" ref="AO1416:AP1416" si="1667">AO246*100/AO$5</f>
        <v>8.3738598899299049E-3</v>
      </c>
      <c r="AP1416" s="376">
        <f t="shared" si="1667"/>
        <v>6.5945608221682651E-3</v>
      </c>
    </row>
    <row r="1417" spans="1:42" s="326" customFormat="1" ht="27.6" x14ac:dyDescent="0.3">
      <c r="A1417" s="330"/>
      <c r="B1417" s="330" t="s">
        <v>418</v>
      </c>
      <c r="C1417" s="376">
        <f t="shared" ref="C1417:AF1417" si="1668">C247*100/C$5</f>
        <v>5.4318258361471174E-2</v>
      </c>
      <c r="D1417" s="376">
        <f t="shared" si="1668"/>
        <v>0.11889664601257154</v>
      </c>
      <c r="E1417" s="376">
        <f t="shared" si="1668"/>
        <v>0.11259459493730843</v>
      </c>
      <c r="F1417" s="376">
        <f t="shared" si="1668"/>
        <v>8.9939062186323027E-2</v>
      </c>
      <c r="G1417" s="376">
        <f t="shared" si="1668"/>
        <v>0.10564019548427914</v>
      </c>
      <c r="H1417" s="376">
        <f t="shared" si="1668"/>
        <v>8.8514396542322599E-2</v>
      </c>
      <c r="I1417" s="376">
        <f t="shared" si="1668"/>
        <v>7.9066921814836627E-2</v>
      </c>
      <c r="J1417" s="376">
        <f t="shared" si="1668"/>
        <v>4.0192735473079805E-2</v>
      </c>
      <c r="K1417" s="376">
        <f t="shared" si="1668"/>
        <v>5.167378734333563E-2</v>
      </c>
      <c r="L1417" s="376">
        <f t="shared" si="1668"/>
        <v>8.7143451214793263E-2</v>
      </c>
      <c r="M1417" s="376">
        <f t="shared" si="1668"/>
        <v>8.0753174391117663E-2</v>
      </c>
      <c r="N1417" s="376">
        <f t="shared" si="1668"/>
        <v>9.5582115524161931E-2</v>
      </c>
      <c r="O1417" s="376">
        <f t="shared" si="1668"/>
        <v>4.2674277486514395E-2</v>
      </c>
      <c r="P1417" s="376">
        <f t="shared" si="1668"/>
        <v>0.11245931359295488</v>
      </c>
      <c r="Q1417" s="376">
        <f t="shared" si="1668"/>
        <v>0.14516677711644416</v>
      </c>
      <c r="R1417" s="376">
        <f t="shared" si="1668"/>
        <v>0.12404873580316612</v>
      </c>
      <c r="S1417" s="376">
        <f t="shared" si="1668"/>
        <v>0.11275355875078487</v>
      </c>
      <c r="T1417" s="376">
        <f t="shared" si="1668"/>
        <v>5.1941187495498246E-2</v>
      </c>
      <c r="U1417" s="376">
        <f t="shared" si="1668"/>
        <v>6.1192144990380622E-2</v>
      </c>
      <c r="V1417" s="376">
        <f t="shared" si="1668"/>
        <v>6.3450006928862435E-2</v>
      </c>
      <c r="W1417" s="376">
        <f t="shared" si="1668"/>
        <v>4.5679404844278834E-2</v>
      </c>
      <c r="X1417" s="376">
        <f t="shared" si="1668"/>
        <v>4.4657564343175186E-2</v>
      </c>
      <c r="Y1417" s="376">
        <f t="shared" si="1668"/>
        <v>8.9016509309133879E-2</v>
      </c>
      <c r="Z1417" s="376">
        <f t="shared" si="1668"/>
        <v>4.8547269941240867E-2</v>
      </c>
      <c r="AA1417" s="376">
        <f t="shared" si="1668"/>
        <v>7.2074534533558166E-2</v>
      </c>
      <c r="AB1417" s="376">
        <f t="shared" si="1668"/>
        <v>0.13450843518196559</v>
      </c>
      <c r="AC1417" s="376">
        <f t="shared" si="1668"/>
        <v>9.1992518405830823E-2</v>
      </c>
      <c r="AD1417" s="376">
        <f t="shared" si="1668"/>
        <v>0.10367252326513059</v>
      </c>
      <c r="AE1417" s="376">
        <f t="shared" si="1668"/>
        <v>6.572914360624342E-2</v>
      </c>
      <c r="AF1417" s="376">
        <f t="shared" si="1668"/>
        <v>2.7530872696438294E-2</v>
      </c>
      <c r="AG1417" s="376">
        <f t="shared" ref="AG1417:AH1417" si="1669">AG247*100/AG$5</f>
        <v>4.0464036607894806E-2</v>
      </c>
      <c r="AH1417" s="376">
        <f t="shared" si="1669"/>
        <v>3.9177757852087089E-2</v>
      </c>
      <c r="AI1417" s="376">
        <f t="shared" ref="AI1417:AJ1417" si="1670">AI247*100/AI$5</f>
        <v>3.8931166553562775E-2</v>
      </c>
      <c r="AJ1417" s="376">
        <f t="shared" si="1670"/>
        <v>4.8539197231427869E-2</v>
      </c>
      <c r="AK1417" s="376">
        <f t="shared" ref="AK1417:AL1417" si="1671">AK247*100/AK$5</f>
        <v>6.5599091627933204E-2</v>
      </c>
      <c r="AL1417" s="376">
        <f t="shared" si="1671"/>
        <v>7.634735638263225E-2</v>
      </c>
      <c r="AM1417" s="376">
        <f t="shared" ref="AM1417:AN1417" si="1672">AM247*100/AM$5</f>
        <v>8.7886765787187765E-2</v>
      </c>
      <c r="AN1417" s="376">
        <f t="shared" si="1672"/>
        <v>9.2149029978840835E-2</v>
      </c>
      <c r="AO1417" s="376">
        <f t="shared" ref="AO1417:AP1417" si="1673">AO247*100/AO$5</f>
        <v>0.12903585256988784</v>
      </c>
      <c r="AP1417" s="376">
        <f t="shared" si="1673"/>
        <v>7.4915969098644883E-2</v>
      </c>
    </row>
    <row r="1418" spans="1:42" s="326" customFormat="1" ht="27.6" x14ac:dyDescent="0.3">
      <c r="A1418" s="328"/>
      <c r="B1418" s="328" t="s">
        <v>419</v>
      </c>
      <c r="C1418" s="376">
        <f t="shared" ref="C1418:AF1418" si="1674">C248*100/C$5</f>
        <v>0.12253991830672113</v>
      </c>
      <c r="D1418" s="376">
        <f t="shared" si="1674"/>
        <v>0.16009291329498682</v>
      </c>
      <c r="E1418" s="376">
        <f t="shared" si="1674"/>
        <v>0.15141903128369399</v>
      </c>
      <c r="F1418" s="376">
        <f t="shared" si="1674"/>
        <v>8.4380356253064281E-2</v>
      </c>
      <c r="G1418" s="376">
        <f t="shared" si="1674"/>
        <v>0.13577556801479629</v>
      </c>
      <c r="H1418" s="376">
        <f t="shared" si="1674"/>
        <v>6.8043404300647509E-2</v>
      </c>
      <c r="I1418" s="376">
        <f t="shared" si="1674"/>
        <v>0.10720501012860545</v>
      </c>
      <c r="J1418" s="376">
        <f t="shared" si="1674"/>
        <v>8.0421943482886546E-2</v>
      </c>
      <c r="K1418" s="376">
        <f t="shared" si="1674"/>
        <v>6.5681032659638441E-2</v>
      </c>
      <c r="L1418" s="376">
        <f t="shared" si="1674"/>
        <v>6.2535585457248008E-2</v>
      </c>
      <c r="M1418" s="376">
        <f t="shared" si="1674"/>
        <v>8.1519010607682518E-2</v>
      </c>
      <c r="N1418" s="376">
        <f t="shared" si="1674"/>
        <v>0.10104775950810982</v>
      </c>
      <c r="O1418" s="376">
        <f t="shared" si="1674"/>
        <v>0.12922510474122539</v>
      </c>
      <c r="P1418" s="376">
        <f t="shared" si="1674"/>
        <v>0.12303914020193628</v>
      </c>
      <c r="Q1418" s="376">
        <f t="shared" si="1674"/>
        <v>5.0886350355830882E-2</v>
      </c>
      <c r="R1418" s="376">
        <f t="shared" si="1674"/>
        <v>9.7159338066867218E-2</v>
      </c>
      <c r="S1418" s="376">
        <f t="shared" si="1674"/>
        <v>7.8422577108257396E-2</v>
      </c>
      <c r="T1418" s="376">
        <f t="shared" si="1674"/>
        <v>8.265979533223014E-2</v>
      </c>
      <c r="U1418" s="376">
        <f t="shared" si="1674"/>
        <v>5.9066558911221673E-2</v>
      </c>
      <c r="V1418" s="376">
        <f t="shared" si="1674"/>
        <v>8.3675770458886481E-2</v>
      </c>
      <c r="W1418" s="376">
        <f t="shared" si="1674"/>
        <v>2.9984028097256036E-2</v>
      </c>
      <c r="X1418" s="376">
        <f t="shared" si="1674"/>
        <v>6.4542034805507659E-2</v>
      </c>
      <c r="Y1418" s="376">
        <f t="shared" si="1674"/>
        <v>0.10344868425396921</v>
      </c>
      <c r="Z1418" s="376">
        <f t="shared" si="1674"/>
        <v>0.15104113328897242</v>
      </c>
      <c r="AA1418" s="376">
        <f t="shared" si="1674"/>
        <v>0.13264232374689089</v>
      </c>
      <c r="AB1418" s="376">
        <f t="shared" si="1674"/>
        <v>9.7360318486505101E-2</v>
      </c>
      <c r="AC1418" s="376">
        <f t="shared" si="1674"/>
        <v>6.4237856587559178E-2</v>
      </c>
      <c r="AD1418" s="376">
        <f t="shared" si="1674"/>
        <v>9.0609165698509547E-2</v>
      </c>
      <c r="AE1418" s="376">
        <f t="shared" si="1674"/>
        <v>6.8345687927584789E-2</v>
      </c>
      <c r="AF1418" s="376">
        <f t="shared" si="1674"/>
        <v>5.4513169996426546E-2</v>
      </c>
      <c r="AG1418" s="376">
        <f t="shared" ref="AG1418:AH1418" si="1675">AG248*100/AG$5</f>
        <v>8.1457315024689558E-2</v>
      </c>
      <c r="AH1418" s="376">
        <f t="shared" si="1675"/>
        <v>8.289714253454207E-2</v>
      </c>
      <c r="AI1418" s="376">
        <f t="shared" ref="AI1418:AJ1418" si="1676">AI248*100/AI$5</f>
        <v>4.717334966164731E-2</v>
      </c>
      <c r="AJ1418" s="376">
        <f t="shared" si="1676"/>
        <v>6.2289918431545216E-2</v>
      </c>
      <c r="AK1418" s="376">
        <f t="shared" ref="AK1418:AL1418" si="1677">AK248*100/AK$5</f>
        <v>6.2117745156129098E-2</v>
      </c>
      <c r="AL1418" s="376">
        <f t="shared" si="1677"/>
        <v>6.8177635838117909E-2</v>
      </c>
      <c r="AM1418" s="376">
        <f t="shared" ref="AM1418:AN1418" si="1678">AM248*100/AM$5</f>
        <v>0.16306201596831377</v>
      </c>
      <c r="AN1418" s="376">
        <f t="shared" si="1678"/>
        <v>0.1218440018759399</v>
      </c>
      <c r="AO1418" s="376">
        <f t="shared" ref="AO1418:AP1418" si="1679">AO248*100/AO$5</f>
        <v>0.12153551638623324</v>
      </c>
      <c r="AP1418" s="376">
        <f t="shared" si="1679"/>
        <v>9.9743910876297387E-2</v>
      </c>
    </row>
    <row r="1419" spans="1:42" s="326" customFormat="1" ht="13.8" x14ac:dyDescent="0.3">
      <c r="A1419" s="330"/>
      <c r="B1419" s="330" t="s">
        <v>420</v>
      </c>
      <c r="C1419" s="376">
        <f t="shared" ref="C1419:AF1419" si="1680">C249*100/C$5</f>
        <v>7.2755377853003927E-2</v>
      </c>
      <c r="D1419" s="376">
        <f t="shared" si="1680"/>
        <v>7.5074493354788122E-2</v>
      </c>
      <c r="E1419" s="376">
        <f t="shared" si="1680"/>
        <v>6.1089747104111032E-2</v>
      </c>
      <c r="F1419" s="376">
        <f t="shared" si="1680"/>
        <v>6.7464294312284095E-2</v>
      </c>
      <c r="G1419" s="376">
        <f t="shared" si="1680"/>
        <v>7.3027436500332971E-2</v>
      </c>
      <c r="H1419" s="376">
        <f t="shared" si="1680"/>
        <v>7.2173834593658059E-2</v>
      </c>
      <c r="I1419" s="376">
        <f t="shared" si="1680"/>
        <v>6.5385099056765553E-2</v>
      </c>
      <c r="J1419" s="376">
        <f t="shared" si="1680"/>
        <v>6.5796456255386535E-2</v>
      </c>
      <c r="K1419" s="376">
        <f t="shared" si="1680"/>
        <v>4.9947404167096622E-2</v>
      </c>
      <c r="L1419" s="376">
        <f t="shared" si="1680"/>
        <v>5.8110684825616023E-2</v>
      </c>
      <c r="M1419" s="376">
        <f t="shared" si="1680"/>
        <v>6.4755706756207093E-2</v>
      </c>
      <c r="N1419" s="376">
        <f t="shared" si="1680"/>
        <v>6.7142992355652562E-2</v>
      </c>
      <c r="O1419" s="376">
        <f t="shared" si="1680"/>
        <v>8.4739237917550642E-2</v>
      </c>
      <c r="P1419" s="376">
        <f t="shared" si="1680"/>
        <v>6.3926116035861888E-2</v>
      </c>
      <c r="Q1419" s="376">
        <f t="shared" si="1680"/>
        <v>6.0839002974844673E-2</v>
      </c>
      <c r="R1419" s="376">
        <f t="shared" si="1680"/>
        <v>6.1304530982005008E-2</v>
      </c>
      <c r="S1419" s="376">
        <f t="shared" si="1680"/>
        <v>8.3004180719090298E-2</v>
      </c>
      <c r="T1419" s="376">
        <f t="shared" si="1680"/>
        <v>7.3568075134204935E-2</v>
      </c>
      <c r="U1419" s="376">
        <f t="shared" si="1680"/>
        <v>5.9080630078170611E-2</v>
      </c>
      <c r="V1419" s="376">
        <f t="shared" si="1680"/>
        <v>7.2520170401320569E-2</v>
      </c>
      <c r="W1419" s="376">
        <f t="shared" si="1680"/>
        <v>5.9171042286783326E-2</v>
      </c>
      <c r="X1419" s="376">
        <f t="shared" si="1680"/>
        <v>5.2249945532967301E-2</v>
      </c>
      <c r="Y1419" s="376">
        <f t="shared" si="1680"/>
        <v>7.0042744136436352E-2</v>
      </c>
      <c r="Z1419" s="376">
        <f t="shared" si="1680"/>
        <v>7.247231254289685E-2</v>
      </c>
      <c r="AA1419" s="376">
        <f t="shared" si="1680"/>
        <v>7.2782454481862394E-2</v>
      </c>
      <c r="AB1419" s="376">
        <f t="shared" si="1680"/>
        <v>7.6480224917379699E-2</v>
      </c>
      <c r="AC1419" s="376">
        <f t="shared" si="1680"/>
        <v>6.1510347505216813E-2</v>
      </c>
      <c r="AD1419" s="376">
        <f t="shared" si="1680"/>
        <v>6.9516615130118475E-2</v>
      </c>
      <c r="AE1419" s="376">
        <f t="shared" si="1680"/>
        <v>8.4785402505519358E-2</v>
      </c>
      <c r="AF1419" s="376">
        <f t="shared" si="1680"/>
        <v>7.1797842899609929E-2</v>
      </c>
      <c r="AG1419" s="376">
        <f t="shared" ref="AG1419:AH1419" si="1681">AG249*100/AG$5</f>
        <v>8.5721063801746961E-2</v>
      </c>
      <c r="AH1419" s="376">
        <f t="shared" si="1681"/>
        <v>8.9633560686355501E-2</v>
      </c>
      <c r="AI1419" s="376">
        <f t="shared" ref="AI1419:AJ1419" si="1682">AI249*100/AI$5</f>
        <v>6.2179745718485557E-2</v>
      </c>
      <c r="AJ1419" s="376">
        <f t="shared" si="1682"/>
        <v>5.9735165289783503E-2</v>
      </c>
      <c r="AK1419" s="376">
        <f t="shared" ref="AK1419:AL1419" si="1683">AK249*100/AK$5</f>
        <v>6.51548023081331E-2</v>
      </c>
      <c r="AL1419" s="376">
        <f t="shared" si="1683"/>
        <v>7.6862768435197737E-2</v>
      </c>
      <c r="AM1419" s="376">
        <f t="shared" ref="AM1419:AN1419" si="1684">AM249*100/AM$5</f>
        <v>8.7301312571500464E-2</v>
      </c>
      <c r="AN1419" s="376">
        <f t="shared" si="1684"/>
        <v>7.8929885330671579E-2</v>
      </c>
      <c r="AO1419" s="376">
        <f t="shared" ref="AO1419:AP1419" si="1685">AO249*100/AO$5</f>
        <v>7.7793822044076533E-2</v>
      </c>
      <c r="AP1419" s="376">
        <f t="shared" si="1685"/>
        <v>6.3335831041095456E-2</v>
      </c>
    </row>
    <row r="1420" spans="1:42" s="326" customFormat="1" ht="13.8" x14ac:dyDescent="0.3">
      <c r="A1420" s="328"/>
      <c r="B1420" s="328" t="s">
        <v>421</v>
      </c>
      <c r="C1420" s="376">
        <f t="shared" ref="C1420:AF1420" si="1686">C250*100/C$5</f>
        <v>6.1701741811241897E-2</v>
      </c>
      <c r="D1420" s="376">
        <f t="shared" si="1686"/>
        <v>5.6564153823504347E-2</v>
      </c>
      <c r="E1420" s="376">
        <f t="shared" si="1686"/>
        <v>5.3183137588804844E-2</v>
      </c>
      <c r="F1420" s="376">
        <f t="shared" si="1686"/>
        <v>4.5429424030085798E-2</v>
      </c>
      <c r="G1420" s="376">
        <f t="shared" si="1686"/>
        <v>6.6630602822075946E-2</v>
      </c>
      <c r="H1420" s="376">
        <f t="shared" si="1686"/>
        <v>7.6340496731344132E-2</v>
      </c>
      <c r="I1420" s="376">
        <f t="shared" si="1686"/>
        <v>5.4653534575367479E-2</v>
      </c>
      <c r="J1420" s="376">
        <f t="shared" si="1686"/>
        <v>6.6088236549201998E-2</v>
      </c>
      <c r="K1420" s="376">
        <f t="shared" si="1686"/>
        <v>5.4498777995363089E-2</v>
      </c>
      <c r="L1420" s="376">
        <f t="shared" si="1686"/>
        <v>6.3393474355217486E-2</v>
      </c>
      <c r="M1420" s="376">
        <f t="shared" si="1686"/>
        <v>5.3268163507734091E-2</v>
      </c>
      <c r="N1420" s="376">
        <f t="shared" si="1686"/>
        <v>6.7676225915062116E-2</v>
      </c>
      <c r="O1420" s="376">
        <f t="shared" si="1686"/>
        <v>7.825668735265448E-2</v>
      </c>
      <c r="P1420" s="376">
        <f t="shared" si="1686"/>
        <v>6.7934940071981406E-2</v>
      </c>
      <c r="Q1420" s="376">
        <f t="shared" si="1686"/>
        <v>6.6455423605159616E-2</v>
      </c>
      <c r="R1420" s="376">
        <f t="shared" si="1686"/>
        <v>6.5927133180560718E-2</v>
      </c>
      <c r="S1420" s="376">
        <f t="shared" si="1686"/>
        <v>4.8836813281022767E-2</v>
      </c>
      <c r="T1420" s="376">
        <f t="shared" si="1686"/>
        <v>6.7478518341536675E-2</v>
      </c>
      <c r="U1420" s="376">
        <f t="shared" si="1686"/>
        <v>4.5464678864191047E-2</v>
      </c>
      <c r="V1420" s="376">
        <f t="shared" si="1686"/>
        <v>5.7851954111124267E-2</v>
      </c>
      <c r="W1420" s="376">
        <f t="shared" si="1686"/>
        <v>3.9872351874266958E-2</v>
      </c>
      <c r="X1420" s="376">
        <f t="shared" si="1686"/>
        <v>3.9654941103123467E-2</v>
      </c>
      <c r="Y1420" s="376">
        <f t="shared" si="1686"/>
        <v>4.3427534075837118E-2</v>
      </c>
      <c r="Z1420" s="376">
        <f t="shared" si="1686"/>
        <v>4.804910161116735E-2</v>
      </c>
      <c r="AA1420" s="376">
        <f t="shared" si="1686"/>
        <v>3.4454774689633302E-2</v>
      </c>
      <c r="AB1420" s="376">
        <f t="shared" si="1686"/>
        <v>5.9763467156551696E-2</v>
      </c>
      <c r="AC1420" s="376">
        <f t="shared" si="1686"/>
        <v>4.2511936922940176E-2</v>
      </c>
      <c r="AD1420" s="376">
        <f t="shared" si="1686"/>
        <v>5.7177145825945838E-2</v>
      </c>
      <c r="AE1420" s="376">
        <f t="shared" si="1686"/>
        <v>7.0593368191605319E-2</v>
      </c>
      <c r="AF1420" s="376">
        <f t="shared" si="1686"/>
        <v>5.2228014285244199E-2</v>
      </c>
      <c r="AG1420" s="376">
        <f t="shared" ref="AG1420:AH1420" si="1687">AG250*100/AG$5</f>
        <v>7.6340426425168653E-2</v>
      </c>
      <c r="AH1420" s="376">
        <f t="shared" si="1687"/>
        <v>6.6402638119575308E-2</v>
      </c>
      <c r="AI1420" s="376">
        <f t="shared" ref="AI1420:AJ1420" si="1688">AI250*100/AI$5</f>
        <v>4.2887436015082256E-2</v>
      </c>
      <c r="AJ1420" s="376">
        <f t="shared" si="1688"/>
        <v>4.0690291383702698E-2</v>
      </c>
      <c r="AK1420" s="376">
        <f t="shared" ref="AK1420:AL1420" si="1689">AK250*100/AK$5</f>
        <v>4.3446434045496751E-2</v>
      </c>
      <c r="AL1420" s="376">
        <f t="shared" si="1689"/>
        <v>5.125875341100071E-2</v>
      </c>
      <c r="AM1420" s="376">
        <f t="shared" ref="AM1420:AN1420" si="1690">AM250*100/AM$5</f>
        <v>6.2028185204918589E-2</v>
      </c>
      <c r="AN1420" s="376">
        <f t="shared" si="1690"/>
        <v>4.3408464041526533E-2</v>
      </c>
      <c r="AO1420" s="376">
        <f t="shared" ref="AO1420:AP1420" si="1691">AO250*100/AO$5</f>
        <v>4.9657033688339118E-2</v>
      </c>
      <c r="AP1420" s="376">
        <f t="shared" si="1691"/>
        <v>5.1722619398802183E-2</v>
      </c>
    </row>
    <row r="1421" spans="1:42" s="326" customFormat="1" ht="13.8" x14ac:dyDescent="0.3">
      <c r="A1421" s="330"/>
      <c r="B1421" s="330" t="s">
        <v>422</v>
      </c>
      <c r="C1421" s="376">
        <f t="shared" ref="C1421:AF1421" si="1692">C251*100/C$5</f>
        <v>7.888669159491879E-2</v>
      </c>
      <c r="D1421" s="376">
        <f t="shared" si="1692"/>
        <v>7.2491655280655501E-2</v>
      </c>
      <c r="E1421" s="376">
        <f t="shared" si="1692"/>
        <v>6.7802906126540816E-2</v>
      </c>
      <c r="F1421" s="376">
        <f t="shared" si="1692"/>
        <v>8.6139946620426761E-2</v>
      </c>
      <c r="G1421" s="376">
        <f t="shared" si="1692"/>
        <v>6.3561601693201214E-2</v>
      </c>
      <c r="H1421" s="376">
        <f t="shared" si="1692"/>
        <v>8.0905709160461067E-2</v>
      </c>
      <c r="I1421" s="376">
        <f t="shared" si="1692"/>
        <v>7.9620095241712818E-2</v>
      </c>
      <c r="J1421" s="376">
        <f t="shared" si="1692"/>
        <v>9.0488363619519951E-2</v>
      </c>
      <c r="K1421" s="376">
        <f t="shared" si="1692"/>
        <v>4.5592210245220956E-2</v>
      </c>
      <c r="L1421" s="376">
        <f t="shared" si="1692"/>
        <v>7.364298908358953E-2</v>
      </c>
      <c r="M1421" s="376">
        <f t="shared" si="1692"/>
        <v>9.7388838873165601E-2</v>
      </c>
      <c r="N1421" s="376">
        <f t="shared" si="1692"/>
        <v>5.8566819275148965E-2</v>
      </c>
      <c r="O1421" s="376">
        <f t="shared" si="1692"/>
        <v>9.3079840580981676E-2</v>
      </c>
      <c r="P1421" s="376">
        <f t="shared" si="1692"/>
        <v>5.9647788038035054E-2</v>
      </c>
      <c r="Q1421" s="376">
        <f t="shared" si="1692"/>
        <v>6.2864449130479227E-2</v>
      </c>
      <c r="R1421" s="376">
        <f t="shared" si="1692"/>
        <v>6.9493422950014871E-2</v>
      </c>
      <c r="S1421" s="376">
        <f t="shared" si="1692"/>
        <v>8.4689812248230009E-2</v>
      </c>
      <c r="T1421" s="376">
        <f t="shared" si="1692"/>
        <v>5.467308469155225E-2</v>
      </c>
      <c r="U1421" s="376">
        <f t="shared" si="1692"/>
        <v>6.0303086238934864E-2</v>
      </c>
      <c r="V1421" s="376">
        <f t="shared" si="1692"/>
        <v>7.8961194393018325E-2</v>
      </c>
      <c r="W1421" s="376">
        <f t="shared" si="1692"/>
        <v>8.4826636993389881E-2</v>
      </c>
      <c r="X1421" s="376">
        <f t="shared" si="1692"/>
        <v>9.1738455116364706E-2</v>
      </c>
      <c r="Y1421" s="376">
        <f t="shared" si="1692"/>
        <v>5.3905049159197686E-2</v>
      </c>
      <c r="Z1421" s="376">
        <f t="shared" si="1692"/>
        <v>6.5849807408386293E-2</v>
      </c>
      <c r="AA1421" s="376">
        <f t="shared" si="1692"/>
        <v>8.3578722870243996E-2</v>
      </c>
      <c r="AB1421" s="376">
        <f t="shared" si="1692"/>
        <v>5.4557633689930898E-2</v>
      </c>
      <c r="AC1421" s="376">
        <f t="shared" si="1692"/>
        <v>7.2988793554299325E-2</v>
      </c>
      <c r="AD1421" s="376">
        <f t="shared" si="1692"/>
        <v>6.6702656160959356E-2</v>
      </c>
      <c r="AE1421" s="376">
        <f t="shared" si="1692"/>
        <v>9.4354848665217678E-2</v>
      </c>
      <c r="AF1421" s="376">
        <f t="shared" si="1692"/>
        <v>8.7063620405837719E-2</v>
      </c>
      <c r="AG1421" s="376">
        <f t="shared" ref="AG1421:AH1421" si="1693">AG251*100/AG$5</f>
        <v>0.10706571085873866</v>
      </c>
      <c r="AH1421" s="376">
        <f t="shared" si="1693"/>
        <v>7.5740263385050702E-2</v>
      </c>
      <c r="AI1421" s="376">
        <f t="shared" ref="AI1421:AJ1421" si="1694">AI251*100/AI$5</f>
        <v>4.6402864056621959E-2</v>
      </c>
      <c r="AJ1421" s="376">
        <f t="shared" si="1694"/>
        <v>6.5284647120576439E-2</v>
      </c>
      <c r="AK1421" s="376">
        <f t="shared" ref="AK1421:AL1421" si="1695">AK251*100/AK$5</f>
        <v>5.6581750579685716E-2</v>
      </c>
      <c r="AL1421" s="376">
        <f t="shared" si="1695"/>
        <v>7.2514060436334529E-2</v>
      </c>
      <c r="AM1421" s="376">
        <f t="shared" ref="AM1421:AN1421" si="1696">AM251*100/AM$5</f>
        <v>5.8656369942762486E-2</v>
      </c>
      <c r="AN1421" s="376">
        <f t="shared" si="1696"/>
        <v>5.2065712556247326E-2</v>
      </c>
      <c r="AO1421" s="376">
        <f t="shared" ref="AO1421:AP1421" si="1697">AO251*100/AO$5</f>
        <v>4.3775621729191104E-2</v>
      </c>
      <c r="AP1421" s="376">
        <f t="shared" si="1697"/>
        <v>5.046172261461563E-2</v>
      </c>
    </row>
    <row r="1422" spans="1:42" s="326" customFormat="1" ht="13.8" x14ac:dyDescent="0.3">
      <c r="A1422" s="328"/>
      <c r="B1422" s="328" t="s">
        <v>423</v>
      </c>
      <c r="C1422" s="376">
        <f t="shared" ref="C1422:AF1422" si="1698">C252*100/C$5</f>
        <v>0.16338655774229485</v>
      </c>
      <c r="D1422" s="376">
        <f t="shared" si="1698"/>
        <v>0.14136733725752534</v>
      </c>
      <c r="E1422" s="376">
        <f t="shared" si="1698"/>
        <v>0.14653334332848122</v>
      </c>
      <c r="F1422" s="376">
        <f t="shared" si="1698"/>
        <v>0.13416876551138893</v>
      </c>
      <c r="G1422" s="376">
        <f t="shared" si="1698"/>
        <v>0.1175094649104092</v>
      </c>
      <c r="H1422" s="376">
        <f t="shared" si="1698"/>
        <v>0.13242739228906633</v>
      </c>
      <c r="I1422" s="376">
        <f t="shared" si="1698"/>
        <v>0.10960209497840226</v>
      </c>
      <c r="J1422" s="376">
        <f t="shared" si="1698"/>
        <v>0.1406745741557793</v>
      </c>
      <c r="K1422" s="376">
        <f t="shared" si="1698"/>
        <v>0.14427070315979129</v>
      </c>
      <c r="L1422" s="376">
        <f t="shared" si="1698"/>
        <v>0.1532460484057038</v>
      </c>
      <c r="M1422" s="376">
        <f t="shared" si="1698"/>
        <v>0.17197277707528849</v>
      </c>
      <c r="N1422" s="376">
        <f t="shared" si="1698"/>
        <v>0.14730577078688833</v>
      </c>
      <c r="O1422" s="376">
        <f t="shared" si="1698"/>
        <v>0.15230749501409555</v>
      </c>
      <c r="P1422" s="376">
        <f t="shared" si="1698"/>
        <v>0.15026230706649835</v>
      </c>
      <c r="Q1422" s="376">
        <f t="shared" si="1698"/>
        <v>0.1748789606398754</v>
      </c>
      <c r="R1422" s="376">
        <f t="shared" si="1698"/>
        <v>0.15315328989919841</v>
      </c>
      <c r="S1422" s="376">
        <f t="shared" si="1698"/>
        <v>0.16089131119829683</v>
      </c>
      <c r="T1422" s="376">
        <f t="shared" si="1698"/>
        <v>0.16617116158903261</v>
      </c>
      <c r="U1422" s="376">
        <f t="shared" si="1698"/>
        <v>0.11579029129453489</v>
      </c>
      <c r="V1422" s="376">
        <f t="shared" si="1698"/>
        <v>0.16037348152937639</v>
      </c>
      <c r="W1422" s="376">
        <f t="shared" si="1698"/>
        <v>0.15802371485825067</v>
      </c>
      <c r="X1422" s="376">
        <f t="shared" si="1698"/>
        <v>0.1760525021971851</v>
      </c>
      <c r="Y1422" s="376">
        <f t="shared" si="1698"/>
        <v>0.1684917309072923</v>
      </c>
      <c r="Z1422" s="376">
        <f t="shared" si="1698"/>
        <v>0.19312770118687994</v>
      </c>
      <c r="AA1422" s="376">
        <f t="shared" si="1698"/>
        <v>0.14777661760974237</v>
      </c>
      <c r="AB1422" s="376">
        <f t="shared" si="1698"/>
        <v>0.14828838421879592</v>
      </c>
      <c r="AC1422" s="376">
        <f t="shared" si="1698"/>
        <v>0.16026438137123553</v>
      </c>
      <c r="AD1422" s="376">
        <f t="shared" si="1698"/>
        <v>0.14243587656985518</v>
      </c>
      <c r="AE1422" s="376">
        <f t="shared" si="1698"/>
        <v>0.15415453848863295</v>
      </c>
      <c r="AF1422" s="376">
        <f t="shared" si="1698"/>
        <v>0.14549623069080683</v>
      </c>
      <c r="AG1422" s="376">
        <f t="shared" ref="AG1422:AH1422" si="1699">AG252*100/AG$5</f>
        <v>0.15192715207104618</v>
      </c>
      <c r="AH1422" s="376">
        <f t="shared" si="1699"/>
        <v>0.16453374274557872</v>
      </c>
      <c r="AI1422" s="376">
        <f t="shared" ref="AI1422:AJ1422" si="1700">AI252*100/AI$5</f>
        <v>0.17215962860283432</v>
      </c>
      <c r="AJ1422" s="376">
        <f t="shared" si="1700"/>
        <v>0.20692818341432531</v>
      </c>
      <c r="AK1422" s="376">
        <f t="shared" ref="AK1422:AL1422" si="1701">AK252*100/AK$5</f>
        <v>0.18250612353459758</v>
      </c>
      <c r="AL1422" s="376">
        <f t="shared" si="1701"/>
        <v>0.16393281051870146</v>
      </c>
      <c r="AM1422" s="376">
        <f t="shared" ref="AM1422:AN1422" si="1702">AM252*100/AM$5</f>
        <v>0.16877806863113917</v>
      </c>
      <c r="AN1422" s="376">
        <f t="shared" si="1702"/>
        <v>0.16706914426928013</v>
      </c>
      <c r="AO1422" s="376">
        <f t="shared" ref="AO1422:AP1422" si="1703">AO252*100/AO$5</f>
        <v>0.17386295586222655</v>
      </c>
      <c r="AP1422" s="376">
        <f t="shared" si="1703"/>
        <v>0.14220446405524481</v>
      </c>
    </row>
    <row r="1423" spans="1:42" s="326" customFormat="1" ht="13.8" x14ac:dyDescent="0.3">
      <c r="A1423" s="330"/>
      <c r="B1423" s="330" t="s">
        <v>424</v>
      </c>
      <c r="C1423" s="376">
        <f t="shared" ref="C1423:AF1423" si="1704">C253*100/C$5</f>
        <v>2.24526982098291E-3</v>
      </c>
      <c r="D1423" s="376">
        <f t="shared" si="1704"/>
        <v>3.1855002914302297E-3</v>
      </c>
      <c r="E1423" s="376">
        <f t="shared" si="1704"/>
        <v>1.8274710672169967E-3</v>
      </c>
      <c r="F1423" s="376">
        <f t="shared" si="1704"/>
        <v>9.1978587384856805E-4</v>
      </c>
      <c r="G1423" s="376">
        <f t="shared" si="1704"/>
        <v>1.8857717779832816E-3</v>
      </c>
      <c r="H1423" s="376">
        <f t="shared" si="1704"/>
        <v>1.4855056316967772E-3</v>
      </c>
      <c r="I1423" s="376">
        <f t="shared" si="1704"/>
        <v>1.6595202806285673E-3</v>
      </c>
      <c r="J1423" s="376">
        <f t="shared" si="1704"/>
        <v>2.0789345934351619E-3</v>
      </c>
      <c r="K1423" s="376">
        <f t="shared" si="1704"/>
        <v>1.4517313072918894E-3</v>
      </c>
      <c r="L1423" s="376">
        <f t="shared" si="1704"/>
        <v>3.5218596864009712E-3</v>
      </c>
      <c r="M1423" s="376">
        <f t="shared" si="1704"/>
        <v>2.8080661274045128E-3</v>
      </c>
      <c r="N1423" s="376">
        <f t="shared" si="1704"/>
        <v>2.4884232772445693E-3</v>
      </c>
      <c r="O1423" s="376">
        <f t="shared" si="1704"/>
        <v>1.4125697331045369E-3</v>
      </c>
      <c r="P1423" s="376">
        <f t="shared" si="1704"/>
        <v>2.5865912198037742E-3</v>
      </c>
      <c r="Q1423" s="376">
        <f t="shared" si="1704"/>
        <v>2.5190994538002438E-3</v>
      </c>
      <c r="R1423" s="376">
        <f t="shared" si="1704"/>
        <v>3.7685901527449079E-3</v>
      </c>
      <c r="S1423" s="376">
        <f t="shared" si="1704"/>
        <v>3.8997914136947951E-3</v>
      </c>
      <c r="T1423" s="376">
        <f t="shared" si="1704"/>
        <v>2.6539129989323648E-3</v>
      </c>
      <c r="U1423" s="376">
        <f t="shared" si="1704"/>
        <v>1.9041689470490149E-3</v>
      </c>
      <c r="V1423" s="376">
        <f t="shared" si="1704"/>
        <v>2.7650454103582195E-3</v>
      </c>
      <c r="W1423" s="376">
        <f t="shared" si="1704"/>
        <v>2.6817917280571686E-3</v>
      </c>
      <c r="X1423" s="376">
        <f t="shared" si="1704"/>
        <v>3.027640698347123E-3</v>
      </c>
      <c r="Y1423" s="376">
        <f t="shared" si="1704"/>
        <v>2.1228484204063279E-3</v>
      </c>
      <c r="Z1423" s="376">
        <f t="shared" si="1704"/>
        <v>2.5749701516618352E-2</v>
      </c>
      <c r="AA1423" s="376">
        <f t="shared" si="1704"/>
        <v>4.3920906461907498E-3</v>
      </c>
      <c r="AB1423" s="376">
        <f t="shared" si="1704"/>
        <v>5.1975150928759836E-3</v>
      </c>
      <c r="AC1423" s="376">
        <f t="shared" si="1704"/>
        <v>2.7209300501747275E-3</v>
      </c>
      <c r="AD1423" s="376">
        <f t="shared" si="1704"/>
        <v>2.4312958422453151E-3</v>
      </c>
      <c r="AE1423" s="376">
        <f t="shared" si="1704"/>
        <v>3.3602735427150738E-3</v>
      </c>
      <c r="AF1423" s="376">
        <f t="shared" si="1704"/>
        <v>3.8441834425481892E-3</v>
      </c>
      <c r="AG1423" s="376">
        <f t="shared" ref="AG1423:AH1423" si="1705">AG253*100/AG$5</f>
        <v>2.7669412740996247E-3</v>
      </c>
      <c r="AH1423" s="376">
        <f t="shared" si="1705"/>
        <v>4.622201650647079E-3</v>
      </c>
      <c r="AI1423" s="376">
        <f t="shared" ref="AI1423:AJ1423" si="1706">AI253*100/AI$5</f>
        <v>4.386722373560541E-3</v>
      </c>
      <c r="AJ1423" s="376">
        <f t="shared" si="1706"/>
        <v>5.6618757673492018E-3</v>
      </c>
      <c r="AK1423" s="376">
        <f t="shared" ref="AK1423:AL1423" si="1707">AK253*100/AK$5</f>
        <v>5.0855338817805355E-3</v>
      </c>
      <c r="AL1423" s="376">
        <f t="shared" si="1707"/>
        <v>5.8935779744649008E-3</v>
      </c>
      <c r="AM1423" s="376">
        <f t="shared" ref="AM1423:AN1423" si="1708">AM253*100/AM$5</f>
        <v>4.7033453761913388E-3</v>
      </c>
      <c r="AN1423" s="376">
        <f t="shared" si="1708"/>
        <v>3.8864782145307461E-3</v>
      </c>
      <c r="AO1423" s="376">
        <f t="shared" ref="AO1423:AP1423" si="1709">AO253*100/AO$5</f>
        <v>9.3426043026948423E-3</v>
      </c>
      <c r="AP1423" s="376">
        <f t="shared" si="1709"/>
        <v>5.6028308757632038E-3</v>
      </c>
    </row>
    <row r="1424" spans="1:42" s="326" customFormat="1" ht="13.8" x14ac:dyDescent="0.3">
      <c r="A1424" s="328"/>
      <c r="B1424" s="328" t="s">
        <v>425</v>
      </c>
      <c r="C1424" s="376">
        <f t="shared" ref="C1424:AF1424" si="1710">C254*100/C$5</f>
        <v>0.16114128792131194</v>
      </c>
      <c r="D1424" s="376">
        <f t="shared" si="1710"/>
        <v>0.13813878966485957</v>
      </c>
      <c r="E1424" s="376">
        <f t="shared" si="1710"/>
        <v>0.14470587226126422</v>
      </c>
      <c r="F1424" s="376">
        <f t="shared" si="1710"/>
        <v>0.1332889703277077</v>
      </c>
      <c r="G1424" s="376">
        <f t="shared" si="1710"/>
        <v>0.11562369313242592</v>
      </c>
      <c r="H1424" s="376">
        <f t="shared" si="1710"/>
        <v>0.1309781185020451</v>
      </c>
      <c r="I1424" s="376">
        <f t="shared" si="1710"/>
        <v>0.10790569646931529</v>
      </c>
      <c r="J1424" s="376">
        <f t="shared" si="1710"/>
        <v>0.13859563956234416</v>
      </c>
      <c r="K1424" s="376">
        <f t="shared" si="1710"/>
        <v>0.14281897185249939</v>
      </c>
      <c r="L1424" s="376">
        <f t="shared" si="1710"/>
        <v>0.14972418871930279</v>
      </c>
      <c r="M1424" s="376">
        <f t="shared" si="1710"/>
        <v>0.16916471094788399</v>
      </c>
      <c r="N1424" s="376">
        <f t="shared" si="1710"/>
        <v>0.14477291137969295</v>
      </c>
      <c r="O1424" s="376">
        <f t="shared" si="1710"/>
        <v>0.15089492528099102</v>
      </c>
      <c r="P1424" s="376">
        <f t="shared" si="1710"/>
        <v>0.14767571584669456</v>
      </c>
      <c r="Q1424" s="376">
        <f t="shared" si="1710"/>
        <v>0.17235986118607516</v>
      </c>
      <c r="R1424" s="376">
        <f t="shared" si="1710"/>
        <v>0.14938469974645346</v>
      </c>
      <c r="S1424" s="376">
        <f t="shared" si="1710"/>
        <v>0.15699151978460205</v>
      </c>
      <c r="T1424" s="376">
        <f t="shared" si="1710"/>
        <v>0.16351724859010025</v>
      </c>
      <c r="U1424" s="376">
        <f t="shared" si="1710"/>
        <v>0.11388612234748587</v>
      </c>
      <c r="V1424" s="376">
        <f t="shared" si="1710"/>
        <v>0.15760843611901817</v>
      </c>
      <c r="W1424" s="376">
        <f t="shared" si="1710"/>
        <v>0.15534192313019354</v>
      </c>
      <c r="X1424" s="376">
        <f t="shared" si="1710"/>
        <v>0.17302486149883795</v>
      </c>
      <c r="Y1424" s="376">
        <f t="shared" si="1710"/>
        <v>0.16636888248688594</v>
      </c>
      <c r="Z1424" s="376">
        <f t="shared" si="1710"/>
        <v>0.1673779996702616</v>
      </c>
      <c r="AA1424" s="376">
        <f t="shared" si="1710"/>
        <v>0.14338452696355161</v>
      </c>
      <c r="AB1424" s="376">
        <f t="shared" si="1710"/>
        <v>0.14309086912591995</v>
      </c>
      <c r="AC1424" s="376">
        <f t="shared" si="1710"/>
        <v>0.15754345132106079</v>
      </c>
      <c r="AD1424" s="376">
        <f t="shared" si="1710"/>
        <v>0.14000458072760985</v>
      </c>
      <c r="AE1424" s="376">
        <f t="shared" si="1710"/>
        <v>0.15079426494591786</v>
      </c>
      <c r="AF1424" s="376">
        <f t="shared" si="1710"/>
        <v>0.14165204724825864</v>
      </c>
      <c r="AG1424" s="376">
        <f t="shared" ref="AG1424:AH1424" si="1711">AG254*100/AG$5</f>
        <v>0.14916021079694655</v>
      </c>
      <c r="AH1424" s="376">
        <f t="shared" si="1711"/>
        <v>0.15991154109493164</v>
      </c>
      <c r="AI1424" s="376">
        <f t="shared" ref="AI1424:AJ1424" si="1712">AI254*100/AI$5</f>
        <v>0.16777290622927377</v>
      </c>
      <c r="AJ1424" s="376">
        <f t="shared" si="1712"/>
        <v>0.20126630764697612</v>
      </c>
      <c r="AK1424" s="376">
        <f t="shared" ref="AK1424:AL1424" si="1713">AK254*100/AK$5</f>
        <v>0.17742058965281704</v>
      </c>
      <c r="AL1424" s="376">
        <f t="shared" si="1713"/>
        <v>0.15803923254423655</v>
      </c>
      <c r="AM1424" s="376">
        <f t="shared" ref="AM1424:AN1424" si="1714">AM254*100/AM$5</f>
        <v>0.16407472325494782</v>
      </c>
      <c r="AN1424" s="376">
        <f t="shared" si="1714"/>
        <v>0.1631826660547494</v>
      </c>
      <c r="AO1424" s="376">
        <f t="shared" ref="AO1424:AP1424" si="1715">AO254*100/AO$5</f>
        <v>0.16452035155953174</v>
      </c>
      <c r="AP1424" s="376">
        <f t="shared" si="1715"/>
        <v>0.13660163317948162</v>
      </c>
    </row>
    <row r="1425" spans="1:42" s="326" customFormat="1" ht="27.6" x14ac:dyDescent="0.3">
      <c r="A1425" s="330"/>
      <c r="B1425" s="330" t="s">
        <v>426</v>
      </c>
      <c r="C1425" s="376">
        <f t="shared" ref="C1425:AF1425" si="1716">C255*100/C$5</f>
        <v>1.5580877209647752</v>
      </c>
      <c r="D1425" s="376">
        <f t="shared" si="1716"/>
        <v>1.1123853112276834</v>
      </c>
      <c r="E1425" s="376">
        <f t="shared" si="1716"/>
        <v>1.0140972609938237</v>
      </c>
      <c r="F1425" s="376">
        <f t="shared" si="1716"/>
        <v>0.77813884927588861</v>
      </c>
      <c r="G1425" s="376">
        <f t="shared" si="1716"/>
        <v>0.68131825061019502</v>
      </c>
      <c r="H1425" s="376">
        <f t="shared" si="1716"/>
        <v>0.67981810164699097</v>
      </c>
      <c r="I1425" s="376">
        <f t="shared" si="1716"/>
        <v>0.70828325577227247</v>
      </c>
      <c r="J1425" s="376">
        <f t="shared" si="1716"/>
        <v>0.82624884701193269</v>
      </c>
      <c r="K1425" s="376">
        <f t="shared" si="1716"/>
        <v>0.94080035908770066</v>
      </c>
      <c r="L1425" s="376">
        <f t="shared" si="1716"/>
        <v>1.0747090289194348</v>
      </c>
      <c r="M1425" s="376">
        <f t="shared" si="1716"/>
        <v>0.92334319843837487</v>
      </c>
      <c r="N1425" s="376">
        <f t="shared" si="1716"/>
        <v>1.2963796551845188</v>
      </c>
      <c r="O1425" s="376">
        <f t="shared" si="1716"/>
        <v>1.4125835430123905</v>
      </c>
      <c r="P1425" s="376">
        <f t="shared" si="1716"/>
        <v>1.1600045747885046</v>
      </c>
      <c r="Q1425" s="376">
        <f t="shared" si="1716"/>
        <v>1.0239550750452104</v>
      </c>
      <c r="R1425" s="376">
        <f t="shared" si="1716"/>
        <v>0.79328023985480778</v>
      </c>
      <c r="S1425" s="376">
        <f t="shared" si="1716"/>
        <v>0.75219612787264123</v>
      </c>
      <c r="T1425" s="376">
        <f t="shared" si="1716"/>
        <v>0.71858259293699966</v>
      </c>
      <c r="U1425" s="376">
        <f t="shared" si="1716"/>
        <v>0.92347124092572597</v>
      </c>
      <c r="V1425" s="376">
        <f t="shared" si="1716"/>
        <v>1.1668623127674784</v>
      </c>
      <c r="W1425" s="376">
        <f t="shared" si="1716"/>
        <v>1.0540462302583464</v>
      </c>
      <c r="X1425" s="376">
        <f t="shared" si="1716"/>
        <v>1.0361452735019621</v>
      </c>
      <c r="Y1425" s="376">
        <f t="shared" si="1716"/>
        <v>0.94899180671383676</v>
      </c>
      <c r="Z1425" s="376">
        <f t="shared" si="1716"/>
        <v>1.3102283141381985</v>
      </c>
      <c r="AA1425" s="376">
        <f t="shared" si="1716"/>
        <v>1.5014712937534638</v>
      </c>
      <c r="AB1425" s="376">
        <f t="shared" si="1716"/>
        <v>1.2958367407691429</v>
      </c>
      <c r="AC1425" s="376">
        <f t="shared" si="1716"/>
        <v>1.1508816795395018</v>
      </c>
      <c r="AD1425" s="376">
        <f t="shared" si="1716"/>
        <v>0.93084919883380857</v>
      </c>
      <c r="AE1425" s="376">
        <f t="shared" si="1716"/>
        <v>0.90151913715172738</v>
      </c>
      <c r="AF1425" s="376">
        <f t="shared" si="1716"/>
        <v>0.85115568542648135</v>
      </c>
      <c r="AG1425" s="376">
        <f t="shared" ref="AG1425:AH1425" si="1717">AG255*100/AG$5</f>
        <v>0.98391121276301929</v>
      </c>
      <c r="AH1425" s="376">
        <f t="shared" si="1717"/>
        <v>1.187516475054389</v>
      </c>
      <c r="AI1425" s="376">
        <f t="shared" ref="AI1425:AJ1425" si="1718">AI255*100/AI$5</f>
        <v>1.1303224288385336</v>
      </c>
      <c r="AJ1425" s="376">
        <f t="shared" si="1718"/>
        <v>1.061780777891143</v>
      </c>
      <c r="AK1425" s="376">
        <f t="shared" ref="AK1425:AL1425" si="1719">AK255*100/AK$5</f>
        <v>1.0411315786120405</v>
      </c>
      <c r="AL1425" s="376">
        <f t="shared" si="1719"/>
        <v>1.0646802459004649</v>
      </c>
      <c r="AM1425" s="376">
        <f t="shared" ref="AM1425:AN1425" si="1720">AM255*100/AM$5</f>
        <v>1.3653447166440962</v>
      </c>
      <c r="AN1425" s="376">
        <f t="shared" si="1720"/>
        <v>1.3245168473587279</v>
      </c>
      <c r="AO1425" s="376">
        <f t="shared" ref="AO1425:AP1425" si="1721">AO255*100/AO$5</f>
        <v>1.3862539283551578</v>
      </c>
      <c r="AP1425" s="376">
        <f t="shared" si="1721"/>
        <v>0.97470394470647903</v>
      </c>
    </row>
    <row r="1426" spans="1:42" s="326" customFormat="1" ht="13.8" x14ac:dyDescent="0.3">
      <c r="A1426" s="328"/>
      <c r="B1426" s="328" t="s">
        <v>427</v>
      </c>
      <c r="C1426" s="376">
        <f t="shared" ref="C1426:AF1426" si="1722">C256*100/C$5</f>
        <v>0.7874420331781794</v>
      </c>
      <c r="D1426" s="376">
        <f t="shared" si="1722"/>
        <v>0.71398253829272684</v>
      </c>
      <c r="E1426" s="376">
        <f t="shared" si="1722"/>
        <v>0.61149419628754853</v>
      </c>
      <c r="F1426" s="376">
        <f t="shared" si="1722"/>
        <v>0.41898246088310642</v>
      </c>
      <c r="G1426" s="376">
        <f t="shared" si="1722"/>
        <v>0.35079052662210575</v>
      </c>
      <c r="H1426" s="376">
        <f t="shared" si="1722"/>
        <v>0.3471735356809395</v>
      </c>
      <c r="I1426" s="376">
        <f t="shared" si="1722"/>
        <v>0.28835086831632817</v>
      </c>
      <c r="J1426" s="376">
        <f t="shared" si="1722"/>
        <v>0.28860718312021821</v>
      </c>
      <c r="K1426" s="376">
        <f t="shared" si="1722"/>
        <v>0.29458374743641907</v>
      </c>
      <c r="L1426" s="376">
        <f t="shared" si="1722"/>
        <v>0.41178667102534433</v>
      </c>
      <c r="M1426" s="376">
        <f t="shared" si="1722"/>
        <v>0.34471139036714188</v>
      </c>
      <c r="N1426" s="376">
        <f t="shared" si="1722"/>
        <v>0.70217972548247654</v>
      </c>
      <c r="O1426" s="376">
        <f t="shared" si="1722"/>
        <v>0.88435241331930114</v>
      </c>
      <c r="P1426" s="376">
        <f t="shared" si="1722"/>
        <v>0.80210690732088175</v>
      </c>
      <c r="Q1426" s="376">
        <f t="shared" si="1722"/>
        <v>0.61307779150758424</v>
      </c>
      <c r="R1426" s="376">
        <f t="shared" si="1722"/>
        <v>0.38816253385585153</v>
      </c>
      <c r="S1426" s="376">
        <f t="shared" si="1722"/>
        <v>0.39016974854668801</v>
      </c>
      <c r="T1426" s="376">
        <f t="shared" si="1722"/>
        <v>0.34347517229129876</v>
      </c>
      <c r="U1426" s="376">
        <f t="shared" si="1722"/>
        <v>0.40105148067392943</v>
      </c>
      <c r="V1426" s="376">
        <f t="shared" si="1722"/>
        <v>0.49337132819286972</v>
      </c>
      <c r="W1426" s="376">
        <f t="shared" si="1722"/>
        <v>0.39907143460527683</v>
      </c>
      <c r="X1426" s="376">
        <f t="shared" si="1722"/>
        <v>0.40361167527198416</v>
      </c>
      <c r="Y1426" s="376">
        <f t="shared" si="1722"/>
        <v>0.37882214692639021</v>
      </c>
      <c r="Z1426" s="376">
        <f t="shared" si="1722"/>
        <v>0.59326647305000668</v>
      </c>
      <c r="AA1426" s="376">
        <f t="shared" si="1722"/>
        <v>0.87517665764926433</v>
      </c>
      <c r="AB1426" s="376">
        <f t="shared" si="1722"/>
        <v>0.82217544151905064</v>
      </c>
      <c r="AC1426" s="376">
        <f t="shared" si="1722"/>
        <v>0.72138133444808961</v>
      </c>
      <c r="AD1426" s="376">
        <f t="shared" si="1722"/>
        <v>0.43531139970983207</v>
      </c>
      <c r="AE1426" s="376">
        <f t="shared" si="1722"/>
        <v>0.46040543510157428</v>
      </c>
      <c r="AF1426" s="376">
        <f t="shared" si="1722"/>
        <v>0.41013860425041332</v>
      </c>
      <c r="AG1426" s="376">
        <f t="shared" ref="AG1426:AH1426" si="1723">AG256*100/AG$5</f>
        <v>0.42264491977062796</v>
      </c>
      <c r="AH1426" s="376">
        <f t="shared" si="1723"/>
        <v>0.40981650171630846</v>
      </c>
      <c r="AI1426" s="376">
        <f t="shared" ref="AI1426:AJ1426" si="1724">AI256*100/AI$5</f>
        <v>0.37481923244876775</v>
      </c>
      <c r="AJ1426" s="376">
        <f t="shared" si="1724"/>
        <v>0.3991755769149144</v>
      </c>
      <c r="AK1426" s="376">
        <f t="shared" ref="AK1426:AL1426" si="1725">AK256*100/AK$5</f>
        <v>0.39486125787815191</v>
      </c>
      <c r="AL1426" s="376">
        <f t="shared" si="1725"/>
        <v>0.41354629012946953</v>
      </c>
      <c r="AM1426" s="376">
        <f t="shared" ref="AM1426:AN1426" si="1726">AM256*100/AM$5</f>
        <v>0.63295748009335095</v>
      </c>
      <c r="AN1426" s="376">
        <f t="shared" si="1726"/>
        <v>0.8926703305092446</v>
      </c>
      <c r="AO1426" s="376">
        <f t="shared" ref="AO1426:AP1426" si="1727">AO256*100/AO$5</f>
        <v>0.90531214604583932</v>
      </c>
      <c r="AP1426" s="376">
        <f t="shared" si="1727"/>
        <v>0.55205944988861488</v>
      </c>
    </row>
    <row r="1427" spans="1:42" s="326" customFormat="1" ht="13.8" x14ac:dyDescent="0.3">
      <c r="A1427" s="330"/>
      <c r="B1427" s="330" t="s">
        <v>428</v>
      </c>
      <c r="C1427" s="376">
        <f t="shared" ref="C1427:AF1427" si="1728">C257*100/C$5</f>
        <v>0.74728624599521587</v>
      </c>
      <c r="D1427" s="376">
        <f t="shared" si="1728"/>
        <v>0.3807533794283835</v>
      </c>
      <c r="E1427" s="376">
        <f t="shared" si="1728"/>
        <v>0.37795085296279679</v>
      </c>
      <c r="F1427" s="376">
        <f t="shared" si="1728"/>
        <v>0.3342821791087035</v>
      </c>
      <c r="G1427" s="376">
        <f t="shared" si="1728"/>
        <v>0.30667825738418308</v>
      </c>
      <c r="H1427" s="376">
        <f t="shared" si="1728"/>
        <v>0.31416632518153059</v>
      </c>
      <c r="I1427" s="376">
        <f t="shared" si="1728"/>
        <v>0.40186205551132215</v>
      </c>
      <c r="J1427" s="376">
        <f t="shared" si="1728"/>
        <v>0.51893125255079808</v>
      </c>
      <c r="K1427" s="376">
        <f t="shared" si="1728"/>
        <v>0.62008544812002753</v>
      </c>
      <c r="L1427" s="376">
        <f t="shared" si="1728"/>
        <v>0.6389917728454686</v>
      </c>
      <c r="M1427" s="376">
        <f t="shared" si="1728"/>
        <v>0.55961354202653879</v>
      </c>
      <c r="N1427" s="376">
        <f t="shared" si="1728"/>
        <v>0.56722719882190931</v>
      </c>
      <c r="O1427" s="376">
        <f t="shared" si="1728"/>
        <v>0.5078733013320984</v>
      </c>
      <c r="P1427" s="376">
        <f t="shared" si="1728"/>
        <v>0.33773693367930663</v>
      </c>
      <c r="Q1427" s="376">
        <f t="shared" si="1728"/>
        <v>0.38976659404558239</v>
      </c>
      <c r="R1427" s="376">
        <f t="shared" si="1728"/>
        <v>0.38118507049163941</v>
      </c>
      <c r="S1427" s="376">
        <f t="shared" si="1728"/>
        <v>0.33662186757489132</v>
      </c>
      <c r="T1427" s="376">
        <f t="shared" si="1728"/>
        <v>0.34993316761398252</v>
      </c>
      <c r="U1427" s="376">
        <f t="shared" si="1728"/>
        <v>0.504534421320606</v>
      </c>
      <c r="V1427" s="376">
        <f t="shared" si="1728"/>
        <v>0.64953792985281078</v>
      </c>
      <c r="W1427" s="376">
        <f t="shared" si="1728"/>
        <v>0.63364505550513972</v>
      </c>
      <c r="X1427" s="376">
        <f t="shared" si="1728"/>
        <v>0.61078005565370641</v>
      </c>
      <c r="Y1427" s="376">
        <f t="shared" si="1728"/>
        <v>0.54843359304755646</v>
      </c>
      <c r="Z1427" s="376">
        <f t="shared" si="1728"/>
        <v>0.69006211373531745</v>
      </c>
      <c r="AA1427" s="376">
        <f t="shared" si="1728"/>
        <v>0.61133221981539965</v>
      </c>
      <c r="AB1427" s="376">
        <f t="shared" si="1728"/>
        <v>0.44675156999927712</v>
      </c>
      <c r="AC1427" s="376">
        <f t="shared" si="1728"/>
        <v>0.40774256906923367</v>
      </c>
      <c r="AD1427" s="376">
        <f t="shared" si="1728"/>
        <v>0.46957597916232796</v>
      </c>
      <c r="AE1427" s="376">
        <f t="shared" si="1728"/>
        <v>0.4154393022746608</v>
      </c>
      <c r="AF1427" s="376">
        <f t="shared" si="1728"/>
        <v>0.42231409911618889</v>
      </c>
      <c r="AG1427" s="376">
        <f t="shared" ref="AG1427:AH1427" si="1729">AG257*100/AG$5</f>
        <v>0.53320751938318711</v>
      </c>
      <c r="AH1427" s="376">
        <f t="shared" si="1729"/>
        <v>0.74895278660559095</v>
      </c>
      <c r="AI1427" s="376">
        <f t="shared" ref="AI1427:AJ1427" si="1730">AI257*100/AI$5</f>
        <v>0.73216108914452649</v>
      </c>
      <c r="AJ1427" s="376">
        <f t="shared" si="1730"/>
        <v>0.63952581084708426</v>
      </c>
      <c r="AK1427" s="376">
        <f t="shared" ref="AK1427:AL1427" si="1731">AK257*100/AK$5</f>
        <v>0.62148106452088669</v>
      </c>
      <c r="AL1427" s="376">
        <f t="shared" si="1731"/>
        <v>0.62846155377813051</v>
      </c>
      <c r="AM1427" s="376">
        <f t="shared" ref="AM1427:AN1427" si="1732">AM257*100/AM$5</f>
        <v>0.70780312455663796</v>
      </c>
      <c r="AN1427" s="376">
        <f t="shared" si="1732"/>
        <v>0.41389599264499333</v>
      </c>
      <c r="AO1427" s="376">
        <f t="shared" ref="AO1427:AP1427" si="1733">AO257*100/AO$5</f>
        <v>0.45888480590986241</v>
      </c>
      <c r="AP1427" s="376">
        <f t="shared" si="1733"/>
        <v>0.40026808929437024</v>
      </c>
    </row>
    <row r="1428" spans="1:42" s="326" customFormat="1" ht="13.8" x14ac:dyDescent="0.3">
      <c r="A1428" s="328"/>
      <c r="B1428" s="328" t="s">
        <v>429</v>
      </c>
      <c r="C1428" s="376">
        <f t="shared" ref="C1428:AF1428" si="1734">C258*100/C$5</f>
        <v>0.19399994818608107</v>
      </c>
      <c r="D1428" s="376">
        <f t="shared" si="1734"/>
        <v>6.6163701999030586E-2</v>
      </c>
      <c r="E1428" s="376">
        <f t="shared" si="1734"/>
        <v>8.2534560647983951E-2</v>
      </c>
      <c r="F1428" s="376">
        <f t="shared" si="1734"/>
        <v>0.10345591546288024</v>
      </c>
      <c r="G1428" s="376">
        <f t="shared" si="1734"/>
        <v>7.454344910616266E-2</v>
      </c>
      <c r="H1428" s="376">
        <f t="shared" si="1734"/>
        <v>5.5289794974860536E-2</v>
      </c>
      <c r="I1428" s="376">
        <f t="shared" si="1734"/>
        <v>9.9718729751547691E-2</v>
      </c>
      <c r="J1428" s="376">
        <f t="shared" si="1734"/>
        <v>0.11175185253132171</v>
      </c>
      <c r="K1428" s="376">
        <f t="shared" si="1734"/>
        <v>0.10982151159756752</v>
      </c>
      <c r="L1428" s="376">
        <f t="shared" si="1734"/>
        <v>0.15383302502010396</v>
      </c>
      <c r="M1428" s="376">
        <f t="shared" si="1734"/>
        <v>0.12683098675443716</v>
      </c>
      <c r="N1428" s="376">
        <f t="shared" si="1734"/>
        <v>0.14259554101210398</v>
      </c>
      <c r="O1428" s="376">
        <f t="shared" si="1734"/>
        <v>0.11336059931088373</v>
      </c>
      <c r="P1428" s="376">
        <f t="shared" si="1734"/>
        <v>7.4263192826922633E-2</v>
      </c>
      <c r="Q1428" s="376">
        <f t="shared" si="1734"/>
        <v>0.1217979427763476</v>
      </c>
      <c r="R1428" s="376">
        <f t="shared" si="1734"/>
        <v>0.10363266955521076</v>
      </c>
      <c r="S1428" s="376">
        <f t="shared" si="1734"/>
        <v>7.6927499609054734E-2</v>
      </c>
      <c r="T1428" s="376">
        <f t="shared" si="1734"/>
        <v>6.7182434119247389E-2</v>
      </c>
      <c r="U1428" s="376">
        <f t="shared" si="1734"/>
        <v>9.125560900574918E-2</v>
      </c>
      <c r="V1428" s="376">
        <f t="shared" si="1734"/>
        <v>0.1234955364983118</v>
      </c>
      <c r="W1428" s="376">
        <f t="shared" si="1734"/>
        <v>8.8276729272804291E-2</v>
      </c>
      <c r="X1428" s="376">
        <f t="shared" si="1734"/>
        <v>8.6847523772606169E-2</v>
      </c>
      <c r="Y1428" s="376">
        <f t="shared" si="1734"/>
        <v>0.10745851699100355</v>
      </c>
      <c r="Z1428" s="376">
        <f t="shared" si="1734"/>
        <v>0.16693418786226905</v>
      </c>
      <c r="AA1428" s="376">
        <f t="shared" si="1734"/>
        <v>0.14340347615665072</v>
      </c>
      <c r="AB1428" s="376">
        <f t="shared" si="1734"/>
        <v>8.9051478834374614E-2</v>
      </c>
      <c r="AC1428" s="376">
        <f t="shared" si="1734"/>
        <v>7.4634296833523073E-2</v>
      </c>
      <c r="AD1428" s="376">
        <f t="shared" si="1734"/>
        <v>0.11829908385937828</v>
      </c>
      <c r="AE1428" s="376">
        <f t="shared" si="1734"/>
        <v>9.5982804454219542E-2</v>
      </c>
      <c r="AF1428" s="376">
        <f t="shared" si="1734"/>
        <v>6.664393873083839E-2</v>
      </c>
      <c r="AG1428" s="376">
        <f t="shared" ref="AG1428:AH1428" si="1735">AG258*100/AG$5</f>
        <v>8.8547365654304613E-2</v>
      </c>
      <c r="AH1428" s="376">
        <f t="shared" si="1735"/>
        <v>0.13397614488834256</v>
      </c>
      <c r="AI1428" s="376">
        <f t="shared" ref="AI1428:AJ1428" si="1736">AI258*100/AI$5</f>
        <v>9.0030849625207215E-2</v>
      </c>
      <c r="AJ1428" s="376">
        <f t="shared" si="1736"/>
        <v>8.9313441014889292E-2</v>
      </c>
      <c r="AK1428" s="376">
        <f t="shared" ref="AK1428:AL1428" si="1737">AK258*100/AK$5</f>
        <v>0.11768702142725068</v>
      </c>
      <c r="AL1428" s="376">
        <f t="shared" si="1737"/>
        <v>0.12265516425244212</v>
      </c>
      <c r="AM1428" s="376">
        <f t="shared" ref="AM1428:AN1428" si="1738">AM258*100/AM$5</f>
        <v>0.11899969899527325</v>
      </c>
      <c r="AN1428" s="376">
        <f t="shared" si="1738"/>
        <v>5.1705584762013958E-2</v>
      </c>
      <c r="AO1428" s="376">
        <f t="shared" ref="AO1428:AP1428" si="1739">AO258*100/AO$5</f>
        <v>8.0901504341260644E-2</v>
      </c>
      <c r="AP1428" s="376">
        <f t="shared" si="1739"/>
        <v>7.5188518262212206E-2</v>
      </c>
    </row>
    <row r="1429" spans="1:42" s="326" customFormat="1" ht="13.8" x14ac:dyDescent="0.3">
      <c r="A1429" s="330"/>
      <c r="B1429" s="330" t="s">
        <v>430</v>
      </c>
      <c r="C1429" s="376">
        <f t="shared" ref="C1429:AF1429" si="1740">C259*100/C$5</f>
        <v>9.3567301962883972E-2</v>
      </c>
      <c r="D1429" s="376">
        <f t="shared" si="1740"/>
        <v>2.3116400763486936E-2</v>
      </c>
      <c r="E1429" s="376">
        <f t="shared" si="1740"/>
        <v>3.4572768965513388E-2</v>
      </c>
      <c r="F1429" s="376">
        <f t="shared" si="1740"/>
        <v>2.343454443805482E-2</v>
      </c>
      <c r="G1429" s="376">
        <f t="shared" si="1740"/>
        <v>3.7900315145742422E-2</v>
      </c>
      <c r="H1429" s="376">
        <f t="shared" si="1740"/>
        <v>4.4818791863632038E-2</v>
      </c>
      <c r="I1429" s="376">
        <f t="shared" si="1740"/>
        <v>6.1254737469423337E-2</v>
      </c>
      <c r="J1429" s="376">
        <f t="shared" si="1740"/>
        <v>0.11722273304036161</v>
      </c>
      <c r="K1429" s="376">
        <f t="shared" si="1740"/>
        <v>0.1482727732501635</v>
      </c>
      <c r="L1429" s="376">
        <f t="shared" si="1740"/>
        <v>0.14042286698342332</v>
      </c>
      <c r="M1429" s="376">
        <f t="shared" si="1740"/>
        <v>0.14657254255922042</v>
      </c>
      <c r="N1429" s="376">
        <f t="shared" si="1740"/>
        <v>0.10313625761579723</v>
      </c>
      <c r="O1429" s="376">
        <f t="shared" si="1740"/>
        <v>9.9933891330553304E-2</v>
      </c>
      <c r="P1429" s="376">
        <f t="shared" si="1740"/>
        <v>5.63495069108177E-2</v>
      </c>
      <c r="Q1429" s="376">
        <f t="shared" si="1740"/>
        <v>3.9844214484080133E-2</v>
      </c>
      <c r="R1429" s="376">
        <f t="shared" si="1740"/>
        <v>6.4499069678484997E-2</v>
      </c>
      <c r="S1429" s="376">
        <f t="shared" si="1740"/>
        <v>5.3074904947638418E-2</v>
      </c>
      <c r="T1429" s="376">
        <f t="shared" si="1740"/>
        <v>4.1261854685694085E-2</v>
      </c>
      <c r="U1429" s="376">
        <f t="shared" si="1740"/>
        <v>9.608279521333038E-2</v>
      </c>
      <c r="V1429" s="376">
        <f t="shared" si="1740"/>
        <v>0.167242848299237</v>
      </c>
      <c r="W1429" s="376">
        <f t="shared" si="1740"/>
        <v>0.19739939767391482</v>
      </c>
      <c r="X1429" s="376">
        <f t="shared" si="1740"/>
        <v>0.14679560189198465</v>
      </c>
      <c r="Y1429" s="376">
        <f t="shared" si="1740"/>
        <v>0.11051020450062266</v>
      </c>
      <c r="Z1429" s="376">
        <f t="shared" si="1740"/>
        <v>0.10154111786650087</v>
      </c>
      <c r="AA1429" s="376">
        <f t="shared" si="1740"/>
        <v>7.8353172726777484E-2</v>
      </c>
      <c r="AB1429" s="376">
        <f t="shared" si="1740"/>
        <v>6.0145978489027363E-2</v>
      </c>
      <c r="AC1429" s="376">
        <f t="shared" si="1740"/>
        <v>4.6895001068870061E-2</v>
      </c>
      <c r="AD1429" s="376">
        <f t="shared" si="1740"/>
        <v>4.7524674033120828E-2</v>
      </c>
      <c r="AE1429" s="376">
        <f t="shared" si="1740"/>
        <v>2.0349728226420317E-2</v>
      </c>
      <c r="AF1429" s="376">
        <f t="shared" si="1740"/>
        <v>4.9457238050651123E-2</v>
      </c>
      <c r="AG1429" s="376">
        <f t="shared" ref="AG1429:AH1429" si="1741">AG259*100/AG$5</f>
        <v>8.9948856359335763E-2</v>
      </c>
      <c r="AH1429" s="376">
        <f t="shared" si="1741"/>
        <v>0.1733238130063644</v>
      </c>
      <c r="AI1429" s="376">
        <f t="shared" ref="AI1429:AJ1429" si="1742">AI259*100/AI$5</f>
        <v>0.1379858256953406</v>
      </c>
      <c r="AJ1429" s="376">
        <f t="shared" si="1742"/>
        <v>0.12360715162014459</v>
      </c>
      <c r="AK1429" s="376">
        <f t="shared" ref="AK1429:AL1429" si="1743">AK259*100/AK$5</f>
        <v>7.1674668841656908E-2</v>
      </c>
      <c r="AL1429" s="376">
        <f t="shared" si="1743"/>
        <v>7.4429943301022747E-2</v>
      </c>
      <c r="AM1429" s="376">
        <f t="shared" ref="AM1429:AN1429" si="1744">AM259*100/AM$5</f>
        <v>8.130522529652294E-2</v>
      </c>
      <c r="AN1429" s="376">
        <f t="shared" si="1744"/>
        <v>4.1544006874286298E-2</v>
      </c>
      <c r="AO1429" s="376">
        <f t="shared" ref="AO1429:AP1429" si="1745">AO259*100/AO$5</f>
        <v>5.0809019987876555E-2</v>
      </c>
      <c r="AP1429" s="376">
        <f t="shared" si="1745"/>
        <v>2.663163035819335E-2</v>
      </c>
    </row>
    <row r="1430" spans="1:42" s="326" customFormat="1" ht="13.8" x14ac:dyDescent="0.3">
      <c r="A1430" s="328"/>
      <c r="B1430" s="328" t="s">
        <v>431</v>
      </c>
      <c r="C1430" s="376">
        <f t="shared" ref="C1430:AF1430" si="1746">C260*100/C$5</f>
        <v>0.10047582448898523</v>
      </c>
      <c r="D1430" s="376">
        <f t="shared" si="1746"/>
        <v>2.587142804256173E-2</v>
      </c>
      <c r="E1430" s="376">
        <f t="shared" si="1746"/>
        <v>5.5085199311826614E-2</v>
      </c>
      <c r="F1430" s="376">
        <f t="shared" si="1746"/>
        <v>4.6589154044938338E-2</v>
      </c>
      <c r="G1430" s="376">
        <f t="shared" si="1746"/>
        <v>8.9111960489013896E-3</v>
      </c>
      <c r="H1430" s="376">
        <f t="shared" si="1746"/>
        <v>1.351447806397312E-2</v>
      </c>
      <c r="I1430" s="376">
        <f t="shared" si="1746"/>
        <v>1.8918531199165665E-2</v>
      </c>
      <c r="J1430" s="376">
        <f t="shared" si="1746"/>
        <v>2.797443566955736E-2</v>
      </c>
      <c r="K1430" s="376">
        <f t="shared" si="1746"/>
        <v>4.2531803705524542E-2</v>
      </c>
      <c r="L1430" s="376">
        <f t="shared" si="1746"/>
        <v>3.0116415523454457E-2</v>
      </c>
      <c r="M1430" s="376">
        <f t="shared" si="1746"/>
        <v>2.9739973076602342E-2</v>
      </c>
      <c r="N1430" s="376">
        <f t="shared" si="1746"/>
        <v>4.4036204781238715E-2</v>
      </c>
      <c r="O1430" s="376">
        <f t="shared" si="1746"/>
        <v>6.6773809740749701E-2</v>
      </c>
      <c r="P1430" s="376">
        <f t="shared" si="1746"/>
        <v>1.5183990752340551E-2</v>
      </c>
      <c r="Q1430" s="376">
        <f t="shared" si="1746"/>
        <v>3.0421649772958796E-2</v>
      </c>
      <c r="R1430" s="376">
        <f t="shared" si="1746"/>
        <v>2.5675296973386809E-2</v>
      </c>
      <c r="S1430" s="376">
        <f t="shared" si="1746"/>
        <v>1.3718968829938593E-2</v>
      </c>
      <c r="T1430" s="376">
        <f t="shared" si="1746"/>
        <v>2.436180570020843E-2</v>
      </c>
      <c r="U1430" s="376">
        <f t="shared" si="1746"/>
        <v>2.5108545818642566E-2</v>
      </c>
      <c r="V1430" s="376">
        <f t="shared" si="1746"/>
        <v>5.6148726320435452E-2</v>
      </c>
      <c r="W1430" s="376">
        <f t="shared" si="1746"/>
        <v>4.3978001936678807E-2</v>
      </c>
      <c r="X1430" s="376">
        <f t="shared" si="1746"/>
        <v>3.0518908912565465E-2</v>
      </c>
      <c r="Y1430" s="376">
        <f t="shared" si="1746"/>
        <v>3.8182341724381938E-2</v>
      </c>
      <c r="Z1430" s="376">
        <f t="shared" si="1746"/>
        <v>7.2510184587917026E-2</v>
      </c>
      <c r="AA1430" s="376">
        <f t="shared" si="1746"/>
        <v>6.4373330355487465E-2</v>
      </c>
      <c r="AB1430" s="376">
        <f t="shared" si="1746"/>
        <v>3.1935603647470966E-2</v>
      </c>
      <c r="AC1430" s="376">
        <f t="shared" si="1746"/>
        <v>4.2227749964138458E-2</v>
      </c>
      <c r="AD1430" s="376">
        <f t="shared" si="1746"/>
        <v>4.5334555169505644E-2</v>
      </c>
      <c r="AE1430" s="376">
        <f t="shared" si="1746"/>
        <v>3.112353801926682E-2</v>
      </c>
      <c r="AF1430" s="376">
        <f t="shared" si="1746"/>
        <v>3.6774521187848352E-2</v>
      </c>
      <c r="AG1430" s="376">
        <f t="shared" ref="AG1430:AH1430" si="1747">AG260*100/AG$5</f>
        <v>3.9283892631418252E-2</v>
      </c>
      <c r="AH1430" s="376">
        <f t="shared" si="1747"/>
        <v>3.5331061552585245E-2</v>
      </c>
      <c r="AI1430" s="376">
        <f t="shared" ref="AI1430:AJ1430" si="1748">AI260*100/AI$5</f>
        <v>3.6620530547468451E-2</v>
      </c>
      <c r="AJ1430" s="376">
        <f t="shared" si="1748"/>
        <v>2.1627230561509909E-2</v>
      </c>
      <c r="AK1430" s="376">
        <f t="shared" ref="AK1430:AL1430" si="1749">AK260*100/AK$5</f>
        <v>2.4530951924787495E-2</v>
      </c>
      <c r="AL1430" s="376">
        <f t="shared" si="1749"/>
        <v>6.0703653172601471E-2</v>
      </c>
      <c r="AM1430" s="376">
        <f t="shared" ref="AM1430:AN1430" si="1750">AM260*100/AM$5</f>
        <v>8.0813622921465433E-2</v>
      </c>
      <c r="AN1430" s="376">
        <f t="shared" si="1750"/>
        <v>3.1976629239401144E-2</v>
      </c>
      <c r="AO1430" s="376">
        <f t="shared" ref="AO1430:AP1430" si="1751">AO260*100/AO$5</f>
        <v>3.430355661487209E-2</v>
      </c>
      <c r="AP1430" s="376">
        <f t="shared" si="1751"/>
        <v>3.2310111054407155E-2</v>
      </c>
    </row>
    <row r="1431" spans="1:42" s="326" customFormat="1" ht="27.6" x14ac:dyDescent="0.3">
      <c r="A1431" s="330"/>
      <c r="B1431" s="330" t="s">
        <v>432</v>
      </c>
      <c r="C1431" s="376">
        <f t="shared" ref="C1431:AF1431" si="1752">C261*100/C$5</f>
        <v>0.35924317135726563</v>
      </c>
      <c r="D1431" s="376">
        <f t="shared" si="1752"/>
        <v>0.26560184862330427</v>
      </c>
      <c r="E1431" s="376">
        <f t="shared" si="1752"/>
        <v>0.20575832403747288</v>
      </c>
      <c r="F1431" s="376">
        <f t="shared" si="1752"/>
        <v>0.16076257447266279</v>
      </c>
      <c r="G1431" s="376">
        <f t="shared" si="1752"/>
        <v>0.18532329708337661</v>
      </c>
      <c r="H1431" s="376">
        <f t="shared" si="1752"/>
        <v>0.20057949212374046</v>
      </c>
      <c r="I1431" s="376">
        <f t="shared" si="1752"/>
        <v>0.22197005709118547</v>
      </c>
      <c r="J1431" s="376">
        <f t="shared" si="1752"/>
        <v>0.26201870384628428</v>
      </c>
      <c r="K1431" s="376">
        <f t="shared" si="1752"/>
        <v>0.31945935956677196</v>
      </c>
      <c r="L1431" s="376">
        <f t="shared" si="1752"/>
        <v>0.31461946531848678</v>
      </c>
      <c r="M1431" s="376">
        <f t="shared" si="1752"/>
        <v>0.25651258609275468</v>
      </c>
      <c r="N1431" s="376">
        <f t="shared" si="1752"/>
        <v>0.27745919541276942</v>
      </c>
      <c r="O1431" s="376">
        <f t="shared" si="1752"/>
        <v>0.22780500094991168</v>
      </c>
      <c r="P1431" s="376">
        <f t="shared" si="1752"/>
        <v>0.19194024318922576</v>
      </c>
      <c r="Q1431" s="376">
        <f t="shared" si="1752"/>
        <v>0.19770278701219585</v>
      </c>
      <c r="R1431" s="376">
        <f t="shared" si="1752"/>
        <v>0.18737803428455682</v>
      </c>
      <c r="S1431" s="376">
        <f t="shared" si="1752"/>
        <v>0.1929004941882595</v>
      </c>
      <c r="T1431" s="376">
        <f t="shared" si="1752"/>
        <v>0.21712707310883256</v>
      </c>
      <c r="U1431" s="376">
        <f t="shared" si="1752"/>
        <v>0.29208747128288387</v>
      </c>
      <c r="V1431" s="376">
        <f t="shared" si="1752"/>
        <v>0.30265081873482652</v>
      </c>
      <c r="W1431" s="376">
        <f t="shared" si="1752"/>
        <v>0.30399092662174171</v>
      </c>
      <c r="X1431" s="376">
        <f t="shared" si="1752"/>
        <v>0.3466180210765501</v>
      </c>
      <c r="Y1431" s="376">
        <f t="shared" si="1752"/>
        <v>0.29228252983154834</v>
      </c>
      <c r="Z1431" s="376">
        <f t="shared" si="1752"/>
        <v>0.34907662341863055</v>
      </c>
      <c r="AA1431" s="376">
        <f t="shared" si="1752"/>
        <v>0.325202240576484</v>
      </c>
      <c r="AB1431" s="376">
        <f t="shared" si="1752"/>
        <v>0.26561850902840417</v>
      </c>
      <c r="AC1431" s="376">
        <f t="shared" si="1752"/>
        <v>0.24398552120270209</v>
      </c>
      <c r="AD1431" s="376">
        <f t="shared" si="1752"/>
        <v>0.25841766610032313</v>
      </c>
      <c r="AE1431" s="376">
        <f t="shared" si="1752"/>
        <v>0.26798323157475407</v>
      </c>
      <c r="AF1431" s="376">
        <f t="shared" si="1752"/>
        <v>0.26943840114685091</v>
      </c>
      <c r="AG1431" s="376">
        <f t="shared" ref="AG1431:AH1431" si="1753">AG261*100/AG$5</f>
        <v>0.31542740473812858</v>
      </c>
      <c r="AH1431" s="376">
        <f t="shared" si="1753"/>
        <v>0.40632176715829871</v>
      </c>
      <c r="AI1431" s="376">
        <f t="shared" ref="AI1431:AJ1431" si="1754">AI261*100/AI$5</f>
        <v>0.46752388327651023</v>
      </c>
      <c r="AJ1431" s="376">
        <f t="shared" si="1754"/>
        <v>0.40497798765054049</v>
      </c>
      <c r="AK1431" s="376">
        <f t="shared" ref="AK1431:AL1431" si="1755">AK261*100/AK$5</f>
        <v>0.4075884223271915</v>
      </c>
      <c r="AL1431" s="376">
        <f t="shared" si="1755"/>
        <v>0.37067279305206408</v>
      </c>
      <c r="AM1431" s="376">
        <f t="shared" ref="AM1431:AN1431" si="1756">AM261*100/AM$5</f>
        <v>0.42668457734337623</v>
      </c>
      <c r="AN1431" s="376">
        <f t="shared" si="1756"/>
        <v>0.28866977176929193</v>
      </c>
      <c r="AO1431" s="376">
        <f t="shared" ref="AO1431:AP1431" si="1757">AO261*100/AO$5</f>
        <v>0.29287072496585309</v>
      </c>
      <c r="AP1431" s="376">
        <f t="shared" si="1757"/>
        <v>0.26613782961955756</v>
      </c>
    </row>
    <row r="1432" spans="1:42" s="326" customFormat="1" ht="13.8" x14ac:dyDescent="0.3">
      <c r="A1432" s="328"/>
      <c r="B1432" s="328" t="s">
        <v>433</v>
      </c>
      <c r="C1432" s="376">
        <f t="shared" ref="C1432:AF1432" si="1758">C262*100/C$5</f>
        <v>2.335944179137989E-2</v>
      </c>
      <c r="D1432" s="376">
        <f t="shared" si="1758"/>
        <v>1.7649393506572891E-2</v>
      </c>
      <c r="E1432" s="376">
        <f t="shared" si="1758"/>
        <v>2.4652211743478262E-2</v>
      </c>
      <c r="F1432" s="376">
        <f t="shared" si="1758"/>
        <v>2.4874209284078668E-2</v>
      </c>
      <c r="G1432" s="376">
        <f t="shared" si="1758"/>
        <v>2.3849466603906209E-2</v>
      </c>
      <c r="H1432" s="376">
        <f t="shared" si="1758"/>
        <v>1.8478240784520886E-2</v>
      </c>
      <c r="I1432" s="376">
        <f t="shared" si="1758"/>
        <v>1.8070331944622178E-2</v>
      </c>
      <c r="J1432" s="376">
        <f t="shared" si="1758"/>
        <v>1.8710411340916461E-2</v>
      </c>
      <c r="K1432" s="376">
        <f t="shared" si="1758"/>
        <v>2.6170399512532166E-2</v>
      </c>
      <c r="L1432" s="376">
        <f t="shared" si="1758"/>
        <v>2.3930585048621982E-2</v>
      </c>
      <c r="M1432" s="376">
        <f t="shared" si="1758"/>
        <v>1.9018266044694202E-2</v>
      </c>
      <c r="N1432" s="376">
        <f t="shared" si="1758"/>
        <v>2.6972730880133095E-2</v>
      </c>
      <c r="O1432" s="376">
        <f t="shared" si="1758"/>
        <v>2.0357828360991127E-2</v>
      </c>
      <c r="P1432" s="376">
        <f t="shared" si="1758"/>
        <v>2.0160733788316142E-2</v>
      </c>
      <c r="Q1432" s="376">
        <f t="shared" si="1758"/>
        <v>2.1110689492043731E-2</v>
      </c>
      <c r="R1432" s="376">
        <f t="shared" si="1758"/>
        <v>2.393263550731688E-2</v>
      </c>
      <c r="S1432" s="376">
        <f t="shared" si="1758"/>
        <v>2.5404511751061995E-2</v>
      </c>
      <c r="T1432" s="376">
        <f t="shared" si="1758"/>
        <v>2.5174253031718285E-2</v>
      </c>
      <c r="U1432" s="376">
        <f t="shared" si="1758"/>
        <v>1.7885338931190577E-2</v>
      </c>
      <c r="V1432" s="376">
        <f t="shared" si="1758"/>
        <v>2.3953054721798057E-2</v>
      </c>
      <c r="W1432" s="376">
        <f t="shared" si="1758"/>
        <v>2.1329740147929814E-2</v>
      </c>
      <c r="X1432" s="376">
        <f t="shared" si="1758"/>
        <v>2.1753542576271542E-2</v>
      </c>
      <c r="Y1432" s="376">
        <f t="shared" si="1758"/>
        <v>2.1736066739889967E-2</v>
      </c>
      <c r="Z1432" s="376">
        <f t="shared" si="1758"/>
        <v>2.6899727352874381E-2</v>
      </c>
      <c r="AA1432" s="376">
        <f t="shared" si="1758"/>
        <v>1.4962416288799811E-2</v>
      </c>
      <c r="AB1432" s="376">
        <f t="shared" si="1758"/>
        <v>2.6909729250815074E-2</v>
      </c>
      <c r="AC1432" s="376">
        <f t="shared" si="1758"/>
        <v>2.1757776022178512E-2</v>
      </c>
      <c r="AD1432" s="376">
        <f t="shared" si="1758"/>
        <v>2.5961819961648581E-2</v>
      </c>
      <c r="AE1432" s="376">
        <f t="shared" si="1758"/>
        <v>2.5674399775492358E-2</v>
      </c>
      <c r="AF1432" s="376">
        <f t="shared" si="1758"/>
        <v>1.8702982059879213E-2</v>
      </c>
      <c r="AG1432" s="376">
        <f t="shared" ref="AG1432:AH1432" si="1759">AG262*100/AG$5</f>
        <v>2.8058773609204248E-2</v>
      </c>
      <c r="AH1432" s="376">
        <f t="shared" si="1759"/>
        <v>2.8747186732489514E-2</v>
      </c>
      <c r="AI1432" s="376">
        <f t="shared" ref="AI1432:AJ1432" si="1760">AI262*100/AI$5</f>
        <v>2.3342107245239323E-2</v>
      </c>
      <c r="AJ1432" s="376">
        <f t="shared" si="1760"/>
        <v>2.3079390129144291E-2</v>
      </c>
      <c r="AK1432" s="376">
        <f t="shared" ref="AK1432:AL1432" si="1761">AK262*100/AK$5</f>
        <v>2.4789256213002001E-2</v>
      </c>
      <c r="AL1432" s="376">
        <f t="shared" si="1761"/>
        <v>2.2672401992865025E-2</v>
      </c>
      <c r="AM1432" s="376">
        <f t="shared" ref="AM1432:AN1432" si="1762">AM262*100/AM$5</f>
        <v>2.4584111994107344E-2</v>
      </c>
      <c r="AN1432" s="376">
        <f t="shared" si="1762"/>
        <v>1.7950524204489685E-2</v>
      </c>
      <c r="AO1432" s="376">
        <f t="shared" ref="AO1432:AP1432" si="1763">AO262*100/AO$5</f>
        <v>2.2056976399456071E-2</v>
      </c>
      <c r="AP1432" s="376">
        <f t="shared" si="1763"/>
        <v>2.2376405523493827E-2</v>
      </c>
    </row>
    <row r="1433" spans="1:42" s="326" customFormat="1" ht="13.8" x14ac:dyDescent="0.3">
      <c r="A1433" s="330"/>
      <c r="B1433" s="330" t="s">
        <v>434</v>
      </c>
      <c r="C1433" s="376">
        <f t="shared" ref="C1433:AF1433" si="1764">C263*100/C$5</f>
        <v>0.49503881726094356</v>
      </c>
      <c r="D1433" s="376">
        <f t="shared" si="1764"/>
        <v>0.43206576250115153</v>
      </c>
      <c r="E1433" s="376">
        <f t="shared" si="1764"/>
        <v>0.43531106727666907</v>
      </c>
      <c r="F1433" s="376">
        <f t="shared" si="1764"/>
        <v>0.42246165092766402</v>
      </c>
      <c r="G1433" s="376">
        <f t="shared" si="1764"/>
        <v>0.38636135898328061</v>
      </c>
      <c r="H1433" s="376">
        <f t="shared" si="1764"/>
        <v>0.40445608211295425</v>
      </c>
      <c r="I1433" s="376">
        <f t="shared" si="1764"/>
        <v>0.38829086743862634</v>
      </c>
      <c r="J1433" s="376">
        <f t="shared" si="1764"/>
        <v>0.38066386581899631</v>
      </c>
      <c r="K1433" s="376">
        <f t="shared" si="1764"/>
        <v>0.37007377541559733</v>
      </c>
      <c r="L1433" s="376">
        <f t="shared" si="1764"/>
        <v>0.43472391103421215</v>
      </c>
      <c r="M1433" s="376">
        <f t="shared" si="1764"/>
        <v>0.4239754387816056</v>
      </c>
      <c r="N1433" s="376">
        <f t="shared" si="1764"/>
        <v>0.47555546273341748</v>
      </c>
      <c r="O1433" s="376">
        <f t="shared" si="1764"/>
        <v>0.41938240051269565</v>
      </c>
      <c r="P1433" s="376">
        <f t="shared" si="1764"/>
        <v>0.38909731126171093</v>
      </c>
      <c r="Q1433" s="376">
        <f t="shared" si="1764"/>
        <v>0.43725617742238226</v>
      </c>
      <c r="R1433" s="376">
        <f t="shared" si="1764"/>
        <v>0.47572867191929352</v>
      </c>
      <c r="S1433" s="376">
        <f t="shared" si="1764"/>
        <v>0.40043563348470457</v>
      </c>
      <c r="T1433" s="376">
        <f t="shared" si="1764"/>
        <v>0.37386064641991895</v>
      </c>
      <c r="U1433" s="376">
        <f t="shared" si="1764"/>
        <v>0.38807739903970151</v>
      </c>
      <c r="V1433" s="376">
        <f t="shared" si="1764"/>
        <v>0.44923981358860887</v>
      </c>
      <c r="W1433" s="376">
        <f t="shared" si="1764"/>
        <v>0.371496285183055</v>
      </c>
      <c r="X1433" s="376">
        <f t="shared" si="1764"/>
        <v>0.3783533986480927</v>
      </c>
      <c r="Y1433" s="376">
        <f t="shared" si="1764"/>
        <v>0.3639093337628988</v>
      </c>
      <c r="Z1433" s="376">
        <f t="shared" si="1764"/>
        <v>0.45923489260541656</v>
      </c>
      <c r="AA1433" s="376">
        <f t="shared" si="1764"/>
        <v>0.44293695543336592</v>
      </c>
      <c r="AB1433" s="376">
        <f t="shared" si="1764"/>
        <v>0.44599546973328019</v>
      </c>
      <c r="AC1433" s="376">
        <f t="shared" si="1764"/>
        <v>0.41070590056073891</v>
      </c>
      <c r="AD1433" s="376">
        <f t="shared" si="1764"/>
        <v>0.4541624090749371</v>
      </c>
      <c r="AE1433" s="376">
        <f t="shared" si="1764"/>
        <v>0.4218957584779654</v>
      </c>
      <c r="AF1433" s="376">
        <f t="shared" si="1764"/>
        <v>0.3901726545220649</v>
      </c>
      <c r="AG1433" s="376">
        <f t="shared" ref="AG1433:AH1433" si="1765">AG263*100/AG$5</f>
        <v>0.44328353781785906</v>
      </c>
      <c r="AH1433" s="376">
        <f t="shared" si="1765"/>
        <v>0.44623174365918705</v>
      </c>
      <c r="AI1433" s="376">
        <f t="shared" ref="AI1433:AJ1433" si="1766">AI263*100/AI$5</f>
        <v>0.43607870540393867</v>
      </c>
      <c r="AJ1433" s="376">
        <f t="shared" si="1766"/>
        <v>0.41580965823056182</v>
      </c>
      <c r="AK1433" s="376">
        <f t="shared" ref="AK1433:AL1433" si="1767">AK263*100/AK$5</f>
        <v>0.46905866168268773</v>
      </c>
      <c r="AL1433" s="376">
        <f t="shared" si="1767"/>
        <v>0.47561275306025863</v>
      </c>
      <c r="AM1433" s="376">
        <f t="shared" ref="AM1433:AN1433" si="1768">AM263*100/AM$5</f>
        <v>0.48213030238243465</v>
      </c>
      <c r="AN1433" s="376">
        <f t="shared" si="1768"/>
        <v>0.37015324976216074</v>
      </c>
      <c r="AO1433" s="376">
        <f t="shared" ref="AO1433:AP1433" si="1769">AO263*100/AO$5</f>
        <v>0.41731920891428909</v>
      </c>
      <c r="AP1433" s="376">
        <f t="shared" si="1769"/>
        <v>0.39827247737668486</v>
      </c>
    </row>
    <row r="1434" spans="1:42" s="326" customFormat="1" ht="13.8" x14ac:dyDescent="0.3">
      <c r="A1434" s="328"/>
      <c r="B1434" s="328" t="s">
        <v>435</v>
      </c>
      <c r="C1434" s="376">
        <f t="shared" ref="C1434:AF1434" si="1770">C264*100/C$5</f>
        <v>0.40743011597682194</v>
      </c>
      <c r="D1434" s="376">
        <f t="shared" si="1770"/>
        <v>0.34773609938072153</v>
      </c>
      <c r="E1434" s="376">
        <f t="shared" si="1770"/>
        <v>0.34479530645757417</v>
      </c>
      <c r="F1434" s="376">
        <f t="shared" si="1770"/>
        <v>0.32400457173569991</v>
      </c>
      <c r="G1434" s="376">
        <f t="shared" si="1770"/>
        <v>0.2957703618056523</v>
      </c>
      <c r="H1434" s="376">
        <f t="shared" si="1770"/>
        <v>0.30315184440016912</v>
      </c>
      <c r="I1434" s="376">
        <f t="shared" si="1770"/>
        <v>0.28989975391158151</v>
      </c>
      <c r="J1434" s="376">
        <f t="shared" si="1770"/>
        <v>0.28313630261117834</v>
      </c>
      <c r="K1434" s="376">
        <f t="shared" si="1770"/>
        <v>0.26751092035448926</v>
      </c>
      <c r="L1434" s="376">
        <f t="shared" si="1770"/>
        <v>0.33444121406630756</v>
      </c>
      <c r="M1434" s="376">
        <f t="shared" si="1770"/>
        <v>0.3225021400867607</v>
      </c>
      <c r="N1434" s="376">
        <f t="shared" si="1770"/>
        <v>0.37366341675624254</v>
      </c>
      <c r="O1434" s="376">
        <f t="shared" si="1770"/>
        <v>0.3262932921940877</v>
      </c>
      <c r="P1434" s="376">
        <f t="shared" si="1770"/>
        <v>0.30261645145450861</v>
      </c>
      <c r="Q1434" s="376">
        <f t="shared" si="1770"/>
        <v>0.33824282207603096</v>
      </c>
      <c r="R1434" s="376">
        <f t="shared" si="1770"/>
        <v>0.38373017655459229</v>
      </c>
      <c r="S1434" s="376">
        <f t="shared" si="1770"/>
        <v>0.31381407186600657</v>
      </c>
      <c r="T1434" s="376">
        <f t="shared" si="1770"/>
        <v>0.28670606861543174</v>
      </c>
      <c r="U1434" s="376">
        <f t="shared" si="1770"/>
        <v>0.31636039184591169</v>
      </c>
      <c r="V1434" s="376">
        <f t="shared" si="1770"/>
        <v>0.36122502516208665</v>
      </c>
      <c r="W1434" s="376">
        <f t="shared" si="1770"/>
        <v>0.29943956258173615</v>
      </c>
      <c r="X1434" s="376">
        <f t="shared" si="1770"/>
        <v>0.29959316250369633</v>
      </c>
      <c r="Y1434" s="376">
        <f t="shared" si="1770"/>
        <v>0.28702103386141886</v>
      </c>
      <c r="Z1434" s="376">
        <f t="shared" si="1770"/>
        <v>0.35451206781268729</v>
      </c>
      <c r="AA1434" s="376">
        <f t="shared" si="1770"/>
        <v>0.35436058101317114</v>
      </c>
      <c r="AB1434" s="376">
        <f t="shared" si="1770"/>
        <v>0.34563040895221764</v>
      </c>
      <c r="AC1434" s="376">
        <f t="shared" si="1770"/>
        <v>0.3108790735790341</v>
      </c>
      <c r="AD1434" s="376">
        <f t="shared" si="1770"/>
        <v>0.3447436587225321</v>
      </c>
      <c r="AE1434" s="376">
        <f t="shared" si="1770"/>
        <v>0.31546163724130682</v>
      </c>
      <c r="AF1434" s="376">
        <f t="shared" si="1770"/>
        <v>0.29872799458415933</v>
      </c>
      <c r="AG1434" s="376">
        <f t="shared" ref="AG1434:AH1434" si="1771">AG264*100/AG$5</f>
        <v>0.34439756734651705</v>
      </c>
      <c r="AH1434" s="376">
        <f t="shared" si="1771"/>
        <v>0.33154841004800656</v>
      </c>
      <c r="AI1434" s="376">
        <f t="shared" ref="AI1434:AJ1434" si="1772">AI264*100/AI$5</f>
        <v>0.32454904315687982</v>
      </c>
      <c r="AJ1434" s="376">
        <f t="shared" si="1772"/>
        <v>0.3114784617427605</v>
      </c>
      <c r="AK1434" s="376">
        <f t="shared" ref="AK1434:AL1434" si="1773">AK264*100/AK$5</f>
        <v>0.35159639276921084</v>
      </c>
      <c r="AL1434" s="376">
        <f t="shared" si="1773"/>
        <v>0.3601189520083074</v>
      </c>
      <c r="AM1434" s="376">
        <f t="shared" ref="AM1434:AN1434" si="1774">AM264*100/AM$5</f>
        <v>0.36491521875326938</v>
      </c>
      <c r="AN1434" s="376">
        <f t="shared" si="1774"/>
        <v>0.27454060545891917</v>
      </c>
      <c r="AO1434" s="376">
        <f t="shared" ref="AO1434:AP1434" si="1775">AO264*100/AO$5</f>
        <v>0.32362910240073473</v>
      </c>
      <c r="AP1434" s="376">
        <f t="shared" si="1775"/>
        <v>0.30307371612180967</v>
      </c>
    </row>
    <row r="1435" spans="1:42" s="326" customFormat="1" ht="13.8" x14ac:dyDescent="0.3">
      <c r="A1435" s="330"/>
      <c r="B1435" s="330" t="s">
        <v>436</v>
      </c>
      <c r="C1435" s="376">
        <f t="shared" ref="C1435:AF1435" si="1776">C265*100/C$5</f>
        <v>8.7651879549909759E-2</v>
      </c>
      <c r="D1435" s="376">
        <f t="shared" si="1776"/>
        <v>8.4329663120429998E-2</v>
      </c>
      <c r="E1435" s="376">
        <f t="shared" si="1776"/>
        <v>9.0515760819094918E-2</v>
      </c>
      <c r="F1435" s="376">
        <f t="shared" si="1776"/>
        <v>9.8417088501796784E-2</v>
      </c>
      <c r="G1435" s="376">
        <f t="shared" si="1776"/>
        <v>9.0590997177628238E-2</v>
      </c>
      <c r="H1435" s="376">
        <f t="shared" si="1776"/>
        <v>0.1013042377127851</v>
      </c>
      <c r="I1435" s="376">
        <f t="shared" si="1776"/>
        <v>9.842799175550325E-2</v>
      </c>
      <c r="J1435" s="376">
        <f t="shared" si="1776"/>
        <v>9.7527563207817969E-2</v>
      </c>
      <c r="K1435" s="376">
        <f t="shared" si="1776"/>
        <v>0.10256285506110807</v>
      </c>
      <c r="L1435" s="376">
        <f t="shared" si="1776"/>
        <v>0.10028269696790457</v>
      </c>
      <c r="M1435" s="376">
        <f t="shared" si="1776"/>
        <v>0.10151584515132073</v>
      </c>
      <c r="N1435" s="376">
        <f t="shared" si="1776"/>
        <v>0.10189204597717494</v>
      </c>
      <c r="O1435" s="376">
        <f t="shared" si="1776"/>
        <v>9.3089108318607908E-2</v>
      </c>
      <c r="P1435" s="376">
        <f t="shared" si="1776"/>
        <v>8.6480859807202423E-2</v>
      </c>
      <c r="Q1435" s="376">
        <f t="shared" si="1776"/>
        <v>9.901335534635132E-2</v>
      </c>
      <c r="R1435" s="376">
        <f t="shared" si="1776"/>
        <v>9.1998495364701158E-2</v>
      </c>
      <c r="S1435" s="376">
        <f t="shared" si="1776"/>
        <v>8.662156161869794E-2</v>
      </c>
      <c r="T1435" s="376">
        <f t="shared" si="1776"/>
        <v>8.7154577804487265E-2</v>
      </c>
      <c r="U1435" s="376">
        <f t="shared" si="1776"/>
        <v>7.1717007193789789E-2</v>
      </c>
      <c r="V1435" s="376">
        <f t="shared" si="1776"/>
        <v>8.80147884265223E-2</v>
      </c>
      <c r="W1435" s="376">
        <f t="shared" si="1776"/>
        <v>7.2056722601318859E-2</v>
      </c>
      <c r="X1435" s="376">
        <f t="shared" si="1776"/>
        <v>7.8760236144396437E-2</v>
      </c>
      <c r="Y1435" s="376">
        <f t="shared" si="1776"/>
        <v>7.6888299901479967E-2</v>
      </c>
      <c r="Z1435" s="376">
        <f t="shared" si="1776"/>
        <v>0.10472282479272926</v>
      </c>
      <c r="AA1435" s="376">
        <f t="shared" si="1776"/>
        <v>8.8576374420194781E-2</v>
      </c>
      <c r="AB1435" s="376">
        <f t="shared" si="1776"/>
        <v>0.10036506078106255</v>
      </c>
      <c r="AC1435" s="376">
        <f t="shared" si="1776"/>
        <v>9.9826826981704794E-2</v>
      </c>
      <c r="AD1435" s="376">
        <f t="shared" si="1776"/>
        <v>0.10941875035240504</v>
      </c>
      <c r="AE1435" s="376">
        <f t="shared" si="1776"/>
        <v>0.10643412123665857</v>
      </c>
      <c r="AF1435" s="376">
        <f t="shared" si="1776"/>
        <v>9.1444659937905542E-2</v>
      </c>
      <c r="AG1435" s="376">
        <f t="shared" ref="AG1435:AH1435" si="1777">AG265*100/AG$5</f>
        <v>9.8885970471342011E-2</v>
      </c>
      <c r="AH1435" s="376">
        <f t="shared" si="1777"/>
        <v>0.11468333361118054</v>
      </c>
      <c r="AI1435" s="376">
        <f t="shared" ref="AI1435:AJ1435" si="1778">AI265*100/AI$5</f>
        <v>0.11152966224705883</v>
      </c>
      <c r="AJ1435" s="376">
        <f t="shared" si="1778"/>
        <v>0.10433119648780123</v>
      </c>
      <c r="AK1435" s="376">
        <f t="shared" ref="AK1435:AL1435" si="1779">AK265*100/AK$5</f>
        <v>0.11746226891347689</v>
      </c>
      <c r="AL1435" s="376">
        <f t="shared" si="1779"/>
        <v>0.11549380105195121</v>
      </c>
      <c r="AM1435" s="376">
        <f t="shared" ref="AM1435:AN1435" si="1780">AM265*100/AM$5</f>
        <v>0.11721508362916515</v>
      </c>
      <c r="AN1435" s="376">
        <f t="shared" si="1780"/>
        <v>9.5612644303241567E-2</v>
      </c>
      <c r="AO1435" s="376">
        <f t="shared" ref="AO1435:AP1435" si="1781">AO265*100/AO$5</f>
        <v>9.3690106513554403E-2</v>
      </c>
      <c r="AP1435" s="376">
        <f t="shared" si="1781"/>
        <v>9.5198761254875156E-2</v>
      </c>
    </row>
    <row r="1436" spans="1:42" s="326" customFormat="1" ht="13.8" x14ac:dyDescent="0.3">
      <c r="A1436" s="328"/>
      <c r="B1436" s="328" t="s">
        <v>437</v>
      </c>
      <c r="C1436" s="376">
        <f t="shared" ref="C1436:AF1436" si="1782">C266*100/C$5</f>
        <v>0.1780239898444719</v>
      </c>
      <c r="D1436" s="376">
        <f t="shared" si="1782"/>
        <v>0.15936110917398258</v>
      </c>
      <c r="E1436" s="376">
        <f t="shared" si="1782"/>
        <v>0.20068615944274815</v>
      </c>
      <c r="F1436" s="376">
        <f t="shared" si="1782"/>
        <v>0.15812318892161906</v>
      </c>
      <c r="G1436" s="376">
        <f t="shared" si="1782"/>
        <v>0.2151628622761709</v>
      </c>
      <c r="H1436" s="376">
        <f t="shared" si="1782"/>
        <v>0.20757223814611797</v>
      </c>
      <c r="I1436" s="376">
        <f t="shared" si="1782"/>
        <v>0.19888428607621919</v>
      </c>
      <c r="J1436" s="376">
        <f t="shared" si="1782"/>
        <v>0.24509544680498754</v>
      </c>
      <c r="K1436" s="376">
        <f t="shared" si="1782"/>
        <v>0.22262495777227514</v>
      </c>
      <c r="L1436" s="376">
        <f t="shared" si="1782"/>
        <v>0.30653724885866912</v>
      </c>
      <c r="M1436" s="376">
        <f t="shared" si="1782"/>
        <v>0.26374548369364509</v>
      </c>
      <c r="N1436" s="376">
        <f t="shared" si="1782"/>
        <v>0.21933673743712845</v>
      </c>
      <c r="O1436" s="376">
        <f t="shared" si="1782"/>
        <v>0.13477381884246134</v>
      </c>
      <c r="P1436" s="376">
        <f t="shared" si="1782"/>
        <v>0.18160367387470769</v>
      </c>
      <c r="Q1436" s="376">
        <f t="shared" si="1782"/>
        <v>0.26686420807370076</v>
      </c>
      <c r="R1436" s="376">
        <f t="shared" si="1782"/>
        <v>0.21381446822482766</v>
      </c>
      <c r="S1436" s="376">
        <f t="shared" si="1782"/>
        <v>0.22196043552087416</v>
      </c>
      <c r="T1436" s="376">
        <f t="shared" si="1782"/>
        <v>0.2078880587412632</v>
      </c>
      <c r="U1436" s="376">
        <f t="shared" si="1782"/>
        <v>0.2676720192509166</v>
      </c>
      <c r="V1436" s="376">
        <f t="shared" si="1782"/>
        <v>0.27083507612713276</v>
      </c>
      <c r="W1436" s="376">
        <f t="shared" si="1782"/>
        <v>0.29040442038860359</v>
      </c>
      <c r="X1436" s="376">
        <f t="shared" si="1782"/>
        <v>0.28691291034146404</v>
      </c>
      <c r="Y1436" s="376">
        <f t="shared" si="1782"/>
        <v>0.26301155664698839</v>
      </c>
      <c r="Z1436" s="376">
        <f t="shared" si="1782"/>
        <v>0.2522176169735752</v>
      </c>
      <c r="AA1436" s="376">
        <f t="shared" si="1782"/>
        <v>0.2316175299171821</v>
      </c>
      <c r="AB1436" s="376">
        <f t="shared" si="1782"/>
        <v>0.23476536213342394</v>
      </c>
      <c r="AC1436" s="376">
        <f t="shared" si="1782"/>
        <v>0.25098532501951309</v>
      </c>
      <c r="AD1436" s="376">
        <f t="shared" si="1782"/>
        <v>0.30433921992606822</v>
      </c>
      <c r="AE1436" s="376">
        <f t="shared" si="1782"/>
        <v>0.27610813561145831</v>
      </c>
      <c r="AF1436" s="376">
        <f t="shared" si="1782"/>
        <v>0.19609584505795288</v>
      </c>
      <c r="AG1436" s="376">
        <f t="shared" ref="AG1436:AH1436" si="1783">AG266*100/AG$5</f>
        <v>0.2296906566206145</v>
      </c>
      <c r="AH1436" s="376">
        <f t="shared" si="1783"/>
        <v>0.30189754769416988</v>
      </c>
      <c r="AI1436" s="376">
        <f t="shared" ref="AI1436:AJ1436" si="1784">AI266*100/AI$5</f>
        <v>0.27178719544093161</v>
      </c>
      <c r="AJ1436" s="376">
        <f t="shared" si="1784"/>
        <v>0.25919455403037811</v>
      </c>
      <c r="AK1436" s="376">
        <f t="shared" ref="AK1436:AL1436" si="1785">AK266*100/AK$5</f>
        <v>0.27919182640956397</v>
      </c>
      <c r="AL1436" s="376">
        <f t="shared" si="1785"/>
        <v>0.2642584323269922</v>
      </c>
      <c r="AM1436" s="376">
        <f t="shared" ref="AM1436:AN1436" si="1786">AM266*100/AM$5</f>
        <v>0.27370438267745983</v>
      </c>
      <c r="AN1436" s="376">
        <f t="shared" si="1786"/>
        <v>0.29547839784369573</v>
      </c>
      <c r="AO1436" s="376">
        <f t="shared" ref="AO1436:AP1436" si="1787">AO266*100/AO$5</f>
        <v>0.29992823216344605</v>
      </c>
      <c r="AP1436" s="376">
        <f t="shared" si="1787"/>
        <v>0.2583157863979933</v>
      </c>
    </row>
    <row r="1437" spans="1:42" s="326" customFormat="1" ht="12.75" customHeight="1" x14ac:dyDescent="0.3">
      <c r="A1437" s="330"/>
      <c r="B1437" s="330" t="s">
        <v>438</v>
      </c>
      <c r="C1437" s="376">
        <f t="shared" ref="C1437:AF1437" si="1788">C267*100/C$5</f>
        <v>0.14274734669556732</v>
      </c>
      <c r="D1437" s="376">
        <f t="shared" si="1788"/>
        <v>0.11416144287666175</v>
      </c>
      <c r="E1437" s="376">
        <f t="shared" si="1788"/>
        <v>0.1375078739761034</v>
      </c>
      <c r="F1437" s="376">
        <f t="shared" si="1788"/>
        <v>0.13852775073962781</v>
      </c>
      <c r="G1437" s="376">
        <f t="shared" si="1788"/>
        <v>0.13773529162721027</v>
      </c>
      <c r="H1437" s="376">
        <f t="shared" si="1788"/>
        <v>0.13253608782309295</v>
      </c>
      <c r="I1437" s="376">
        <f t="shared" si="1788"/>
        <v>0.13707637517991966</v>
      </c>
      <c r="J1437" s="376">
        <f t="shared" si="1788"/>
        <v>0.17550584673000003</v>
      </c>
      <c r="K1437" s="376">
        <f t="shared" si="1788"/>
        <v>0.14780194147482559</v>
      </c>
      <c r="L1437" s="376">
        <f t="shared" si="1788"/>
        <v>0.22467658717347733</v>
      </c>
      <c r="M1437" s="376">
        <f t="shared" si="1788"/>
        <v>0.21588072015834089</v>
      </c>
      <c r="N1437" s="376">
        <f t="shared" si="1788"/>
        <v>0.21795921740865376</v>
      </c>
      <c r="O1437" s="376">
        <f t="shared" si="1788"/>
        <v>0.16680552023016457</v>
      </c>
      <c r="P1437" s="376">
        <f t="shared" si="1788"/>
        <v>0.17612615251287145</v>
      </c>
      <c r="Q1437" s="376">
        <f t="shared" si="1788"/>
        <v>0.22093685541936356</v>
      </c>
      <c r="R1437" s="376">
        <f t="shared" si="1788"/>
        <v>0.18651006168972606</v>
      </c>
      <c r="S1437" s="376">
        <f t="shared" si="1788"/>
        <v>0.17045802257983123</v>
      </c>
      <c r="T1437" s="376">
        <f t="shared" si="1788"/>
        <v>0.17788352846999719</v>
      </c>
      <c r="U1437" s="376">
        <f t="shared" si="1788"/>
        <v>0.1686520823362605</v>
      </c>
      <c r="V1437" s="376">
        <f t="shared" si="1788"/>
        <v>0.16455272271002416</v>
      </c>
      <c r="W1437" s="376">
        <f t="shared" si="1788"/>
        <v>0.13228984006274014</v>
      </c>
      <c r="X1437" s="376">
        <f t="shared" si="1788"/>
        <v>0.21009775805349665</v>
      </c>
      <c r="Y1437" s="376">
        <f t="shared" si="1788"/>
        <v>0.15415820416002038</v>
      </c>
      <c r="Z1437" s="376">
        <f t="shared" si="1788"/>
        <v>0.1765270415825459</v>
      </c>
      <c r="AA1437" s="376">
        <f t="shared" si="1788"/>
        <v>0.16406372320279722</v>
      </c>
      <c r="AB1437" s="376">
        <f t="shared" si="1788"/>
        <v>0.14867099698868391</v>
      </c>
      <c r="AC1437" s="376">
        <f t="shared" si="1788"/>
        <v>0.16079395757745968</v>
      </c>
      <c r="AD1437" s="376">
        <f t="shared" si="1788"/>
        <v>0.16682067741556966</v>
      </c>
      <c r="AE1437" s="376">
        <f t="shared" si="1788"/>
        <v>0.12400239586395506</v>
      </c>
      <c r="AF1437" s="376">
        <f t="shared" si="1788"/>
        <v>0.15740352825851778</v>
      </c>
      <c r="AG1437" s="376">
        <f t="shared" ref="AG1437:AH1437" si="1789">AG267*100/AG$5</f>
        <v>0.15260786908593227</v>
      </c>
      <c r="AH1437" s="376">
        <f t="shared" si="1789"/>
        <v>0.14269343541288357</v>
      </c>
      <c r="AI1437" s="376">
        <f t="shared" ref="AI1437:AJ1437" si="1790">AI267*100/AI$5</f>
        <v>0.13416262596686054</v>
      </c>
      <c r="AJ1437" s="376">
        <f t="shared" si="1790"/>
        <v>0.13889928221265382</v>
      </c>
      <c r="AK1437" s="376">
        <f t="shared" ref="AK1437:AL1437" si="1791">AK267*100/AK$5</f>
        <v>0.16739500049326345</v>
      </c>
      <c r="AL1437" s="376">
        <f t="shared" si="1791"/>
        <v>0.19289558744485849</v>
      </c>
      <c r="AM1437" s="376">
        <f t="shared" ref="AM1437:AN1437" si="1792">AM267*100/AM$5</f>
        <v>0.16666506075402571</v>
      </c>
      <c r="AN1437" s="376">
        <f t="shared" si="1792"/>
        <v>0.1489143510625548</v>
      </c>
      <c r="AO1437" s="376">
        <f t="shared" ref="AO1437:AP1437" si="1793">AO267*100/AO$5</f>
        <v>0.14753541553991389</v>
      </c>
      <c r="AP1437" s="376">
        <f t="shared" si="1793"/>
        <v>0.13179270383690039</v>
      </c>
    </row>
    <row r="1438" spans="1:42" s="326" customFormat="1" ht="13.8" x14ac:dyDescent="0.3">
      <c r="A1438" s="328"/>
      <c r="B1438" s="328" t="s">
        <v>439</v>
      </c>
      <c r="C1438" s="376">
        <f t="shared" ref="C1438:AF1438" si="1794">C268*100/C$5</f>
        <v>0.12577828824083109</v>
      </c>
      <c r="D1438" s="376">
        <f t="shared" si="1794"/>
        <v>9.2766934162596557E-2</v>
      </c>
      <c r="E1438" s="376">
        <f t="shared" si="1794"/>
        <v>0.1172192155972045</v>
      </c>
      <c r="F1438" s="376">
        <f t="shared" si="1794"/>
        <v>0.12125177258734167</v>
      </c>
      <c r="G1438" s="376">
        <f t="shared" si="1794"/>
        <v>0.12305585249271296</v>
      </c>
      <c r="H1438" s="376">
        <f t="shared" si="1794"/>
        <v>0.11753610412742306</v>
      </c>
      <c r="I1438" s="376">
        <f t="shared" si="1794"/>
        <v>0.1199648771752162</v>
      </c>
      <c r="J1438" s="376">
        <f t="shared" si="1794"/>
        <v>0.15544595153018703</v>
      </c>
      <c r="K1438" s="376">
        <f t="shared" si="1794"/>
        <v>0.1298318620494287</v>
      </c>
      <c r="L1438" s="376">
        <f t="shared" si="1794"/>
        <v>0.20223601968448654</v>
      </c>
      <c r="M1438" s="376">
        <f t="shared" si="1794"/>
        <v>0.19154414705416845</v>
      </c>
      <c r="N1438" s="376">
        <f t="shared" si="1794"/>
        <v>0.20174002997661328</v>
      </c>
      <c r="O1438" s="376">
        <f t="shared" si="1794"/>
        <v>0.14653349320625023</v>
      </c>
      <c r="P1438" s="376">
        <f t="shared" si="1794"/>
        <v>0.15463225593139607</v>
      </c>
      <c r="Q1438" s="376">
        <f t="shared" si="1794"/>
        <v>0.1964840225169272</v>
      </c>
      <c r="R1438" s="376">
        <f t="shared" si="1794"/>
        <v>0.16737081539362955</v>
      </c>
      <c r="S1438" s="376">
        <f t="shared" si="1794"/>
        <v>0.14689061398665734</v>
      </c>
      <c r="T1438" s="376">
        <f t="shared" si="1794"/>
        <v>0.15751492907760123</v>
      </c>
      <c r="U1438" s="376">
        <f t="shared" si="1794"/>
        <v>0.14585477614278045</v>
      </c>
      <c r="V1438" s="376">
        <f t="shared" si="1794"/>
        <v>0.14278023523472538</v>
      </c>
      <c r="W1438" s="376">
        <f t="shared" si="1794"/>
        <v>0.11425230198292527</v>
      </c>
      <c r="X1438" s="376">
        <f t="shared" si="1794"/>
        <v>0.18968354768192705</v>
      </c>
      <c r="Y1438" s="376">
        <f t="shared" si="1794"/>
        <v>0.14019871722919092</v>
      </c>
      <c r="Z1438" s="376">
        <f t="shared" si="1794"/>
        <v>0.15713578715285934</v>
      </c>
      <c r="AA1438" s="376">
        <f t="shared" si="1794"/>
        <v>0.15008765140910516</v>
      </c>
      <c r="AB1438" s="376">
        <f t="shared" si="1794"/>
        <v>0.13137649228341192</v>
      </c>
      <c r="AC1438" s="376">
        <f t="shared" si="1794"/>
        <v>0.1430257589004193</v>
      </c>
      <c r="AD1438" s="376">
        <f t="shared" si="1794"/>
        <v>0.14603461096344536</v>
      </c>
      <c r="AE1438" s="376">
        <f t="shared" si="1794"/>
        <v>0.10277117212808129</v>
      </c>
      <c r="AF1438" s="376">
        <f t="shared" si="1794"/>
        <v>0.13571520741457307</v>
      </c>
      <c r="AG1438" s="376">
        <f t="shared" ref="AG1438:AH1438" si="1795">AG268*100/AG$5</f>
        <v>0.13443299947339166</v>
      </c>
      <c r="AH1438" s="376">
        <f t="shared" si="1795"/>
        <v>0.12598991321781491</v>
      </c>
      <c r="AI1438" s="376">
        <f t="shared" ref="AI1438:AJ1438" si="1796">AI268*100/AI$5</f>
        <v>0.11697300145297766</v>
      </c>
      <c r="AJ1438" s="376">
        <f t="shared" si="1796"/>
        <v>0.11922652205684292</v>
      </c>
      <c r="AK1438" s="376">
        <f t="shared" ref="AK1438:AL1438" si="1797">AK268*100/AK$5</f>
        <v>0.14236219601366437</v>
      </c>
      <c r="AL1438" s="376">
        <f t="shared" si="1797"/>
        <v>0.17260914206600028</v>
      </c>
      <c r="AM1438" s="376">
        <f t="shared" ref="AM1438:AN1438" si="1798">AM268*100/AM$5</f>
        <v>0.14197445976369688</v>
      </c>
      <c r="AN1438" s="376">
        <f t="shared" si="1798"/>
        <v>0.10812346914800924</v>
      </c>
      <c r="AO1438" s="376">
        <f t="shared" ref="AO1438:AP1438" si="1799">AO268*100/AO$5</f>
        <v>0.10924849254516042</v>
      </c>
      <c r="AP1438" s="376">
        <f t="shared" si="1799"/>
        <v>0.10098524543123846</v>
      </c>
    </row>
    <row r="1439" spans="1:42" s="326" customFormat="1" ht="13.8" x14ac:dyDescent="0.3">
      <c r="A1439" s="330"/>
      <c r="B1439" s="330" t="s">
        <v>440</v>
      </c>
      <c r="C1439" s="376">
        <f t="shared" ref="C1439:AF1439" si="1800">C269*100/C$5</f>
        <v>1.6969058454736223E-2</v>
      </c>
      <c r="D1439" s="376">
        <f t="shared" si="1800"/>
        <v>2.1437556015300736E-2</v>
      </c>
      <c r="E1439" s="376">
        <f t="shared" si="1800"/>
        <v>2.0288658378898903E-2</v>
      </c>
      <c r="F1439" s="376">
        <f t="shared" si="1800"/>
        <v>1.7275978152286146E-2</v>
      </c>
      <c r="G1439" s="376">
        <f t="shared" si="1800"/>
        <v>1.4716415051712669E-2</v>
      </c>
      <c r="H1439" s="376">
        <f t="shared" si="1800"/>
        <v>1.4999983695669895E-2</v>
      </c>
      <c r="I1439" s="376">
        <f t="shared" si="1800"/>
        <v>1.7111498004703445E-2</v>
      </c>
      <c r="J1439" s="376">
        <f t="shared" si="1800"/>
        <v>2.0059895199812969E-2</v>
      </c>
      <c r="K1439" s="376">
        <f t="shared" si="1800"/>
        <v>1.800931540667506E-2</v>
      </c>
      <c r="L1439" s="376">
        <f t="shared" si="1800"/>
        <v>2.2395415441729252E-2</v>
      </c>
      <c r="M1439" s="376">
        <f t="shared" si="1800"/>
        <v>2.4336573104172445E-2</v>
      </c>
      <c r="N1439" s="376">
        <f t="shared" si="1800"/>
        <v>1.6219187432040493E-2</v>
      </c>
      <c r="O1439" s="376">
        <f t="shared" si="1800"/>
        <v>2.0272027023914344E-2</v>
      </c>
      <c r="P1439" s="376">
        <f t="shared" si="1800"/>
        <v>2.149389658147538E-2</v>
      </c>
      <c r="Q1439" s="376">
        <f t="shared" si="1800"/>
        <v>2.4452832902436342E-2</v>
      </c>
      <c r="R1439" s="376">
        <f t="shared" si="1800"/>
        <v>1.91392462960965E-2</v>
      </c>
      <c r="S1439" s="376">
        <f t="shared" si="1800"/>
        <v>2.3567408593173904E-2</v>
      </c>
      <c r="T1439" s="376">
        <f t="shared" si="1800"/>
        <v>2.0368599392396002E-2</v>
      </c>
      <c r="U1439" s="376">
        <f t="shared" si="1800"/>
        <v>2.2797306193480017E-2</v>
      </c>
      <c r="V1439" s="376">
        <f t="shared" si="1800"/>
        <v>2.1772487475298766E-2</v>
      </c>
      <c r="W1439" s="376">
        <f t="shared" si="1800"/>
        <v>1.8037538079814879E-2</v>
      </c>
      <c r="X1439" s="376">
        <f t="shared" si="1800"/>
        <v>2.04142103715696E-2</v>
      </c>
      <c r="Y1439" s="376">
        <f t="shared" si="1800"/>
        <v>1.3959486930829474E-2</v>
      </c>
      <c r="Z1439" s="376">
        <f t="shared" si="1800"/>
        <v>1.939125442968655E-2</v>
      </c>
      <c r="AA1439" s="376">
        <f t="shared" si="1800"/>
        <v>1.39760717936921E-2</v>
      </c>
      <c r="AB1439" s="376">
        <f t="shared" si="1800"/>
        <v>1.7294504705272006E-2</v>
      </c>
      <c r="AC1439" s="376">
        <f t="shared" si="1800"/>
        <v>1.7768198677040343E-2</v>
      </c>
      <c r="AD1439" s="376">
        <f t="shared" si="1800"/>
        <v>2.0786066452124306E-2</v>
      </c>
      <c r="AE1439" s="376">
        <f t="shared" si="1800"/>
        <v>2.1231223735873765E-2</v>
      </c>
      <c r="AF1439" s="376">
        <f t="shared" si="1800"/>
        <v>2.1688320843944713E-2</v>
      </c>
      <c r="AG1439" s="376">
        <f t="shared" ref="AG1439:AH1439" si="1801">AG269*100/AG$5</f>
        <v>1.8174869612540619E-2</v>
      </c>
      <c r="AH1439" s="376">
        <f t="shared" si="1801"/>
        <v>1.6703522195068678E-2</v>
      </c>
      <c r="AI1439" s="376">
        <f t="shared" ref="AI1439:AJ1439" si="1802">AI269*100/AI$5</f>
        <v>1.7189624513882854E-2</v>
      </c>
      <c r="AJ1439" s="376">
        <f t="shared" si="1802"/>
        <v>1.9672760155810917E-2</v>
      </c>
      <c r="AK1439" s="376">
        <f t="shared" ref="AK1439:AL1439" si="1803">AK269*100/AK$5</f>
        <v>2.5032804479599081E-2</v>
      </c>
      <c r="AL1439" s="376">
        <f t="shared" si="1803"/>
        <v>2.0286445378858233E-2</v>
      </c>
      <c r="AM1439" s="376">
        <f t="shared" ref="AM1439:AN1439" si="1804">AM269*100/AM$5</f>
        <v>2.4690600990328854E-2</v>
      </c>
      <c r="AN1439" s="376">
        <f t="shared" si="1804"/>
        <v>4.0790881914545545E-2</v>
      </c>
      <c r="AO1439" s="376">
        <f t="shared" ref="AO1439:AP1439" si="1805">AO269*100/AO$5</f>
        <v>3.8286922994753475E-2</v>
      </c>
      <c r="AP1439" s="376">
        <f t="shared" si="1805"/>
        <v>3.0807458405661913E-2</v>
      </c>
    </row>
    <row r="1440" spans="1:42" s="326" customFormat="1" ht="13.8" x14ac:dyDescent="0.3">
      <c r="A1440" s="328"/>
      <c r="B1440" s="328" t="s">
        <v>441</v>
      </c>
      <c r="C1440" s="376">
        <f t="shared" ref="C1440:AF1440" si="1806">C270*100/C$5</f>
        <v>0.10211659858893428</v>
      </c>
      <c r="D1440" s="376">
        <f t="shared" si="1806"/>
        <v>8.5534987555025213E-2</v>
      </c>
      <c r="E1440" s="376">
        <f t="shared" si="1806"/>
        <v>8.1341110155107546E-2</v>
      </c>
      <c r="F1440" s="376">
        <f t="shared" si="1806"/>
        <v>9.5017879837573815E-2</v>
      </c>
      <c r="G1440" s="376">
        <f t="shared" si="1806"/>
        <v>9.8097108372346004E-2</v>
      </c>
      <c r="H1440" s="376">
        <f t="shared" si="1806"/>
        <v>8.8224541784918356E-2</v>
      </c>
      <c r="I1440" s="376">
        <f t="shared" si="1806"/>
        <v>8.0283903353964237E-2</v>
      </c>
      <c r="J1440" s="376">
        <f t="shared" si="1806"/>
        <v>0.106718642463005</v>
      </c>
      <c r="K1440" s="376">
        <f t="shared" si="1806"/>
        <v>0.11986592280477627</v>
      </c>
      <c r="L1440" s="376">
        <f t="shared" si="1806"/>
        <v>0.11446043980803156</v>
      </c>
      <c r="M1440" s="376">
        <f t="shared" si="1806"/>
        <v>0.12874557729584934</v>
      </c>
      <c r="N1440" s="376">
        <f t="shared" si="1806"/>
        <v>0.11895551987828056</v>
      </c>
      <c r="O1440" s="376">
        <f t="shared" si="1806"/>
        <v>0.10670604251196843</v>
      </c>
      <c r="P1440" s="376">
        <f t="shared" si="1806"/>
        <v>0.10114486155732075</v>
      </c>
      <c r="Q1440" s="376">
        <f t="shared" si="1806"/>
        <v>0.12274519960981729</v>
      </c>
      <c r="R1440" s="376">
        <f t="shared" si="1806"/>
        <v>0.11827659183339105</v>
      </c>
      <c r="S1440" s="376">
        <f t="shared" si="1806"/>
        <v>0.1142277903162269</v>
      </c>
      <c r="T1440" s="376">
        <f t="shared" si="1806"/>
        <v>0.10343744058432909</v>
      </c>
      <c r="U1440" s="376">
        <f t="shared" si="1806"/>
        <v>0.10158825795384201</v>
      </c>
      <c r="V1440" s="376">
        <f t="shared" si="1806"/>
        <v>0.12475044993476635</v>
      </c>
      <c r="W1440" s="376">
        <f t="shared" si="1806"/>
        <v>0.11619058315605887</v>
      </c>
      <c r="X1440" s="376">
        <f t="shared" si="1806"/>
        <v>0.12894619616301445</v>
      </c>
      <c r="Y1440" s="376">
        <f t="shared" si="1806"/>
        <v>0.10045092091883445</v>
      </c>
      <c r="Z1440" s="376">
        <f t="shared" si="1806"/>
        <v>0.11038970637302288</v>
      </c>
      <c r="AA1440" s="376">
        <f t="shared" si="1806"/>
        <v>9.6466997986110026E-2</v>
      </c>
      <c r="AB1440" s="376">
        <f t="shared" si="1806"/>
        <v>0.11763614877104792</v>
      </c>
      <c r="AC1440" s="376">
        <f t="shared" si="1806"/>
        <v>9.3678542915396248E-2</v>
      </c>
      <c r="AD1440" s="376">
        <f t="shared" si="1806"/>
        <v>0.10529101708721621</v>
      </c>
      <c r="AE1440" s="376">
        <f t="shared" si="1806"/>
        <v>0.10372762395165613</v>
      </c>
      <c r="AF1440" s="376">
        <f t="shared" si="1806"/>
        <v>0.10874836104619842</v>
      </c>
      <c r="AG1440" s="376">
        <f t="shared" ref="AG1440:AH1440" si="1807">AG270*100/AG$5</f>
        <v>0.1157179304417225</v>
      </c>
      <c r="AH1440" s="376">
        <f t="shared" si="1807"/>
        <v>0.11799636955687305</v>
      </c>
      <c r="AI1440" s="376">
        <f t="shared" ref="AI1440:AJ1440" si="1808">AI270*100/AI$5</f>
        <v>0.13031184666587939</v>
      </c>
      <c r="AJ1440" s="376">
        <f t="shared" si="1808"/>
        <v>0.13550085988705485</v>
      </c>
      <c r="AK1440" s="376">
        <f t="shared" ref="AK1440:AL1440" si="1809">AK270*100/AK$5</f>
        <v>0.10972138214095167</v>
      </c>
      <c r="AL1440" s="376">
        <f t="shared" si="1809"/>
        <v>0.11759637392552462</v>
      </c>
      <c r="AM1440" s="376">
        <f t="shared" ref="AM1440:AN1440" si="1810">AM270*100/AM$5</f>
        <v>0.1225630570400162</v>
      </c>
      <c r="AN1440" s="376">
        <f t="shared" si="1810"/>
        <v>0.10283480242838383</v>
      </c>
      <c r="AO1440" s="376">
        <f t="shared" ref="AO1440:AP1440" si="1811">AO270*100/AO$5</f>
        <v>0.10880980994520061</v>
      </c>
      <c r="AP1440" s="376">
        <f t="shared" si="1811"/>
        <v>0.10185542676752102</v>
      </c>
    </row>
    <row r="1441" spans="1:42" s="326" customFormat="1" ht="13.8" x14ac:dyDescent="0.3">
      <c r="A1441" s="330"/>
      <c r="B1441" s="330" t="s">
        <v>442</v>
      </c>
      <c r="C1441" s="376">
        <f t="shared" ref="C1441:AF1441" si="1812">C271*100/C$5</f>
        <v>0.40842321608994897</v>
      </c>
      <c r="D1441" s="376">
        <f t="shared" si="1812"/>
        <v>0.40529034113264339</v>
      </c>
      <c r="E1441" s="376">
        <f t="shared" si="1812"/>
        <v>0.40513914700363746</v>
      </c>
      <c r="F1441" s="376">
        <f t="shared" si="1812"/>
        <v>0.3644351594948696</v>
      </c>
      <c r="G1441" s="376">
        <f t="shared" si="1812"/>
        <v>0.35434021467478016</v>
      </c>
      <c r="H1441" s="376">
        <f t="shared" si="1812"/>
        <v>0.40358651784074151</v>
      </c>
      <c r="I1441" s="376">
        <f t="shared" si="1812"/>
        <v>0.31243235149967158</v>
      </c>
      <c r="J1441" s="376">
        <f t="shared" si="1812"/>
        <v>0.3732964134001559</v>
      </c>
      <c r="K1441" s="376">
        <f t="shared" si="1812"/>
        <v>0.35347695533493595</v>
      </c>
      <c r="L1441" s="376">
        <f t="shared" si="1812"/>
        <v>0.3681246413234246</v>
      </c>
      <c r="M1441" s="376">
        <f t="shared" si="1812"/>
        <v>0.33960581559004271</v>
      </c>
      <c r="N1441" s="376">
        <f t="shared" si="1812"/>
        <v>0.40139156184553915</v>
      </c>
      <c r="O1441" s="376">
        <f t="shared" si="1812"/>
        <v>0.35611045834596139</v>
      </c>
      <c r="P1441" s="376">
        <f t="shared" si="1812"/>
        <v>0.36478366892823594</v>
      </c>
      <c r="Q1441" s="376">
        <f t="shared" si="1812"/>
        <v>0.36324301385326169</v>
      </c>
      <c r="R1441" s="376">
        <f t="shared" si="1812"/>
        <v>0.35736105185357503</v>
      </c>
      <c r="S1441" s="376">
        <f t="shared" si="1812"/>
        <v>0.35081239862530544</v>
      </c>
      <c r="T1441" s="376">
        <f t="shared" si="1812"/>
        <v>0.34391813235077762</v>
      </c>
      <c r="U1441" s="376">
        <f t="shared" si="1812"/>
        <v>0.33615843140143864</v>
      </c>
      <c r="V1441" s="376">
        <f t="shared" si="1812"/>
        <v>0.43688203691647254</v>
      </c>
      <c r="W1441" s="376">
        <f t="shared" si="1812"/>
        <v>0.32778568779095335</v>
      </c>
      <c r="X1441" s="376">
        <f t="shared" si="1812"/>
        <v>0.31593928113400699</v>
      </c>
      <c r="Y1441" s="376">
        <f t="shared" si="1812"/>
        <v>0.37075457259224381</v>
      </c>
      <c r="Z1441" s="376">
        <f t="shared" si="1812"/>
        <v>0.38108781948193143</v>
      </c>
      <c r="AA1441" s="376">
        <f t="shared" si="1812"/>
        <v>0.33978794335721874</v>
      </c>
      <c r="AB1441" s="376">
        <f t="shared" si="1812"/>
        <v>0.39923188768067153</v>
      </c>
      <c r="AC1441" s="376">
        <f t="shared" si="1812"/>
        <v>0.40894607762649571</v>
      </c>
      <c r="AD1441" s="376">
        <f t="shared" si="1812"/>
        <v>0.38912494634517791</v>
      </c>
      <c r="AE1441" s="376">
        <f t="shared" si="1812"/>
        <v>0.40187128371575459</v>
      </c>
      <c r="AF1441" s="376">
        <f t="shared" si="1812"/>
        <v>0.39032110593922104</v>
      </c>
      <c r="AG1441" s="376">
        <f t="shared" ref="AG1441:AH1441" si="1813">AG271*100/AG$5</f>
        <v>0.37460407959372666</v>
      </c>
      <c r="AH1441" s="376">
        <f t="shared" si="1813"/>
        <v>0.3783291841796339</v>
      </c>
      <c r="AI1441" s="376">
        <f t="shared" ref="AI1441:AJ1441" si="1814">AI271*100/AI$5</f>
        <v>0.39008224275975623</v>
      </c>
      <c r="AJ1441" s="376">
        <f t="shared" si="1814"/>
        <v>0.36642881160773788</v>
      </c>
      <c r="AK1441" s="376">
        <f t="shared" ref="AK1441:AL1441" si="1815">AK271*100/AK$5</f>
        <v>0.39953466786259095</v>
      </c>
      <c r="AL1441" s="376">
        <f t="shared" si="1815"/>
        <v>0.4068115007536528</v>
      </c>
      <c r="AM1441" s="376">
        <f t="shared" ref="AM1441:AN1441" si="1816">AM271*100/AM$5</f>
        <v>0.39283636852150333</v>
      </c>
      <c r="AN1441" s="376">
        <f t="shared" si="1816"/>
        <v>0.37433818633113702</v>
      </c>
      <c r="AO1441" s="376">
        <f t="shared" ref="AO1441:AP1441" si="1817">AO271*100/AO$5</f>
        <v>0.35985423223606727</v>
      </c>
      <c r="AP1441" s="376">
        <f t="shared" si="1817"/>
        <v>0.34622469009536105</v>
      </c>
    </row>
    <row r="1442" spans="1:42" s="326" customFormat="1" ht="13.8" x14ac:dyDescent="0.3">
      <c r="A1442" s="328"/>
      <c r="B1442" s="328" t="s">
        <v>443</v>
      </c>
      <c r="C1442" s="376">
        <f t="shared" ref="C1442:AF1442" si="1818">C272*100/C$5</f>
        <v>7.5216539002927504E-2</v>
      </c>
      <c r="D1442" s="376">
        <f t="shared" si="1818"/>
        <v>0.12470803167936993</v>
      </c>
      <c r="E1442" s="376">
        <f t="shared" si="1818"/>
        <v>0.11375075010228244</v>
      </c>
      <c r="F1442" s="376">
        <f t="shared" si="1818"/>
        <v>8.3140644857877088E-2</v>
      </c>
      <c r="G1442" s="376">
        <f t="shared" si="1818"/>
        <v>8.6449694449508091E-2</v>
      </c>
      <c r="H1442" s="376">
        <f t="shared" si="1818"/>
        <v>5.9565152646573222E-2</v>
      </c>
      <c r="I1442" s="376">
        <f t="shared" si="1818"/>
        <v>6.4389386888388411E-2</v>
      </c>
      <c r="J1442" s="376">
        <f t="shared" si="1818"/>
        <v>4.6101286422842898E-2</v>
      </c>
      <c r="K1442" s="376">
        <f t="shared" si="1818"/>
        <v>0.15282414707842998</v>
      </c>
      <c r="L1442" s="376">
        <f t="shared" si="1818"/>
        <v>5.20603104925682E-2</v>
      </c>
      <c r="M1442" s="376">
        <f t="shared" si="1818"/>
        <v>5.4331824919629741E-2</v>
      </c>
      <c r="N1442" s="376">
        <f t="shared" si="1818"/>
        <v>8.9805418630558465E-2</v>
      </c>
      <c r="O1442" s="376">
        <f t="shared" si="1818"/>
        <v>8.3823554488556815E-2</v>
      </c>
      <c r="P1442" s="376">
        <f t="shared" si="1818"/>
        <v>6.1528645133069895E-2</v>
      </c>
      <c r="Q1442" s="376">
        <f t="shared" si="1818"/>
        <v>0.10098419274843445</v>
      </c>
      <c r="R1442" s="376">
        <f t="shared" si="1818"/>
        <v>0.10513675317731727</v>
      </c>
      <c r="S1442" s="376">
        <f t="shared" si="1818"/>
        <v>5.4823074338135179E-2</v>
      </c>
      <c r="T1442" s="376">
        <f t="shared" si="1818"/>
        <v>9.4519576560695526E-2</v>
      </c>
      <c r="U1442" s="376">
        <f t="shared" si="1818"/>
        <v>6.653647153503453E-2</v>
      </c>
      <c r="V1442" s="376">
        <f t="shared" si="1818"/>
        <v>8.107868508737813E-2</v>
      </c>
      <c r="W1442" s="376">
        <f t="shared" si="1818"/>
        <v>4.5325116832508457E-2</v>
      </c>
      <c r="X1442" s="376">
        <f t="shared" si="1818"/>
        <v>4.0320750949486332E-2</v>
      </c>
      <c r="Y1442" s="376">
        <f t="shared" si="1818"/>
        <v>4.3043060605769859E-2</v>
      </c>
      <c r="Z1442" s="376">
        <f t="shared" si="1818"/>
        <v>8.7186215782404916E-2</v>
      </c>
      <c r="AA1442" s="376">
        <f t="shared" si="1818"/>
        <v>7.3078073404090393E-2</v>
      </c>
      <c r="AB1442" s="376">
        <f t="shared" si="1818"/>
        <v>6.2016050159059539E-2</v>
      </c>
      <c r="AC1442" s="376">
        <f t="shared" si="1818"/>
        <v>4.7360758853588203E-2</v>
      </c>
      <c r="AD1442" s="376">
        <f t="shared" si="1818"/>
        <v>3.7493753113660787E-2</v>
      </c>
      <c r="AE1442" s="376">
        <f t="shared" si="1818"/>
        <v>5.0055253930233655E-2</v>
      </c>
      <c r="AF1442" s="376">
        <f t="shared" si="1818"/>
        <v>4.8947332142102493E-2</v>
      </c>
      <c r="AG1442" s="376">
        <f t="shared" ref="AG1442:AH1442" si="1819">AG272*100/AG$5</f>
        <v>6.2712311976553289E-2</v>
      </c>
      <c r="AH1442" s="376">
        <f t="shared" si="1819"/>
        <v>5.9082913187659548E-2</v>
      </c>
      <c r="AI1442" s="376">
        <f t="shared" ref="AI1442:AJ1442" si="1820">AI272*100/AI$5</f>
        <v>5.2013966634501523E-2</v>
      </c>
      <c r="AJ1442" s="376">
        <f t="shared" si="1820"/>
        <v>5.7232449278273825E-2</v>
      </c>
      <c r="AK1442" s="376">
        <f t="shared" ref="AK1442:AL1442" si="1821">AK272*100/AK$5</f>
        <v>5.8892905992959217E-2</v>
      </c>
      <c r="AL1442" s="376">
        <f t="shared" si="1821"/>
        <v>6.4576871359626573E-2</v>
      </c>
      <c r="AM1442" s="376">
        <f t="shared" ref="AM1442:AN1442" si="1822">AM272*100/AM$5</f>
        <v>5.6397359537934164E-2</v>
      </c>
      <c r="AN1442" s="376">
        <f t="shared" si="1822"/>
        <v>6.9556101549569399E-2</v>
      </c>
      <c r="AO1442" s="376">
        <f t="shared" ref="AO1442:AP1442" si="1823">AO272*100/AO$5</f>
        <v>7.5240473089088281E-2</v>
      </c>
      <c r="AP1442" s="376">
        <f t="shared" si="1823"/>
        <v>7.529170028194597E-2</v>
      </c>
    </row>
    <row r="1443" spans="1:42" s="326" customFormat="1" ht="13.8" x14ac:dyDescent="0.3">
      <c r="A1443" s="330"/>
      <c r="B1443" s="330" t="s">
        <v>444</v>
      </c>
      <c r="C1443" s="376">
        <f t="shared" ref="C1443:AF1443" si="1824">C273*100/C$5</f>
        <v>0.37655765593830692</v>
      </c>
      <c r="D1443" s="376">
        <f t="shared" si="1824"/>
        <v>0.32225209704927971</v>
      </c>
      <c r="E1443" s="376">
        <f t="shared" si="1824"/>
        <v>0.42356303898741693</v>
      </c>
      <c r="F1443" s="376">
        <f t="shared" si="1824"/>
        <v>0.37631239447456633</v>
      </c>
      <c r="G1443" s="376">
        <f t="shared" si="1824"/>
        <v>0.31740127337663704</v>
      </c>
      <c r="H1443" s="376">
        <f t="shared" si="1824"/>
        <v>0.36257206966804023</v>
      </c>
      <c r="I1443" s="376">
        <f t="shared" si="1824"/>
        <v>0.30225396044514974</v>
      </c>
      <c r="J1443" s="376">
        <f t="shared" si="1824"/>
        <v>0.42855230654145887</v>
      </c>
      <c r="K1443" s="376">
        <f t="shared" si="1824"/>
        <v>0.39455702773316864</v>
      </c>
      <c r="L1443" s="376">
        <f t="shared" si="1824"/>
        <v>0.40126624401340294</v>
      </c>
      <c r="M1443" s="376">
        <f t="shared" si="1824"/>
        <v>0.43061268599183444</v>
      </c>
      <c r="N1443" s="376">
        <f t="shared" si="1824"/>
        <v>0.44778288151417001</v>
      </c>
      <c r="O1443" s="376">
        <f t="shared" si="1824"/>
        <v>0.42142665708263383</v>
      </c>
      <c r="P1443" s="376">
        <f t="shared" si="1824"/>
        <v>0.48447618149112787</v>
      </c>
      <c r="Q1443" s="376">
        <f t="shared" si="1824"/>
        <v>0.66002846476654164</v>
      </c>
      <c r="R1443" s="376">
        <f t="shared" si="1824"/>
        <v>0.49521362731987412</v>
      </c>
      <c r="S1443" s="376">
        <f t="shared" si="1824"/>
        <v>0.51039958483833736</v>
      </c>
      <c r="T1443" s="376">
        <f t="shared" si="1824"/>
        <v>0.47206679005121255</v>
      </c>
      <c r="U1443" s="376">
        <f t="shared" si="1824"/>
        <v>0.33843230444374756</v>
      </c>
      <c r="V1443" s="376">
        <f t="shared" si="1824"/>
        <v>0.43900743193087632</v>
      </c>
      <c r="W1443" s="376">
        <f t="shared" si="1824"/>
        <v>0.40400917311841672</v>
      </c>
      <c r="X1443" s="376">
        <f t="shared" si="1824"/>
        <v>0.41957667610906124</v>
      </c>
      <c r="Y1443" s="376">
        <f t="shared" si="1824"/>
        <v>0.38043981229292456</v>
      </c>
      <c r="Z1443" s="376">
        <f t="shared" si="1824"/>
        <v>0.43989995522407793</v>
      </c>
      <c r="AA1443" s="376">
        <f t="shared" si="1824"/>
        <v>0.46937327963216413</v>
      </c>
      <c r="AB1443" s="376">
        <f t="shared" si="1824"/>
        <v>0.55771732978863831</v>
      </c>
      <c r="AC1443" s="376">
        <f t="shared" si="1824"/>
        <v>0.45187241082210222</v>
      </c>
      <c r="AD1443" s="376">
        <f t="shared" si="1824"/>
        <v>0.49253796722715426</v>
      </c>
      <c r="AE1443" s="376">
        <f t="shared" si="1824"/>
        <v>0.53671503340420101</v>
      </c>
      <c r="AF1443" s="376">
        <f t="shared" si="1824"/>
        <v>0.47142898672170175</v>
      </c>
      <c r="AG1443" s="376">
        <f t="shared" ref="AG1443:AH1443" si="1825">AG273*100/AG$5</f>
        <v>0.42418506810024192</v>
      </c>
      <c r="AH1443" s="376">
        <f t="shared" si="1825"/>
        <v>0.43665963566579569</v>
      </c>
      <c r="AI1443" s="376">
        <f t="shared" ref="AI1443:AJ1443" si="1826">AI273*100/AI$5</f>
        <v>0.44631959263359533</v>
      </c>
      <c r="AJ1443" s="376">
        <f t="shared" si="1826"/>
        <v>0.43035555272779219</v>
      </c>
      <c r="AK1443" s="376">
        <f t="shared" ref="AK1443:AL1443" si="1827">AK273*100/AK$5</f>
        <v>0.47990160301981472</v>
      </c>
      <c r="AL1443" s="376">
        <f t="shared" si="1827"/>
        <v>0.41810147522517943</v>
      </c>
      <c r="AM1443" s="376">
        <f t="shared" ref="AM1443:AN1443" si="1828">AM273*100/AM$5</f>
        <v>0.47889485534058296</v>
      </c>
      <c r="AN1443" s="376">
        <f t="shared" si="1828"/>
        <v>0.43621151721443874</v>
      </c>
      <c r="AO1443" s="376">
        <f t="shared" ref="AO1443:AP1443" si="1829">AO273*100/AO$5</f>
        <v>0.45777513908719453</v>
      </c>
      <c r="AP1443" s="376">
        <f t="shared" si="1829"/>
        <v>0.44085993949944169</v>
      </c>
    </row>
    <row r="1444" spans="1:42" s="326" customFormat="1" ht="13.8" x14ac:dyDescent="0.3">
      <c r="A1444" s="328"/>
      <c r="B1444" s="328" t="s">
        <v>445</v>
      </c>
      <c r="C1444" s="376">
        <f t="shared" ref="C1444:AF1444" si="1830">C274*100/C$5</f>
        <v>7.590739125553761E-2</v>
      </c>
      <c r="D1444" s="376">
        <f t="shared" si="1830"/>
        <v>6.1213262356943063E-2</v>
      </c>
      <c r="E1444" s="376">
        <f t="shared" si="1830"/>
        <v>7.0227102440196004E-2</v>
      </c>
      <c r="F1444" s="376">
        <f t="shared" si="1830"/>
        <v>7.3382916457048808E-2</v>
      </c>
      <c r="G1444" s="376">
        <f t="shared" si="1830"/>
        <v>7.1548399811718635E-2</v>
      </c>
      <c r="H1444" s="376">
        <f t="shared" si="1830"/>
        <v>6.5724566241413512E-2</v>
      </c>
      <c r="I1444" s="376">
        <f t="shared" si="1830"/>
        <v>5.5538612058369387E-2</v>
      </c>
      <c r="J1444" s="376">
        <f t="shared" si="1830"/>
        <v>7.236151286623442E-2</v>
      </c>
      <c r="K1444" s="376">
        <f t="shared" si="1830"/>
        <v>6.3326873782948906E-2</v>
      </c>
      <c r="L1444" s="376">
        <f t="shared" si="1830"/>
        <v>6.3167714118909729E-2</v>
      </c>
      <c r="M1444" s="376">
        <f t="shared" si="1830"/>
        <v>7.13078610534843E-2</v>
      </c>
      <c r="N1444" s="376">
        <f t="shared" si="1830"/>
        <v>6.5765472327177901E-2</v>
      </c>
      <c r="O1444" s="376">
        <f t="shared" si="1830"/>
        <v>6.9175679790973832E-2</v>
      </c>
      <c r="P1444" s="376">
        <f t="shared" si="1830"/>
        <v>6.8219254046489097E-2</v>
      </c>
      <c r="Q1444" s="376">
        <f t="shared" si="1830"/>
        <v>7.3940018651319786E-2</v>
      </c>
      <c r="R1444" s="376">
        <f t="shared" si="1830"/>
        <v>6.4644494253947832E-2</v>
      </c>
      <c r="S1444" s="376">
        <f t="shared" si="1830"/>
        <v>6.7032326289723151E-2</v>
      </c>
      <c r="T1444" s="376">
        <f t="shared" si="1830"/>
        <v>6.6370789981809258E-2</v>
      </c>
      <c r="U1444" s="376">
        <f t="shared" si="1830"/>
        <v>6.6601404125876534E-2</v>
      </c>
      <c r="V1444" s="376">
        <f t="shared" si="1830"/>
        <v>8.2184657178989651E-2</v>
      </c>
      <c r="W1444" s="376">
        <f t="shared" si="1830"/>
        <v>6.6327322217373488E-2</v>
      </c>
      <c r="X1444" s="376">
        <f t="shared" si="1830"/>
        <v>7.6580903192239105E-2</v>
      </c>
      <c r="Y1444" s="376">
        <f t="shared" si="1830"/>
        <v>7.0533212974729059E-2</v>
      </c>
      <c r="Z1444" s="376">
        <f t="shared" si="1830"/>
        <v>8.0143786725917182E-2</v>
      </c>
      <c r="AA1444" s="376">
        <f t="shared" si="1830"/>
        <v>6.8263269908401716E-2</v>
      </c>
      <c r="AB1444" s="376">
        <f t="shared" si="1830"/>
        <v>7.1537001127071301E-2</v>
      </c>
      <c r="AC1444" s="376">
        <f t="shared" si="1830"/>
        <v>6.8836016268977673E-2</v>
      </c>
      <c r="AD1444" s="376">
        <f t="shared" si="1830"/>
        <v>6.8816517544062358E-2</v>
      </c>
      <c r="AE1444" s="376">
        <f t="shared" si="1830"/>
        <v>7.434058843423505E-2</v>
      </c>
      <c r="AF1444" s="376">
        <f t="shared" si="1830"/>
        <v>7.6421050385344913E-2</v>
      </c>
      <c r="AG1444" s="376">
        <f t="shared" ref="AG1444:AH1444" si="1831">AG274*100/AG$5</f>
        <v>6.5240744788175625E-2</v>
      </c>
      <c r="AH1444" s="376">
        <f t="shared" si="1831"/>
        <v>7.1713123879157084E-2</v>
      </c>
      <c r="AI1444" s="376">
        <f t="shared" ref="AI1444:AJ1444" si="1832">AI274*100/AI$5</f>
        <v>6.6967895921428197E-2</v>
      </c>
      <c r="AJ1444" s="376">
        <f t="shared" si="1832"/>
        <v>6.716248543464659E-2</v>
      </c>
      <c r="AK1444" s="376">
        <f t="shared" ref="AK1444:AL1444" si="1833">AK274*100/AK$5</f>
        <v>7.1318405261766304E-2</v>
      </c>
      <c r="AL1444" s="376">
        <f t="shared" si="1833"/>
        <v>6.5237711489075811E-2</v>
      </c>
      <c r="AM1444" s="376">
        <f t="shared" ref="AM1444:AN1444" si="1834">AM274*100/AM$5</f>
        <v>7.0526466275459568E-2</v>
      </c>
      <c r="AN1444" s="376">
        <f t="shared" si="1834"/>
        <v>6.3530382188432044E-2</v>
      </c>
      <c r="AO1444" s="376">
        <f t="shared" ref="AO1444:AP1444" si="1835">AO274*100/AO$5</f>
        <v>6.8257577376997322E-2</v>
      </c>
      <c r="AP1444" s="376">
        <f t="shared" si="1835"/>
        <v>6.2197117632311442E-2</v>
      </c>
    </row>
    <row r="1445" spans="1:42" s="326" customFormat="1" ht="13.8" x14ac:dyDescent="0.3">
      <c r="A1445" s="330"/>
      <c r="B1445" s="330" t="s">
        <v>446</v>
      </c>
      <c r="C1445" s="376">
        <f t="shared" ref="C1445:AF1445" si="1836">C275*100/C$5</f>
        <v>0.30060708641698114</v>
      </c>
      <c r="D1445" s="376">
        <f t="shared" si="1836"/>
        <v>0.26103883469233663</v>
      </c>
      <c r="E1445" s="376">
        <f t="shared" si="1836"/>
        <v>0.35333593654722095</v>
      </c>
      <c r="F1445" s="376">
        <f t="shared" si="1836"/>
        <v>0.30292947801751752</v>
      </c>
      <c r="G1445" s="376">
        <f t="shared" si="1836"/>
        <v>0.24585287356491839</v>
      </c>
      <c r="H1445" s="376">
        <f t="shared" si="1836"/>
        <v>0.29684750342662675</v>
      </c>
      <c r="I1445" s="376">
        <f t="shared" si="1836"/>
        <v>0.24671534838678036</v>
      </c>
      <c r="J1445" s="376">
        <f t="shared" si="1836"/>
        <v>0.35619079367522449</v>
      </c>
      <c r="K1445" s="376">
        <f t="shared" si="1836"/>
        <v>0.33123015395021971</v>
      </c>
      <c r="L1445" s="376">
        <f t="shared" si="1836"/>
        <v>0.33809852989449324</v>
      </c>
      <c r="M1445" s="376">
        <f t="shared" si="1836"/>
        <v>0.35934737139482598</v>
      </c>
      <c r="N1445" s="376">
        <f t="shared" si="1836"/>
        <v>0.38201740918699212</v>
      </c>
      <c r="O1445" s="376">
        <f t="shared" si="1836"/>
        <v>0.35225097729166005</v>
      </c>
      <c r="P1445" s="376">
        <f t="shared" si="1836"/>
        <v>0.41625692744463877</v>
      </c>
      <c r="Q1445" s="376">
        <f t="shared" si="1836"/>
        <v>0.58608844611522193</v>
      </c>
      <c r="R1445" s="376">
        <f t="shared" si="1836"/>
        <v>0.43056913306592631</v>
      </c>
      <c r="S1445" s="376">
        <f t="shared" si="1836"/>
        <v>0.44336725854861408</v>
      </c>
      <c r="T1445" s="376">
        <f t="shared" si="1836"/>
        <v>0.40569600006940326</v>
      </c>
      <c r="U1445" s="376">
        <f t="shared" si="1836"/>
        <v>0.27183090031787099</v>
      </c>
      <c r="V1445" s="376">
        <f t="shared" si="1836"/>
        <v>0.35682277475188667</v>
      </c>
      <c r="W1445" s="376">
        <f t="shared" si="1836"/>
        <v>0.33768185090104325</v>
      </c>
      <c r="X1445" s="376">
        <f t="shared" si="1836"/>
        <v>0.34299577291682209</v>
      </c>
      <c r="Y1445" s="376">
        <f t="shared" si="1836"/>
        <v>0.30990659931819559</v>
      </c>
      <c r="Z1445" s="376">
        <f t="shared" si="1836"/>
        <v>0.35975616849816067</v>
      </c>
      <c r="AA1445" s="376">
        <f t="shared" si="1836"/>
        <v>0.40111000972376237</v>
      </c>
      <c r="AB1445" s="376">
        <f t="shared" si="1836"/>
        <v>0.48618032866156713</v>
      </c>
      <c r="AC1445" s="376">
        <f t="shared" si="1836"/>
        <v>0.3830363945531246</v>
      </c>
      <c r="AD1445" s="376">
        <f t="shared" si="1836"/>
        <v>0.42372144968309194</v>
      </c>
      <c r="AE1445" s="376">
        <f t="shared" si="1836"/>
        <v>0.46237444496996605</v>
      </c>
      <c r="AF1445" s="376">
        <f t="shared" si="1836"/>
        <v>0.39500793633635684</v>
      </c>
      <c r="AG1445" s="376">
        <f t="shared" ref="AG1445:AH1445" si="1837">AG275*100/AG$5</f>
        <v>0.35894432331206633</v>
      </c>
      <c r="AH1445" s="376">
        <f t="shared" si="1837"/>
        <v>0.36494651178663862</v>
      </c>
      <c r="AI1445" s="376">
        <f t="shared" ref="AI1445:AJ1445" si="1838">AI275*100/AI$5</f>
        <v>0.37935169671216712</v>
      </c>
      <c r="AJ1445" s="376">
        <f t="shared" si="1838"/>
        <v>0.36319306729314554</v>
      </c>
      <c r="AK1445" s="376">
        <f t="shared" ref="AK1445:AL1445" si="1839">AK275*100/AK$5</f>
        <v>0.40858319775804841</v>
      </c>
      <c r="AL1445" s="376">
        <f t="shared" si="1839"/>
        <v>0.35286376373610367</v>
      </c>
      <c r="AM1445" s="376">
        <f t="shared" ref="AM1445:AN1445" si="1840">AM275*100/AM$5</f>
        <v>0.4083683890651234</v>
      </c>
      <c r="AN1445" s="376">
        <f t="shared" si="1840"/>
        <v>0.37268113502600664</v>
      </c>
      <c r="AO1445" s="376">
        <f t="shared" ref="AO1445:AP1445" si="1841">AO275*100/AO$5</f>
        <v>0.38951756171019719</v>
      </c>
      <c r="AP1445" s="376">
        <f t="shared" si="1841"/>
        <v>0.37866282186713029</v>
      </c>
    </row>
    <row r="1446" spans="1:42" s="326" customFormat="1" ht="13.8" x14ac:dyDescent="0.3">
      <c r="A1446" s="328"/>
      <c r="B1446" s="328" t="s">
        <v>447</v>
      </c>
      <c r="C1446" s="376">
        <f t="shared" ref="C1446:AF1446" si="1842">C276*100/C$5</f>
        <v>0.75713089059491012</v>
      </c>
      <c r="D1446" s="376">
        <f t="shared" si="1842"/>
        <v>0.66663050693362891</v>
      </c>
      <c r="E1446" s="376">
        <f t="shared" si="1842"/>
        <v>0.63237957991288563</v>
      </c>
      <c r="F1446" s="376">
        <f t="shared" si="1842"/>
        <v>0.64572967413186211</v>
      </c>
      <c r="G1446" s="376">
        <f t="shared" si="1842"/>
        <v>0.67022547544558753</v>
      </c>
      <c r="H1446" s="376">
        <f t="shared" si="1842"/>
        <v>0.74492672652892045</v>
      </c>
      <c r="I1446" s="376">
        <f t="shared" si="1842"/>
        <v>0.76072409664013518</v>
      </c>
      <c r="J1446" s="376">
        <f t="shared" si="1842"/>
        <v>0.82427933002867837</v>
      </c>
      <c r="K1446" s="376">
        <f t="shared" si="1842"/>
        <v>0.80610323535978012</v>
      </c>
      <c r="L1446" s="376">
        <f t="shared" si="1842"/>
        <v>0.80488039448440651</v>
      </c>
      <c r="M1446" s="376">
        <f t="shared" si="1842"/>
        <v>0.95635924866361577</v>
      </c>
      <c r="N1446" s="376">
        <f t="shared" si="1842"/>
        <v>0.9403573820187423</v>
      </c>
      <c r="O1446" s="376">
        <f t="shared" si="1842"/>
        <v>0.90726502700765299</v>
      </c>
      <c r="P1446" s="376">
        <f t="shared" si="1842"/>
        <v>0.85235682634243437</v>
      </c>
      <c r="Q1446" s="376">
        <f t="shared" si="1842"/>
        <v>0.87848611053483405</v>
      </c>
      <c r="R1446" s="376">
        <f t="shared" si="1842"/>
        <v>0.78315821429324406</v>
      </c>
      <c r="S1446" s="376">
        <f t="shared" si="1842"/>
        <v>0.86123807671250585</v>
      </c>
      <c r="T1446" s="376">
        <f t="shared" si="1842"/>
        <v>0.89036258831614756</v>
      </c>
      <c r="U1446" s="376">
        <f t="shared" si="1842"/>
        <v>0.87608461956707728</v>
      </c>
      <c r="V1446" s="376">
        <f t="shared" si="1842"/>
        <v>1.0010060727427064</v>
      </c>
      <c r="W1446" s="376">
        <f t="shared" si="1842"/>
        <v>0.88359542525328838</v>
      </c>
      <c r="X1446" s="376">
        <f t="shared" si="1842"/>
        <v>0.88190400409666425</v>
      </c>
      <c r="Y1446" s="376">
        <f t="shared" si="1842"/>
        <v>0.98048671449919933</v>
      </c>
      <c r="Z1446" s="376">
        <f t="shared" si="1842"/>
        <v>1.1113090405045591</v>
      </c>
      <c r="AA1446" s="376">
        <f t="shared" si="1842"/>
        <v>1.053283988580711</v>
      </c>
      <c r="AB1446" s="376">
        <f t="shared" si="1842"/>
        <v>0.96681489853870162</v>
      </c>
      <c r="AC1446" s="376">
        <f t="shared" si="1842"/>
        <v>0.84130543572105121</v>
      </c>
      <c r="AD1446" s="376">
        <f t="shared" si="1842"/>
        <v>0.85587497218339981</v>
      </c>
      <c r="AE1446" s="376">
        <f t="shared" si="1842"/>
        <v>0.89705985663254739</v>
      </c>
      <c r="AF1446" s="376">
        <f t="shared" si="1842"/>
        <v>0.88955611139673396</v>
      </c>
      <c r="AG1446" s="376">
        <f t="shared" ref="AG1446:AH1446" si="1843">AG276*100/AG$5</f>
        <v>0.85200579250461517</v>
      </c>
      <c r="AH1446" s="376">
        <f t="shared" si="1843"/>
        <v>0.95746810977626351</v>
      </c>
      <c r="AI1446" s="376">
        <f t="shared" ref="AI1446:AJ1446" si="1844">AI276*100/AI$5</f>
        <v>0.78746682274836921</v>
      </c>
      <c r="AJ1446" s="376">
        <f t="shared" si="1844"/>
        <v>0.87877242043702286</v>
      </c>
      <c r="AK1446" s="376">
        <f t="shared" ref="AK1446:AL1446" si="1845">AK276*100/AK$5</f>
        <v>1.0670074033301631</v>
      </c>
      <c r="AL1446" s="376">
        <f t="shared" si="1845"/>
        <v>1.015545965555577</v>
      </c>
      <c r="AM1446" s="376">
        <f t="shared" ref="AM1446:AN1446" si="1846">AM276*100/AM$5</f>
        <v>1.1050180858352117</v>
      </c>
      <c r="AN1446" s="376">
        <f t="shared" si="1846"/>
        <v>1.0044922132823768</v>
      </c>
      <c r="AO1446" s="376">
        <f t="shared" ref="AO1446:AP1446" si="1847">AO276*100/AO$5</f>
        <v>0.85304786880620098</v>
      </c>
      <c r="AP1446" s="376">
        <f t="shared" si="1847"/>
        <v>0.79475935229119177</v>
      </c>
    </row>
    <row r="1447" spans="1:42" s="326" customFormat="1" ht="13.8" x14ac:dyDescent="0.3">
      <c r="A1447" s="330"/>
      <c r="B1447" s="330" t="s">
        <v>448</v>
      </c>
      <c r="C1447" s="376">
        <f t="shared" ref="C1447:AF1447" si="1848">C277*100/C$5</f>
        <v>0.35781828858625725</v>
      </c>
      <c r="D1447" s="376">
        <f t="shared" si="1848"/>
        <v>0.33310001696063674</v>
      </c>
      <c r="E1447" s="376">
        <f t="shared" si="1848"/>
        <v>0.32238081438823918</v>
      </c>
      <c r="F1447" s="376">
        <f t="shared" si="1848"/>
        <v>0.3290833893869507</v>
      </c>
      <c r="G1447" s="376">
        <f t="shared" si="1848"/>
        <v>0.31673570686676061</v>
      </c>
      <c r="H1447" s="376">
        <f t="shared" si="1848"/>
        <v>0.36101410034699238</v>
      </c>
      <c r="I1447" s="376">
        <f t="shared" si="1848"/>
        <v>0.3668646167042886</v>
      </c>
      <c r="J1447" s="376">
        <f t="shared" si="1848"/>
        <v>0.40659583943184541</v>
      </c>
      <c r="K1447" s="376">
        <f t="shared" si="1848"/>
        <v>0.39895145763632245</v>
      </c>
      <c r="L1447" s="376">
        <f t="shared" si="1848"/>
        <v>0.37471684022361101</v>
      </c>
      <c r="M1447" s="376">
        <f t="shared" si="1848"/>
        <v>0.49792118013659115</v>
      </c>
      <c r="N1447" s="376">
        <f t="shared" si="1848"/>
        <v>0.48195426544633208</v>
      </c>
      <c r="O1447" s="376">
        <f t="shared" si="1848"/>
        <v>0.44579841813178123</v>
      </c>
      <c r="P1447" s="376">
        <f t="shared" si="1848"/>
        <v>0.42886154166564211</v>
      </c>
      <c r="Q1447" s="376">
        <f t="shared" si="1848"/>
        <v>0.45770878617405297</v>
      </c>
      <c r="R1447" s="376">
        <f t="shared" si="1848"/>
        <v>0.36850577602914747</v>
      </c>
      <c r="S1447" s="376">
        <f t="shared" si="1848"/>
        <v>0.42580696920665434</v>
      </c>
      <c r="T1447" s="376">
        <f t="shared" si="1848"/>
        <v>0.4526042637461748</v>
      </c>
      <c r="U1447" s="376">
        <f t="shared" si="1848"/>
        <v>0.46284651817675948</v>
      </c>
      <c r="V1447" s="376">
        <f t="shared" si="1848"/>
        <v>0.55173142241457174</v>
      </c>
      <c r="W1447" s="376">
        <f t="shared" si="1848"/>
        <v>0.46108106952625133</v>
      </c>
      <c r="X1447" s="376">
        <f t="shared" si="1848"/>
        <v>0.47139413118424045</v>
      </c>
      <c r="Y1447" s="376">
        <f t="shared" si="1848"/>
        <v>0.52145557947851329</v>
      </c>
      <c r="Z1447" s="376">
        <f t="shared" si="1848"/>
        <v>0.61739533703393912</v>
      </c>
      <c r="AA1447" s="376">
        <f t="shared" si="1848"/>
        <v>0.54927850794035638</v>
      </c>
      <c r="AB1447" s="376">
        <f t="shared" si="1848"/>
        <v>0.52837593787865678</v>
      </c>
      <c r="AC1447" s="376">
        <f t="shared" si="1848"/>
        <v>0.49027775558519143</v>
      </c>
      <c r="AD1447" s="376">
        <f t="shared" si="1848"/>
        <v>0.44158231993323027</v>
      </c>
      <c r="AE1447" s="376">
        <f t="shared" si="1848"/>
        <v>0.46659273020553799</v>
      </c>
      <c r="AF1447" s="376">
        <f t="shared" si="1848"/>
        <v>0.46477019110152423</v>
      </c>
      <c r="AG1447" s="376">
        <f t="shared" ref="AG1447:AH1447" si="1849">AG277*100/AG$5</f>
        <v>0.44875647127555457</v>
      </c>
      <c r="AH1447" s="376">
        <f t="shared" si="1849"/>
        <v>0.49583765192651524</v>
      </c>
      <c r="AI1447" s="376">
        <f t="shared" ref="AI1447:AJ1447" si="1850">AI277*100/AI$5</f>
        <v>0.4139790629690247</v>
      </c>
      <c r="AJ1447" s="376">
        <f t="shared" si="1850"/>
        <v>0.45100593678345025</v>
      </c>
      <c r="AK1447" s="376">
        <f t="shared" ref="AK1447:AL1447" si="1851">AK277*100/AK$5</f>
        <v>0.56937066762808397</v>
      </c>
      <c r="AL1447" s="376">
        <f t="shared" si="1851"/>
        <v>0.56401765537844428</v>
      </c>
      <c r="AM1447" s="376">
        <f t="shared" ref="AM1447:AN1447" si="1852">AM277*100/AM$5</f>
        <v>0.58817732616617191</v>
      </c>
      <c r="AN1447" s="376">
        <f t="shared" si="1852"/>
        <v>0.57871736204230717</v>
      </c>
      <c r="AO1447" s="376">
        <f t="shared" ref="AO1447:AP1447" si="1853">AO277*100/AO$5</f>
        <v>0.48906142309016604</v>
      </c>
      <c r="AP1447" s="376">
        <f t="shared" si="1853"/>
        <v>0.41900822902602614</v>
      </c>
    </row>
    <row r="1448" spans="1:42" s="326" customFormat="1" ht="13.8" x14ac:dyDescent="0.3">
      <c r="A1448" s="328"/>
      <c r="B1448" s="328" t="s">
        <v>449</v>
      </c>
      <c r="C1448" s="376">
        <f t="shared" ref="C1448:AF1448" si="1854">C278*100/C$5</f>
        <v>2.4179828841354419E-3</v>
      </c>
      <c r="D1448" s="376">
        <f t="shared" si="1854"/>
        <v>2.1093177605416387E-3</v>
      </c>
      <c r="E1448" s="376">
        <f t="shared" si="1854"/>
        <v>2.0885383625337105E-3</v>
      </c>
      <c r="F1448" s="376">
        <f t="shared" si="1854"/>
        <v>2.1195065788684395E-3</v>
      </c>
      <c r="G1448" s="376">
        <f t="shared" si="1854"/>
        <v>1.9597236124139984E-3</v>
      </c>
      <c r="H1448" s="376">
        <f t="shared" si="1854"/>
        <v>4.2028939823616131E-3</v>
      </c>
      <c r="I1448" s="376">
        <f t="shared" si="1854"/>
        <v>3.2821623327987221E-3</v>
      </c>
      <c r="J1448" s="376">
        <f t="shared" si="1854"/>
        <v>3.2825283054239403E-3</v>
      </c>
      <c r="K1448" s="376">
        <f t="shared" si="1854"/>
        <v>4.3551939218756689E-3</v>
      </c>
      <c r="L1448" s="376">
        <f t="shared" si="1854"/>
        <v>5.1924854350783537E-3</v>
      </c>
      <c r="M1448" s="376">
        <f t="shared" si="1854"/>
        <v>4.7226566688166813E-3</v>
      </c>
      <c r="N1448" s="376">
        <f t="shared" si="1854"/>
        <v>4.0436878255224245E-3</v>
      </c>
      <c r="O1448" s="376">
        <f t="shared" si="1854"/>
        <v>3.2068678574211774E-3</v>
      </c>
      <c r="P1448" s="376">
        <f t="shared" si="1854"/>
        <v>3.3349420461701472E-3</v>
      </c>
      <c r="Q1448" s="376">
        <f t="shared" si="1854"/>
        <v>3.7957842520732121E-3</v>
      </c>
      <c r="R1448" s="376">
        <f t="shared" si="1854"/>
        <v>3.6052663716811396E-3</v>
      </c>
      <c r="S1448" s="376">
        <f t="shared" si="1854"/>
        <v>2.7819000234374741E-3</v>
      </c>
      <c r="T1448" s="376">
        <f t="shared" si="1854"/>
        <v>2.8383726194452161E-3</v>
      </c>
      <c r="U1448" s="376">
        <f t="shared" si="1854"/>
        <v>2.2473488967971454E-3</v>
      </c>
      <c r="V1448" s="376">
        <f t="shared" si="1854"/>
        <v>2.3517156772315181E-3</v>
      </c>
      <c r="W1448" s="376">
        <f t="shared" si="1854"/>
        <v>2.1804154979048196E-3</v>
      </c>
      <c r="X1448" s="376">
        <f t="shared" si="1854"/>
        <v>3.2850144351619019E-3</v>
      </c>
      <c r="Y1448" s="376">
        <f t="shared" si="1854"/>
        <v>2.4693823090344387E-3</v>
      </c>
      <c r="Z1448" s="376">
        <f t="shared" si="1854"/>
        <v>9.4311701049222593E-3</v>
      </c>
      <c r="AA1448" s="376">
        <f t="shared" si="1854"/>
        <v>1.7108284650175088E-3</v>
      </c>
      <c r="AB1448" s="376">
        <f t="shared" si="1854"/>
        <v>1.4778013279769626E-3</v>
      </c>
      <c r="AC1448" s="376">
        <f t="shared" si="1854"/>
        <v>2.0580426412775406E-3</v>
      </c>
      <c r="AD1448" s="376">
        <f t="shared" si="1854"/>
        <v>1.3863350664229974E-3</v>
      </c>
      <c r="AE1448" s="376">
        <f t="shared" si="1854"/>
        <v>1.182524449999387E-3</v>
      </c>
      <c r="AF1448" s="376">
        <f t="shared" si="1854"/>
        <v>2.2767976606293712E-3</v>
      </c>
      <c r="AG1448" s="376">
        <f t="shared" ref="AG1448:AH1448" si="1855">AG278*100/AG$5</f>
        <v>2.6474371402931012E-3</v>
      </c>
      <c r="AH1448" s="376">
        <f t="shared" si="1855"/>
        <v>1.3392816892153373E-3</v>
      </c>
      <c r="AI1448" s="376">
        <f t="shared" ref="AI1448:AJ1448" si="1856">AI278*100/AI$5</f>
        <v>2.0061290287512216E-3</v>
      </c>
      <c r="AJ1448" s="376">
        <f t="shared" si="1856"/>
        <v>2.6244900519943131E-3</v>
      </c>
      <c r="AK1448" s="376">
        <f t="shared" ref="AK1448:AL1448" si="1857">AK278*100/AK$5</f>
        <v>2.821562715717138E-3</v>
      </c>
      <c r="AL1448" s="376">
        <f t="shared" si="1857"/>
        <v>2.6258831331521884E-3</v>
      </c>
      <c r="AM1448" s="376">
        <f t="shared" ref="AM1448:AN1448" si="1858">AM278*100/AM$5</f>
        <v>2.1491923771147069E-3</v>
      </c>
      <c r="AN1448" s="376">
        <f t="shared" si="1858"/>
        <v>2.6186287036977728E-3</v>
      </c>
      <c r="AO1448" s="376">
        <f t="shared" ref="AO1448:AP1448" si="1859">AO278*100/AO$5</f>
        <v>1.7526116712904632E-3</v>
      </c>
      <c r="AP1448" s="376">
        <f t="shared" si="1859"/>
        <v>1.3013239756206351E-3</v>
      </c>
    </row>
    <row r="1449" spans="1:42" s="326" customFormat="1" ht="13.8" x14ac:dyDescent="0.3">
      <c r="A1449" s="330"/>
      <c r="B1449" s="330" t="s">
        <v>450</v>
      </c>
      <c r="C1449" s="376">
        <f t="shared" ref="C1449:AF1449" si="1860">C279*100/C$5</f>
        <v>1.4248827710083853E-3</v>
      </c>
      <c r="D1449" s="376">
        <f t="shared" si="1860"/>
        <v>1.5066555432440274E-3</v>
      </c>
      <c r="E1449" s="376">
        <f t="shared" si="1860"/>
        <v>1.0069738533644676E-3</v>
      </c>
      <c r="F1449" s="376">
        <f t="shared" si="1860"/>
        <v>1.1597300148525422E-3</v>
      </c>
      <c r="G1449" s="376">
        <f t="shared" si="1860"/>
        <v>1.0723015992453954E-3</v>
      </c>
      <c r="H1449" s="376">
        <f t="shared" si="1860"/>
        <v>1.0507234955904033E-3</v>
      </c>
      <c r="I1449" s="376">
        <f t="shared" si="1860"/>
        <v>5.9005165533460165E-4</v>
      </c>
      <c r="J1449" s="376">
        <f t="shared" si="1860"/>
        <v>7.6592327126558612E-4</v>
      </c>
      <c r="K1449" s="376">
        <f t="shared" si="1860"/>
        <v>1.1770794383447751E-3</v>
      </c>
      <c r="L1449" s="376">
        <f t="shared" si="1860"/>
        <v>1.2191052760618746E-3</v>
      </c>
      <c r="M1449" s="376">
        <f t="shared" si="1860"/>
        <v>1.8720440849363418E-3</v>
      </c>
      <c r="N1449" s="376">
        <f t="shared" si="1860"/>
        <v>1.1553393787206928E-3</v>
      </c>
      <c r="O1449" s="376">
        <f t="shared" si="1860"/>
        <v>1.4857021606579279E-3</v>
      </c>
      <c r="P1449" s="376">
        <f t="shared" si="1860"/>
        <v>1.329359154584771E-3</v>
      </c>
      <c r="Q1449" s="376">
        <f t="shared" si="1860"/>
        <v>1.6477970472697182E-3</v>
      </c>
      <c r="R1449" s="376">
        <f t="shared" si="1860"/>
        <v>1.5209126383902082E-3</v>
      </c>
      <c r="S1449" s="376">
        <f t="shared" si="1860"/>
        <v>1.1219076403348185E-3</v>
      </c>
      <c r="T1449" s="376">
        <f t="shared" si="1860"/>
        <v>1.1623598922417611E-3</v>
      </c>
      <c r="U1449" s="376">
        <f t="shared" si="1860"/>
        <v>8.7312116443201047E-4</v>
      </c>
      <c r="V1449" s="376">
        <f t="shared" si="1860"/>
        <v>1.1357285607339832E-3</v>
      </c>
      <c r="W1449" s="376">
        <f t="shared" si="1860"/>
        <v>9.685125935521337E-4</v>
      </c>
      <c r="X1449" s="376">
        <f t="shared" si="1860"/>
        <v>2.0271552527248685E-3</v>
      </c>
      <c r="Y1449" s="376">
        <f t="shared" si="1860"/>
        <v>1.2939598862210502E-3</v>
      </c>
      <c r="Z1449" s="376">
        <f t="shared" si="1860"/>
        <v>1.9621153940607657E-3</v>
      </c>
      <c r="AA1449" s="376">
        <f t="shared" si="1860"/>
        <v>7.9008492242992447E-4</v>
      </c>
      <c r="AB1449" s="376">
        <f t="shared" si="1860"/>
        <v>1.0747437232579613E-3</v>
      </c>
      <c r="AC1449" s="376">
        <f t="shared" si="1860"/>
        <v>1.5126617370583911E-3</v>
      </c>
      <c r="AD1449" s="376">
        <f t="shared" si="1860"/>
        <v>6.2503250909373969E-4</v>
      </c>
      <c r="AE1449" s="376">
        <f t="shared" si="1860"/>
        <v>4.8151623885841393E-4</v>
      </c>
      <c r="AF1449" s="376">
        <f t="shared" si="1860"/>
        <v>9.9177647392876883E-4</v>
      </c>
      <c r="AG1449" s="376">
        <f t="shared" ref="AG1449:AH1449" si="1861">AG279*100/AG$5</f>
        <v>1.6214167017486133E-3</v>
      </c>
      <c r="AH1449" s="376">
        <f t="shared" si="1861"/>
        <v>4.887828366116826E-4</v>
      </c>
      <c r="AI1449" s="376">
        <f t="shared" ref="AI1449:AJ1449" si="1862">AI279*100/AI$5</f>
        <v>9.5806480395732639E-4</v>
      </c>
      <c r="AJ1449" s="376">
        <f t="shared" si="1862"/>
        <v>1.0690712518819732E-3</v>
      </c>
      <c r="AK1449" s="376">
        <f t="shared" ref="AK1449:AL1449" si="1863">AK279*100/AK$5</f>
        <v>1.0644444175197769E-3</v>
      </c>
      <c r="AL1449" s="376">
        <f t="shared" si="1863"/>
        <v>7.9227085826463967E-4</v>
      </c>
      <c r="AM1449" s="376">
        <f t="shared" ref="AM1449:AN1449" si="1864">AM279*100/AM$5</f>
        <v>8.9928696041635052E-4</v>
      </c>
      <c r="AN1449" s="376">
        <f t="shared" si="1864"/>
        <v>9.1487439662405704E-4</v>
      </c>
      <c r="AO1449" s="376">
        <f t="shared" ref="AO1449:AP1449" si="1865">AO279*100/AO$5</f>
        <v>7.9124058140143721E-4</v>
      </c>
      <c r="AP1449" s="376">
        <f t="shared" si="1865"/>
        <v>4.2470801929525359E-4</v>
      </c>
    </row>
    <row r="1450" spans="1:42" s="326" customFormat="1" ht="13.8" x14ac:dyDescent="0.3">
      <c r="A1450" s="328"/>
      <c r="B1450" s="328" t="s">
        <v>451</v>
      </c>
      <c r="C1450" s="376">
        <f t="shared" ref="C1450:AF1450" si="1866">C280*100/C$5</f>
        <v>9.9310011312705635E-4</v>
      </c>
      <c r="D1450" s="376">
        <f t="shared" si="1866"/>
        <v>6.0266221729761112E-4</v>
      </c>
      <c r="E1450" s="376">
        <f t="shared" si="1866"/>
        <v>1.0815645091692427E-3</v>
      </c>
      <c r="F1450" s="376">
        <f t="shared" si="1866"/>
        <v>9.597765640158971E-4</v>
      </c>
      <c r="G1450" s="376">
        <f t="shared" si="1866"/>
        <v>8.8742201316860316E-4</v>
      </c>
      <c r="H1450" s="376">
        <f t="shared" si="1866"/>
        <v>3.1884023314467415E-3</v>
      </c>
      <c r="I1450" s="376">
        <f t="shared" si="1866"/>
        <v>2.6921106774641201E-3</v>
      </c>
      <c r="J1450" s="376">
        <f t="shared" si="1866"/>
        <v>2.5530775708852869E-3</v>
      </c>
      <c r="K1450" s="376">
        <f t="shared" si="1866"/>
        <v>3.178114483530893E-3</v>
      </c>
      <c r="L1450" s="376">
        <f t="shared" si="1866"/>
        <v>3.97338015901648E-3</v>
      </c>
      <c r="M1450" s="376">
        <f t="shared" si="1866"/>
        <v>2.8080661274045128E-3</v>
      </c>
      <c r="N1450" s="376">
        <f t="shared" si="1866"/>
        <v>2.8883484468017317E-3</v>
      </c>
      <c r="O1450" s="376">
        <f t="shared" si="1866"/>
        <v>1.7211656967632497E-3</v>
      </c>
      <c r="P1450" s="376">
        <f t="shared" si="1866"/>
        <v>2.005582891585376E-3</v>
      </c>
      <c r="Q1450" s="376">
        <f t="shared" si="1866"/>
        <v>2.1479872048034941E-3</v>
      </c>
      <c r="R1450" s="376">
        <f t="shared" si="1866"/>
        <v>2.0843537332909312E-3</v>
      </c>
      <c r="S1450" s="376">
        <f t="shared" si="1866"/>
        <v>1.659992383102656E-3</v>
      </c>
      <c r="T1450" s="376">
        <f t="shared" si="1866"/>
        <v>1.6760127272034552E-3</v>
      </c>
      <c r="U1450" s="376">
        <f t="shared" si="1866"/>
        <v>1.3742277323651349E-3</v>
      </c>
      <c r="V1450" s="376">
        <f t="shared" si="1866"/>
        <v>1.2159871164975347E-3</v>
      </c>
      <c r="W1450" s="376">
        <f t="shared" si="1866"/>
        <v>1.211902904352686E-3</v>
      </c>
      <c r="X1450" s="376">
        <f t="shared" si="1866"/>
        <v>1.2578591824370339E-3</v>
      </c>
      <c r="Y1450" s="376">
        <f t="shared" si="1866"/>
        <v>1.1754224228133884E-3</v>
      </c>
      <c r="Z1450" s="376">
        <f t="shared" si="1866"/>
        <v>7.4690547108614922E-3</v>
      </c>
      <c r="AA1450" s="376">
        <f t="shared" si="1866"/>
        <v>9.2074354258758458E-4</v>
      </c>
      <c r="AB1450" s="376">
        <f t="shared" si="1866"/>
        <v>4.030576047190014E-4</v>
      </c>
      <c r="AC1450" s="376">
        <f t="shared" si="1866"/>
        <v>5.4538090421914979E-4</v>
      </c>
      <c r="AD1450" s="376">
        <f t="shared" si="1866"/>
        <v>7.6130255732925777E-4</v>
      </c>
      <c r="AE1450" s="376">
        <f t="shared" si="1866"/>
        <v>7.0100821114097301E-4</v>
      </c>
      <c r="AF1450" s="376">
        <f t="shared" si="1866"/>
        <v>1.2850211867006024E-3</v>
      </c>
      <c r="AG1450" s="376">
        <f t="shared" ref="AG1450:AH1450" si="1867">AG280*100/AG$5</f>
        <v>1.0260204385444882E-3</v>
      </c>
      <c r="AH1450" s="376">
        <f t="shared" si="1867"/>
        <v>8.5049885260365477E-4</v>
      </c>
      <c r="AI1450" s="376">
        <f t="shared" ref="AI1450:AJ1450" si="1868">AI280*100/AI$5</f>
        <v>1.0480642247938951E-3</v>
      </c>
      <c r="AJ1450" s="376">
        <f t="shared" si="1868"/>
        <v>1.5554188001123397E-3</v>
      </c>
      <c r="AK1450" s="376">
        <f t="shared" ref="AK1450:AL1450" si="1869">AK280*100/AK$5</f>
        <v>1.7571182981973611E-3</v>
      </c>
      <c r="AL1450" s="376">
        <f t="shared" si="1869"/>
        <v>1.8336122748875488E-3</v>
      </c>
      <c r="AM1450" s="376">
        <f t="shared" ref="AM1450:AN1450" si="1870">AM280*100/AM$5</f>
        <v>1.2499054166983565E-3</v>
      </c>
      <c r="AN1450" s="376">
        <f t="shared" si="1870"/>
        <v>1.7037543070737161E-3</v>
      </c>
      <c r="AO1450" s="376">
        <f t="shared" ref="AO1450:AP1450" si="1871">AO280*100/AO$5</f>
        <v>9.6137108988902573E-4</v>
      </c>
      <c r="AP1450" s="376">
        <f t="shared" si="1871"/>
        <v>8.7661595632538159E-4</v>
      </c>
    </row>
    <row r="1451" spans="1:42" s="326" customFormat="1" ht="13.8" x14ac:dyDescent="0.3">
      <c r="A1451" s="330"/>
      <c r="B1451" s="330" t="s">
        <v>452</v>
      </c>
      <c r="C1451" s="376">
        <f t="shared" ref="C1451:AF1451" si="1872">C281*100/C$5</f>
        <v>6.1874454874394427E-2</v>
      </c>
      <c r="D1451" s="376">
        <f t="shared" si="1872"/>
        <v>4.8729544998635403E-2</v>
      </c>
      <c r="E1451" s="376">
        <f t="shared" si="1872"/>
        <v>4.9304423486956524E-2</v>
      </c>
      <c r="F1451" s="376">
        <f t="shared" si="1872"/>
        <v>5.0308288230499938E-2</v>
      </c>
      <c r="G1451" s="376">
        <f t="shared" si="1872"/>
        <v>4.5332474506029473E-2</v>
      </c>
      <c r="H1451" s="376">
        <f t="shared" si="1872"/>
        <v>5.463762177070098E-2</v>
      </c>
      <c r="I1451" s="376">
        <f t="shared" si="1872"/>
        <v>5.480104748920113E-2</v>
      </c>
      <c r="J1451" s="376">
        <f t="shared" si="1872"/>
        <v>6.0507938429981305E-2</v>
      </c>
      <c r="K1451" s="376">
        <f t="shared" si="1872"/>
        <v>5.9520983598967465E-2</v>
      </c>
      <c r="L1451" s="376">
        <f t="shared" si="1872"/>
        <v>6.0052222857862714E-2</v>
      </c>
      <c r="M1451" s="376">
        <f t="shared" si="1872"/>
        <v>8.3688879887949652E-2</v>
      </c>
      <c r="N1451" s="376">
        <f t="shared" si="1872"/>
        <v>8.0651575860694505E-2</v>
      </c>
      <c r="O1451" s="376">
        <f t="shared" si="1872"/>
        <v>7.0472881170250745E-2</v>
      </c>
      <c r="P1451" s="376">
        <f t="shared" si="1872"/>
        <v>7.7824891770372842E-2</v>
      </c>
      <c r="Q1451" s="376">
        <f t="shared" si="1872"/>
        <v>8.3296720059923141E-2</v>
      </c>
      <c r="R1451" s="376">
        <f t="shared" si="1872"/>
        <v>6.0754023665050054E-2</v>
      </c>
      <c r="S1451" s="376">
        <f t="shared" si="1872"/>
        <v>6.9114539220638468E-2</v>
      </c>
      <c r="T1451" s="376">
        <f t="shared" si="1872"/>
        <v>9.3485132946292585E-2</v>
      </c>
      <c r="U1451" s="376">
        <f t="shared" si="1872"/>
        <v>8.5062257616918116E-2</v>
      </c>
      <c r="V1451" s="376">
        <f t="shared" si="1872"/>
        <v>9.9972135420997157E-2</v>
      </c>
      <c r="W1451" s="376">
        <f t="shared" si="1872"/>
        <v>8.5941393684953377E-2</v>
      </c>
      <c r="X1451" s="376">
        <f t="shared" si="1872"/>
        <v>9.4100452409634869E-2</v>
      </c>
      <c r="Y1451" s="376">
        <f t="shared" si="1872"/>
        <v>0.10957354495973674</v>
      </c>
      <c r="Z1451" s="376">
        <f t="shared" si="1872"/>
        <v>0.14787541045550665</v>
      </c>
      <c r="AA1451" s="376">
        <f t="shared" si="1872"/>
        <v>0.11780089448855841</v>
      </c>
      <c r="AB1451" s="376">
        <f t="shared" si="1872"/>
        <v>9.1394050722847064E-2</v>
      </c>
      <c r="AC1451" s="376">
        <f t="shared" si="1872"/>
        <v>8.8735219822177774E-2</v>
      </c>
      <c r="AD1451" s="376">
        <f t="shared" si="1872"/>
        <v>7.5418111390716927E-2</v>
      </c>
      <c r="AE1451" s="376">
        <f t="shared" si="1872"/>
        <v>7.1163912374984234E-2</v>
      </c>
      <c r="AF1451" s="376">
        <f t="shared" si="1872"/>
        <v>7.3144928325317729E-2</v>
      </c>
      <c r="AG1451" s="376">
        <f t="shared" ref="AG1451:AH1451" si="1873">AG281*100/AG$5</f>
        <v>6.451112687415117E-2</v>
      </c>
      <c r="AH1451" s="376">
        <f t="shared" si="1873"/>
        <v>6.5978625051168735E-2</v>
      </c>
      <c r="AI1451" s="376">
        <f t="shared" ref="AI1451:AJ1451" si="1874">AI281*100/AI$5</f>
        <v>6.2646785062266855E-2</v>
      </c>
      <c r="AJ1451" s="376">
        <f t="shared" si="1874"/>
        <v>7.0167791674164204E-2</v>
      </c>
      <c r="AK1451" s="376">
        <f t="shared" ref="AK1451:AL1451" si="1875">AK281*100/AK$5</f>
        <v>0.10286555546385463</v>
      </c>
      <c r="AL1451" s="376">
        <f t="shared" si="1875"/>
        <v>0.11420864620061949</v>
      </c>
      <c r="AM1451" s="376">
        <f t="shared" ref="AM1451:AN1451" si="1876">AM281*100/AM$5</f>
        <v>0.11390493449631134</v>
      </c>
      <c r="AN1451" s="376">
        <f t="shared" si="1876"/>
        <v>0.1229909797095977</v>
      </c>
      <c r="AO1451" s="376">
        <f t="shared" ref="AO1451:AP1451" si="1877">AO281*100/AO$5</f>
        <v>0.1108589248442701</v>
      </c>
      <c r="AP1451" s="376">
        <f t="shared" si="1877"/>
        <v>9.4555152370924836E-2</v>
      </c>
    </row>
    <row r="1452" spans="1:42" s="326" customFormat="1" ht="13.8" x14ac:dyDescent="0.3">
      <c r="A1452" s="328"/>
      <c r="B1452" s="328" t="s">
        <v>453</v>
      </c>
      <c r="C1452" s="376">
        <f t="shared" ref="C1452:AF1452" si="1878">C282*100/C$5</f>
        <v>2.767726837019318E-2</v>
      </c>
      <c r="D1452" s="376">
        <f t="shared" si="1878"/>
        <v>2.2556785847424869E-2</v>
      </c>
      <c r="E1452" s="376">
        <f t="shared" si="1878"/>
        <v>2.8381744533717029E-2</v>
      </c>
      <c r="F1452" s="376">
        <f t="shared" si="1878"/>
        <v>2.9033241061480888E-2</v>
      </c>
      <c r="G1452" s="376">
        <f t="shared" si="1878"/>
        <v>2.3775514769475491E-2</v>
      </c>
      <c r="H1452" s="376">
        <f t="shared" si="1878"/>
        <v>2.8768084672371734E-2</v>
      </c>
      <c r="I1452" s="376">
        <f t="shared" si="1878"/>
        <v>2.688422854618279E-2</v>
      </c>
      <c r="J1452" s="376">
        <f t="shared" si="1878"/>
        <v>2.9250974455000002E-2</v>
      </c>
      <c r="K1452" s="376">
        <f t="shared" si="1878"/>
        <v>2.9348513996063062E-2</v>
      </c>
      <c r="L1452" s="376">
        <f t="shared" si="1878"/>
        <v>2.7000924262407446E-2</v>
      </c>
      <c r="M1452" s="376">
        <f t="shared" si="1878"/>
        <v>4.412067536543151E-2</v>
      </c>
      <c r="N1452" s="376">
        <f t="shared" si="1878"/>
        <v>3.643762655965261E-2</v>
      </c>
      <c r="O1452" s="376">
        <f t="shared" si="1878"/>
        <v>3.0494387501983397E-2</v>
      </c>
      <c r="P1452" s="376">
        <f t="shared" si="1878"/>
        <v>4.330259141770329E-2</v>
      </c>
      <c r="Q1452" s="376">
        <f t="shared" si="1878"/>
        <v>4.2597529899781335E-2</v>
      </c>
      <c r="R1452" s="376">
        <f t="shared" si="1878"/>
        <v>2.87174285337959E-2</v>
      </c>
      <c r="S1452" s="376">
        <f t="shared" si="1878"/>
        <v>3.3174303263803044E-2</v>
      </c>
      <c r="T1452" s="376">
        <f t="shared" si="1878"/>
        <v>5.4766387044304816E-2</v>
      </c>
      <c r="U1452" s="376">
        <f t="shared" si="1878"/>
        <v>4.5699242037446949E-2</v>
      </c>
      <c r="V1452" s="376">
        <f t="shared" si="1878"/>
        <v>5.582086662047548E-2</v>
      </c>
      <c r="W1452" s="376">
        <f t="shared" si="1878"/>
        <v>4.5431903051127216E-2</v>
      </c>
      <c r="X1452" s="376">
        <f t="shared" si="1878"/>
        <v>5.1014514075761033E-2</v>
      </c>
      <c r="Y1452" s="376">
        <f t="shared" si="1878"/>
        <v>6.4095441892476498E-2</v>
      </c>
      <c r="Z1452" s="376">
        <f t="shared" si="1878"/>
        <v>8.472614407610822E-2</v>
      </c>
      <c r="AA1452" s="376">
        <f t="shared" si="1878"/>
        <v>6.6704277106524171E-2</v>
      </c>
      <c r="AB1452" s="376">
        <f t="shared" si="1878"/>
        <v>5.1137553395945168E-2</v>
      </c>
      <c r="AC1452" s="376">
        <f t="shared" si="1878"/>
        <v>4.6422816633708473E-2</v>
      </c>
      <c r="AD1452" s="376">
        <f t="shared" si="1878"/>
        <v>3.3478724072829529E-2</v>
      </c>
      <c r="AE1452" s="376">
        <f t="shared" si="1878"/>
        <v>3.2244923681221421E-2</v>
      </c>
      <c r="AF1452" s="376">
        <f t="shared" si="1878"/>
        <v>3.5852754269445508E-2</v>
      </c>
      <c r="AG1452" s="376">
        <f t="shared" ref="AG1452:AH1452" si="1879">AG282*100/AG$5</f>
        <v>3.2696794316487782E-2</v>
      </c>
      <c r="AH1452" s="376">
        <f t="shared" si="1879"/>
        <v>3.0813557087077729E-2</v>
      </c>
      <c r="AI1452" s="376">
        <f t="shared" ref="AI1452:AJ1452" si="1880">AI282*100/AI$5</f>
        <v>2.7648866493047493E-2</v>
      </c>
      <c r="AJ1452" s="376">
        <f t="shared" si="1880"/>
        <v>2.8283740109520467E-2</v>
      </c>
      <c r="AK1452" s="376">
        <f t="shared" ref="AK1452:AL1452" si="1881">AK282*100/AK$5</f>
        <v>3.7419570378632798E-2</v>
      </c>
      <c r="AL1452" s="376">
        <f t="shared" si="1881"/>
        <v>3.7703766031564126E-2</v>
      </c>
      <c r="AM1452" s="376">
        <f t="shared" ref="AM1452:AN1452" si="1882">AM282*100/AM$5</f>
        <v>4.4876224799919755E-2</v>
      </c>
      <c r="AN1452" s="376">
        <f t="shared" si="1882"/>
        <v>4.6161298272251843E-2</v>
      </c>
      <c r="AO1452" s="376">
        <f t="shared" ref="AO1452:AP1452" si="1883">AO282*100/AO$5</f>
        <v>4.3254737004063924E-2</v>
      </c>
      <c r="AP1452" s="376">
        <f t="shared" si="1883"/>
        <v>3.3398921264852423E-2</v>
      </c>
    </row>
    <row r="1453" spans="1:42" s="326" customFormat="1" ht="13.8" x14ac:dyDescent="0.3">
      <c r="A1453" s="330"/>
      <c r="B1453" s="330" t="s">
        <v>454</v>
      </c>
      <c r="C1453" s="376">
        <f t="shared" ref="C1453:AF1453" si="1884">C283*100/C$5</f>
        <v>3.4197186504201248E-2</v>
      </c>
      <c r="D1453" s="376">
        <f t="shared" si="1884"/>
        <v>2.6172759151210534E-2</v>
      </c>
      <c r="E1453" s="376">
        <f t="shared" si="1884"/>
        <v>2.0922678953239491E-2</v>
      </c>
      <c r="F1453" s="376">
        <f t="shared" si="1884"/>
        <v>2.1235056478851724E-2</v>
      </c>
      <c r="G1453" s="376">
        <f t="shared" si="1884"/>
        <v>2.1519983819338624E-2</v>
      </c>
      <c r="H1453" s="376">
        <f t="shared" si="1884"/>
        <v>2.5869537098329242E-2</v>
      </c>
      <c r="I1453" s="376">
        <f t="shared" si="1884"/>
        <v>2.7916818943018343E-2</v>
      </c>
      <c r="J1453" s="376">
        <f t="shared" si="1884"/>
        <v>3.1256963974981303E-2</v>
      </c>
      <c r="K1453" s="376">
        <f t="shared" si="1884"/>
        <v>3.0172469602904404E-2</v>
      </c>
      <c r="L1453" s="376">
        <f t="shared" si="1884"/>
        <v>3.3096450642716817E-2</v>
      </c>
      <c r="M1453" s="376">
        <f t="shared" si="1884"/>
        <v>3.9525658066042302E-2</v>
      </c>
      <c r="N1453" s="376">
        <f t="shared" si="1884"/>
        <v>4.4213949301041888E-2</v>
      </c>
      <c r="O1453" s="376">
        <f t="shared" si="1884"/>
        <v>3.9978493668267348E-2</v>
      </c>
      <c r="P1453" s="376">
        <f t="shared" si="1884"/>
        <v>3.4522300352669552E-2</v>
      </c>
      <c r="Q1453" s="376">
        <f t="shared" si="1884"/>
        <v>4.0699190160141799E-2</v>
      </c>
      <c r="R1453" s="376">
        <f t="shared" si="1884"/>
        <v>3.2036595131254154E-2</v>
      </c>
      <c r="S1453" s="376">
        <f t="shared" si="1884"/>
        <v>3.5940235956835438E-2</v>
      </c>
      <c r="T1453" s="376">
        <f t="shared" si="1884"/>
        <v>3.8718745901987754E-2</v>
      </c>
      <c r="U1453" s="376">
        <f t="shared" si="1884"/>
        <v>3.936301557947116E-2</v>
      </c>
      <c r="V1453" s="376">
        <f t="shared" si="1884"/>
        <v>4.4151268800521684E-2</v>
      </c>
      <c r="W1453" s="376">
        <f t="shared" si="1884"/>
        <v>4.050949063382614E-2</v>
      </c>
      <c r="X1453" s="376">
        <f t="shared" si="1884"/>
        <v>4.3085938333873822E-2</v>
      </c>
      <c r="Y1453" s="376">
        <f t="shared" si="1884"/>
        <v>4.5478103067260266E-2</v>
      </c>
      <c r="Z1453" s="376">
        <f t="shared" si="1884"/>
        <v>6.3149266379398439E-2</v>
      </c>
      <c r="AA1453" s="376">
        <f t="shared" si="1884"/>
        <v>5.1096617382034241E-2</v>
      </c>
      <c r="AB1453" s="376">
        <f t="shared" si="1884"/>
        <v>4.0256497326901904E-2</v>
      </c>
      <c r="AC1453" s="376">
        <f t="shared" si="1884"/>
        <v>4.2312403188469301E-2</v>
      </c>
      <c r="AD1453" s="376">
        <f t="shared" si="1884"/>
        <v>4.1939387317887405E-2</v>
      </c>
      <c r="AE1453" s="376">
        <f t="shared" si="1884"/>
        <v>3.8918988693762806E-2</v>
      </c>
      <c r="AF1453" s="376">
        <f t="shared" si="1884"/>
        <v>3.7292174055872221E-2</v>
      </c>
      <c r="AG1453" s="376">
        <f t="shared" ref="AG1453:AH1453" si="1885">AG283*100/AG$5</f>
        <v>3.1814332557663402E-2</v>
      </c>
      <c r="AH1453" s="376">
        <f t="shared" si="1885"/>
        <v>3.516506796409101E-2</v>
      </c>
      <c r="AI1453" s="376">
        <f t="shared" ref="AI1453:AJ1453" si="1886">AI283*100/AI$5</f>
        <v>3.4997918569219355E-2</v>
      </c>
      <c r="AJ1453" s="376">
        <f t="shared" si="1886"/>
        <v>4.1884051564643733E-2</v>
      </c>
      <c r="AK1453" s="376">
        <f t="shared" ref="AK1453:AL1453" si="1887">AK283*100/AK$5</f>
        <v>6.5445985085221828E-2</v>
      </c>
      <c r="AL1453" s="376">
        <f t="shared" si="1887"/>
        <v>7.6504880169055364E-2</v>
      </c>
      <c r="AM1453" s="376">
        <f t="shared" ref="AM1453:AN1453" si="1888">AM283*100/AM$5</f>
        <v>6.9028709696391577E-2</v>
      </c>
      <c r="AN1453" s="376">
        <f t="shared" si="1888"/>
        <v>7.6829681437345865E-2</v>
      </c>
      <c r="AO1453" s="376">
        <f t="shared" ref="AO1453:AP1453" si="1889">AO283*100/AO$5</f>
        <v>6.7604187840206165E-2</v>
      </c>
      <c r="AP1453" s="376">
        <f t="shared" si="1889"/>
        <v>6.1156231106072413E-2</v>
      </c>
    </row>
    <row r="1454" spans="1:42" s="326" customFormat="1" ht="13.8" x14ac:dyDescent="0.3">
      <c r="A1454" s="328"/>
      <c r="B1454" s="328" t="s">
        <v>455</v>
      </c>
      <c r="C1454" s="376">
        <f t="shared" ref="C1454:AF1454" si="1890">C284*100/C$5</f>
        <v>1.5630532215304103E-2</v>
      </c>
      <c r="D1454" s="376">
        <f t="shared" si="1890"/>
        <v>1.5453981143560168E-2</v>
      </c>
      <c r="E1454" s="376">
        <f t="shared" si="1890"/>
        <v>1.3799271323883444E-2</v>
      </c>
      <c r="F1454" s="376">
        <f t="shared" si="1890"/>
        <v>1.3636825347059204E-2</v>
      </c>
      <c r="G1454" s="376">
        <f t="shared" si="1890"/>
        <v>1.3681089369682632E-2</v>
      </c>
      <c r="H1454" s="376">
        <f t="shared" si="1890"/>
        <v>1.3297086995919933E-2</v>
      </c>
      <c r="I1454" s="376">
        <f t="shared" si="1890"/>
        <v>1.6853350405494561E-2</v>
      </c>
      <c r="J1454" s="376">
        <f t="shared" si="1890"/>
        <v>1.8929246561278056E-2</v>
      </c>
      <c r="K1454" s="376">
        <f t="shared" si="1890"/>
        <v>2.0912778021258838E-2</v>
      </c>
      <c r="L1454" s="376">
        <f t="shared" si="1890"/>
        <v>2.0634485598528766E-2</v>
      </c>
      <c r="M1454" s="376">
        <f t="shared" si="1890"/>
        <v>2.3060179409897665E-2</v>
      </c>
      <c r="N1454" s="376">
        <f t="shared" si="1890"/>
        <v>2.4350999213036139E-2</v>
      </c>
      <c r="O1454" s="376">
        <f t="shared" si="1890"/>
        <v>2.2763402483376566E-2</v>
      </c>
      <c r="P1454" s="376">
        <f t="shared" si="1890"/>
        <v>2.2319397806323155E-2</v>
      </c>
      <c r="Q1454" s="376">
        <f t="shared" si="1890"/>
        <v>2.2960865343642611E-2</v>
      </c>
      <c r="R1454" s="376">
        <f t="shared" si="1890"/>
        <v>1.4987434056715491E-2</v>
      </c>
      <c r="S1454" s="376">
        <f t="shared" si="1890"/>
        <v>1.7956069660585015E-2</v>
      </c>
      <c r="T1454" s="376">
        <f t="shared" si="1890"/>
        <v>1.8259140631565765E-2</v>
      </c>
      <c r="U1454" s="376">
        <f t="shared" si="1890"/>
        <v>1.7971914282831826E-2</v>
      </c>
      <c r="V1454" s="376">
        <f t="shared" si="1890"/>
        <v>2.7695539638367826E-2</v>
      </c>
      <c r="W1454" s="376">
        <f t="shared" si="1890"/>
        <v>2.544632417708587E-2</v>
      </c>
      <c r="X1454" s="376">
        <f t="shared" si="1890"/>
        <v>2.2715214398299842E-2</v>
      </c>
      <c r="Y1454" s="376">
        <f t="shared" si="1890"/>
        <v>2.9467404653037439E-2</v>
      </c>
      <c r="Z1454" s="376">
        <f t="shared" si="1890"/>
        <v>4.2889939195075319E-2</v>
      </c>
      <c r="AA1454" s="376">
        <f t="shared" si="1890"/>
        <v>3.79321476189943E-2</v>
      </c>
      <c r="AB1454" s="376">
        <f t="shared" si="1890"/>
        <v>3.5650599462624881E-2</v>
      </c>
      <c r="AC1454" s="376">
        <f t="shared" si="1890"/>
        <v>3.2629860872691659E-2</v>
      </c>
      <c r="AD1454" s="376">
        <f t="shared" si="1890"/>
        <v>2.7505349681218764E-2</v>
      </c>
      <c r="AE1454" s="376">
        <f t="shared" si="1890"/>
        <v>2.5155321826327272E-2</v>
      </c>
      <c r="AF1454" s="376">
        <f t="shared" si="1890"/>
        <v>2.8849248230129222E-2</v>
      </c>
      <c r="AG1454" s="376">
        <f t="shared" ref="AG1454:AH1454" si="1891">AG284*100/AG$5</f>
        <v>3.3203948687181753E-2</v>
      </c>
      <c r="AH1454" s="376">
        <f t="shared" si="1891"/>
        <v>3.130426653485615E-2</v>
      </c>
      <c r="AI1454" s="376">
        <f t="shared" ref="AI1454:AJ1454" si="1892">AI284*100/AI$5</f>
        <v>2.452547423836187E-2</v>
      </c>
      <c r="AJ1454" s="376">
        <f t="shared" si="1892"/>
        <v>2.7707730840978488E-2</v>
      </c>
      <c r="AK1454" s="376">
        <f t="shared" ref="AK1454:AL1454" si="1893">AK284*100/AK$5</f>
        <v>2.8812236463370864E-2</v>
      </c>
      <c r="AL1454" s="376">
        <f t="shared" si="1893"/>
        <v>2.9775762825228175E-2</v>
      </c>
      <c r="AM1454" s="376">
        <f t="shared" ref="AM1454:AN1454" si="1894">AM284*100/AM$5</f>
        <v>2.5561998256887156E-2</v>
      </c>
      <c r="AN1454" s="376">
        <f t="shared" si="1894"/>
        <v>2.3186987443086227E-2</v>
      </c>
      <c r="AO1454" s="376">
        <f t="shared" ref="AO1454:AP1454" si="1895">AO284*100/AO$5</f>
        <v>2.097196502146002E-2</v>
      </c>
      <c r="AP1454" s="376">
        <f t="shared" si="1895"/>
        <v>1.6853136302693847E-2</v>
      </c>
    </row>
    <row r="1455" spans="1:42" s="326" customFormat="1" ht="27.6" x14ac:dyDescent="0.3">
      <c r="A1455" s="330"/>
      <c r="B1455" s="330" t="s">
        <v>456</v>
      </c>
      <c r="C1455" s="376">
        <f t="shared" ref="C1455:AF1455" si="1896">C285*100/C$5</f>
        <v>7.4698399813469896E-3</v>
      </c>
      <c r="D1455" s="376">
        <f t="shared" si="1896"/>
        <v>6.7584262939803519E-3</v>
      </c>
      <c r="E1455" s="376">
        <f t="shared" si="1896"/>
        <v>6.2656150876011316E-3</v>
      </c>
      <c r="F1455" s="376">
        <f t="shared" si="1896"/>
        <v>6.3985104267726472E-3</v>
      </c>
      <c r="G1455" s="376">
        <f t="shared" si="1896"/>
        <v>5.2875561617962601E-3</v>
      </c>
      <c r="H1455" s="376">
        <f t="shared" si="1896"/>
        <v>5.9057906821115775E-3</v>
      </c>
      <c r="I1455" s="376">
        <f t="shared" si="1896"/>
        <v>8.2607231746844242E-3</v>
      </c>
      <c r="J1455" s="376">
        <f t="shared" si="1896"/>
        <v>8.2063207635598504E-3</v>
      </c>
      <c r="K1455" s="376">
        <f t="shared" si="1896"/>
        <v>9.8482313008179511E-3</v>
      </c>
      <c r="L1455" s="376">
        <f t="shared" si="1896"/>
        <v>9.5722340194487939E-3</v>
      </c>
      <c r="M1455" s="376">
        <f t="shared" si="1896"/>
        <v>1.187046135675544E-2</v>
      </c>
      <c r="N1455" s="376">
        <f t="shared" si="1896"/>
        <v>1.1775574436960907E-2</v>
      </c>
      <c r="O1455" s="376">
        <f t="shared" si="1896"/>
        <v>1.1287459816657262E-2</v>
      </c>
      <c r="P1455" s="376">
        <f t="shared" si="1896"/>
        <v>1.03012896902116E-2</v>
      </c>
      <c r="Q1455" s="376">
        <f t="shared" si="1896"/>
        <v>8.0743989887567397E-3</v>
      </c>
      <c r="R1455" s="376">
        <f t="shared" si="1896"/>
        <v>5.9417672321275712E-3</v>
      </c>
      <c r="S1455" s="376">
        <f t="shared" si="1896"/>
        <v>8.5021625301525978E-3</v>
      </c>
      <c r="T1455" s="376">
        <f t="shared" si="1896"/>
        <v>8.3816447179096976E-3</v>
      </c>
      <c r="U1455" s="376">
        <f t="shared" si="1896"/>
        <v>7.9168495580728328E-3</v>
      </c>
      <c r="V1455" s="376">
        <f t="shared" si="1896"/>
        <v>1.1881632547021575E-2</v>
      </c>
      <c r="W1455" s="376">
        <f t="shared" si="1896"/>
        <v>1.1719277522207142E-2</v>
      </c>
      <c r="X1455" s="376">
        <f t="shared" si="1896"/>
        <v>1.1067198195341172E-2</v>
      </c>
      <c r="Y1455" s="376">
        <f t="shared" si="1896"/>
        <v>1.4702934979731802E-2</v>
      </c>
      <c r="Z1455" s="376">
        <f t="shared" si="1896"/>
        <v>2.9205621090975385E-2</v>
      </c>
      <c r="AA1455" s="376">
        <f t="shared" si="1896"/>
        <v>2.484654703690611E-2</v>
      </c>
      <c r="AB1455" s="376">
        <f t="shared" si="1896"/>
        <v>2.1264484457638233E-2</v>
      </c>
      <c r="AC1455" s="376">
        <f t="shared" si="1896"/>
        <v>2.1253111602952207E-2</v>
      </c>
      <c r="AD1455" s="376">
        <f t="shared" si="1896"/>
        <v>1.8309461356002969E-2</v>
      </c>
      <c r="AE1455" s="376">
        <f t="shared" si="1896"/>
        <v>1.5346651675498047E-2</v>
      </c>
      <c r="AF1455" s="376">
        <f t="shared" si="1896"/>
        <v>1.7432833661829732E-2</v>
      </c>
      <c r="AG1455" s="376">
        <f t="shared" ref="AG1455:AH1455" si="1897">AG285*100/AG$5</f>
        <v>1.9792479943435616E-2</v>
      </c>
      <c r="AH1455" s="376">
        <f t="shared" si="1897"/>
        <v>1.9681665241218532E-2</v>
      </c>
      <c r="AI1455" s="376">
        <f t="shared" ref="AI1455:AJ1455" si="1898">AI285*100/AI$5</f>
        <v>1.1459961790874341E-2</v>
      </c>
      <c r="AJ1455" s="376">
        <f t="shared" si="1898"/>
        <v>1.1799896572081577E-2</v>
      </c>
      <c r="AK1455" s="376">
        <f t="shared" ref="AK1455:AL1455" si="1899">AK285*100/AK$5</f>
        <v>1.1294887940026619E-2</v>
      </c>
      <c r="AL1455" s="376">
        <f t="shared" si="1899"/>
        <v>1.3585880447829589E-2</v>
      </c>
      <c r="AM1455" s="376">
        <f t="shared" ref="AM1455:AN1455" si="1900">AM285*100/AM$5</f>
        <v>1.2436750467309741E-2</v>
      </c>
      <c r="AN1455" s="376">
        <f t="shared" si="1900"/>
        <v>1.0826909620249396E-2</v>
      </c>
      <c r="AO1455" s="376">
        <f t="shared" ref="AO1455:AP1455" si="1901">AO285*100/AO$5</f>
        <v>9.9797645511468872E-3</v>
      </c>
      <c r="AP1455" s="376">
        <f t="shared" si="1901"/>
        <v>8.0417337801774423E-3</v>
      </c>
    </row>
    <row r="1456" spans="1:42" s="326" customFormat="1" ht="27.6" x14ac:dyDescent="0.3">
      <c r="A1456" s="328"/>
      <c r="B1456" s="328" t="s">
        <v>457</v>
      </c>
      <c r="C1456" s="376">
        <f t="shared" ref="C1456:AF1456" si="1902">C286*100/C$5</f>
        <v>8.1606922339571147E-3</v>
      </c>
      <c r="D1456" s="376">
        <f t="shared" si="1902"/>
        <v>8.6955548495798157E-3</v>
      </c>
      <c r="E1456" s="376">
        <f t="shared" si="1902"/>
        <v>7.5709515641846992E-3</v>
      </c>
      <c r="F1456" s="376">
        <f t="shared" si="1902"/>
        <v>7.2383149202865571E-3</v>
      </c>
      <c r="G1456" s="376">
        <f t="shared" si="1902"/>
        <v>8.3935332078863712E-3</v>
      </c>
      <c r="H1456" s="376">
        <f t="shared" si="1902"/>
        <v>7.3912963138083546E-3</v>
      </c>
      <c r="I1456" s="376">
        <f t="shared" si="1902"/>
        <v>8.5926272308101369E-3</v>
      </c>
      <c r="J1456" s="376">
        <f t="shared" si="1902"/>
        <v>1.0686453260991272E-2</v>
      </c>
      <c r="K1456" s="376">
        <f t="shared" si="1902"/>
        <v>1.1103782701719045E-2</v>
      </c>
      <c r="L1456" s="376">
        <f t="shared" si="1902"/>
        <v>1.1062251579079974E-2</v>
      </c>
      <c r="M1456" s="376">
        <f t="shared" si="1902"/>
        <v>1.1147171596666399E-2</v>
      </c>
      <c r="N1456" s="376">
        <f t="shared" si="1902"/>
        <v>1.2575424776075232E-2</v>
      </c>
      <c r="O1456" s="376">
        <f t="shared" si="1902"/>
        <v>1.1475942666719304E-2</v>
      </c>
      <c r="P1456" s="376">
        <f t="shared" si="1902"/>
        <v>1.2018108116111552E-2</v>
      </c>
      <c r="Q1456" s="376">
        <f t="shared" si="1902"/>
        <v>1.488646635488587E-2</v>
      </c>
      <c r="R1456" s="376">
        <f t="shared" si="1902"/>
        <v>9.0456668245879196E-3</v>
      </c>
      <c r="S1456" s="376">
        <f t="shared" si="1902"/>
        <v>9.4539071304324193E-3</v>
      </c>
      <c r="T1456" s="376">
        <f t="shared" si="1902"/>
        <v>9.8774959136560692E-3</v>
      </c>
      <c r="U1456" s="376">
        <f t="shared" si="1902"/>
        <v>1.005506472475899E-2</v>
      </c>
      <c r="V1456" s="376">
        <f t="shared" si="1902"/>
        <v>1.5813907091346252E-2</v>
      </c>
      <c r="W1456" s="376">
        <f t="shared" si="1902"/>
        <v>1.3727046654878727E-2</v>
      </c>
      <c r="X1456" s="376">
        <f t="shared" si="1902"/>
        <v>1.1648016202958668E-2</v>
      </c>
      <c r="Y1456" s="376">
        <f t="shared" si="1902"/>
        <v>1.4764469673305639E-2</v>
      </c>
      <c r="Z1456" s="376">
        <f t="shared" si="1902"/>
        <v>1.3684318104099938E-2</v>
      </c>
      <c r="AA1456" s="376">
        <f t="shared" si="1902"/>
        <v>1.3085600582088193E-2</v>
      </c>
      <c r="AB1456" s="376">
        <f t="shared" si="1902"/>
        <v>1.4386115004986651E-2</v>
      </c>
      <c r="AC1456" s="376">
        <f t="shared" si="1902"/>
        <v>1.1376749269739445E-2</v>
      </c>
      <c r="AD1456" s="376">
        <f t="shared" si="1902"/>
        <v>9.1958883252157963E-3</v>
      </c>
      <c r="AE1456" s="376">
        <f t="shared" si="1902"/>
        <v>9.8086701508292243E-3</v>
      </c>
      <c r="AF1456" s="376">
        <f t="shared" si="1902"/>
        <v>1.1416414568299492E-2</v>
      </c>
      <c r="AG1456" s="376">
        <f t="shared" ref="AG1456:AH1456" si="1903">AG286*100/AG$5</f>
        <v>1.3411468743746137E-2</v>
      </c>
      <c r="AH1456" s="376">
        <f t="shared" si="1903"/>
        <v>1.1622601293637621E-2</v>
      </c>
      <c r="AI1456" s="376">
        <f t="shared" ref="AI1456:AJ1456" si="1904">AI286*100/AI$5</f>
        <v>1.3065512447487531E-2</v>
      </c>
      <c r="AJ1456" s="376">
        <f t="shared" si="1904"/>
        <v>1.5907834268896914E-2</v>
      </c>
      <c r="AK1456" s="376">
        <f t="shared" ref="AK1456:AL1456" si="1905">AK286*100/AK$5</f>
        <v>1.7517348523344245E-2</v>
      </c>
      <c r="AL1456" s="376">
        <f t="shared" si="1905"/>
        <v>1.618988237739858E-2</v>
      </c>
      <c r="AM1456" s="376">
        <f t="shared" ref="AM1456:AN1456" si="1906">AM286*100/AM$5</f>
        <v>1.3125247789577415E-2</v>
      </c>
      <c r="AN1456" s="376">
        <f t="shared" si="1906"/>
        <v>1.2360077822836827E-2</v>
      </c>
      <c r="AO1456" s="376">
        <f t="shared" ref="AO1456:AP1456" si="1907">AO286*100/AO$5</f>
        <v>1.0992200470313129E-2</v>
      </c>
      <c r="AP1456" s="376">
        <f t="shared" si="1907"/>
        <v>8.8114025225164046E-3</v>
      </c>
    </row>
    <row r="1457" spans="1:42" s="326" customFormat="1" ht="13.8" x14ac:dyDescent="0.3">
      <c r="A1457" s="330"/>
      <c r="B1457" s="330" t="s">
        <v>458</v>
      </c>
      <c r="C1457" s="376">
        <f t="shared" ref="C1457:AF1457" si="1908">C287*100/C$5</f>
        <v>0.10993186469658633</v>
      </c>
      <c r="D1457" s="376">
        <f t="shared" si="1908"/>
        <v>9.9439265854105813E-2</v>
      </c>
      <c r="E1457" s="376">
        <f t="shared" si="1908"/>
        <v>9.804941705537723E-2</v>
      </c>
      <c r="F1457" s="376">
        <f t="shared" si="1908"/>
        <v>9.8936967473972057E-2</v>
      </c>
      <c r="G1457" s="376">
        <f t="shared" si="1908"/>
        <v>8.363952474114085E-2</v>
      </c>
      <c r="H1457" s="376">
        <f t="shared" si="1908"/>
        <v>0.10992741674556152</v>
      </c>
      <c r="I1457" s="376">
        <f t="shared" si="1908"/>
        <v>0.11432250822107907</v>
      </c>
      <c r="J1457" s="376">
        <f t="shared" si="1908"/>
        <v>0.12677853766281796</v>
      </c>
      <c r="K1457" s="376">
        <f t="shared" si="1908"/>
        <v>0.11810030364725911</v>
      </c>
      <c r="L1457" s="376">
        <f t="shared" si="1908"/>
        <v>0.10795854500236823</v>
      </c>
      <c r="M1457" s="376">
        <f t="shared" si="1908"/>
        <v>0.15840045745949999</v>
      </c>
      <c r="N1457" s="376">
        <f t="shared" si="1908"/>
        <v>0.13966275643535145</v>
      </c>
      <c r="O1457" s="376">
        <f t="shared" si="1908"/>
        <v>0.13501650052488331</v>
      </c>
      <c r="P1457" s="376">
        <f t="shared" si="1908"/>
        <v>0.12485315209838567</v>
      </c>
      <c r="Q1457" s="376">
        <f t="shared" si="1908"/>
        <v>0.14144926365501251</v>
      </c>
      <c r="R1457" s="376">
        <f t="shared" si="1908"/>
        <v>0.10806456121642519</v>
      </c>
      <c r="S1457" s="376">
        <f t="shared" si="1908"/>
        <v>0.13256185318605207</v>
      </c>
      <c r="T1457" s="376">
        <f t="shared" si="1908"/>
        <v>0.12383941050028251</v>
      </c>
      <c r="U1457" s="376">
        <f t="shared" si="1908"/>
        <v>0.13303436378141889</v>
      </c>
      <c r="V1457" s="376">
        <f t="shared" si="1908"/>
        <v>0.15229557485046558</v>
      </c>
      <c r="W1457" s="376">
        <f t="shared" si="1908"/>
        <v>0.11749494580460679</v>
      </c>
      <c r="X1457" s="376">
        <f t="shared" si="1908"/>
        <v>0.12272767123830042</v>
      </c>
      <c r="Y1457" s="376">
        <f t="shared" si="1908"/>
        <v>0.13625802204096032</v>
      </c>
      <c r="Z1457" s="376">
        <f t="shared" si="1908"/>
        <v>0.16149589652912377</v>
      </c>
      <c r="AA1457" s="376">
        <f t="shared" si="1908"/>
        <v>0.14854816261821061</v>
      </c>
      <c r="AB1457" s="376">
        <f t="shared" si="1908"/>
        <v>0.15126677699958158</v>
      </c>
      <c r="AC1457" s="376">
        <f t="shared" si="1908"/>
        <v>0.15231236896016775</v>
      </c>
      <c r="AD1457" s="376">
        <f t="shared" si="1908"/>
        <v>0.13077244131666699</v>
      </c>
      <c r="AE1457" s="376">
        <f t="shared" si="1908"/>
        <v>0.14343718168974018</v>
      </c>
      <c r="AF1457" s="376">
        <f t="shared" si="1908"/>
        <v>0.142431244295395</v>
      </c>
      <c r="AG1457" s="376">
        <f t="shared" ref="AG1457:AH1457" si="1909">AG287*100/AG$5</f>
        <v>0.13340096756122208</v>
      </c>
      <c r="AH1457" s="376">
        <f t="shared" si="1909"/>
        <v>0.13835392409960603</v>
      </c>
      <c r="AI1457" s="376">
        <f t="shared" ref="AI1457:AJ1457" si="1910">AI287*100/AI$5</f>
        <v>0.1163862882591563</v>
      </c>
      <c r="AJ1457" s="376">
        <f t="shared" si="1910"/>
        <v>0.13194250883743874</v>
      </c>
      <c r="AK1457" s="376">
        <f t="shared" ref="AK1457:AL1457" si="1911">AK287*100/AK$5</f>
        <v>0.17856274028196994</v>
      </c>
      <c r="AL1457" s="376">
        <f t="shared" si="1911"/>
        <v>0.1843452401515781</v>
      </c>
      <c r="AM1457" s="376">
        <f t="shared" ref="AM1457:AN1457" si="1912">AM287*100/AM$5</f>
        <v>0.18841779310462131</v>
      </c>
      <c r="AN1457" s="376">
        <f t="shared" si="1912"/>
        <v>0.17380149279342996</v>
      </c>
      <c r="AO1457" s="376">
        <f t="shared" ref="AO1457:AP1457" si="1913">AO287*100/AO$5</f>
        <v>0.15525665265450919</v>
      </c>
      <c r="AP1457" s="376">
        <f t="shared" si="1913"/>
        <v>0.13275559574534063</v>
      </c>
    </row>
    <row r="1458" spans="1:42" s="326" customFormat="1" ht="27.6" x14ac:dyDescent="0.3">
      <c r="A1458" s="328"/>
      <c r="B1458" s="328" t="s">
        <v>459</v>
      </c>
      <c r="C1458" s="376">
        <f t="shared" ref="C1458:AF1458" si="1914">C288*100/C$5</f>
        <v>3.6917417248853626E-2</v>
      </c>
      <c r="D1458" s="376">
        <f t="shared" si="1914"/>
        <v>3.4739172097083722E-2</v>
      </c>
      <c r="E1458" s="376">
        <f t="shared" si="1914"/>
        <v>3.5952696097901728E-2</v>
      </c>
      <c r="F1458" s="376">
        <f t="shared" si="1914"/>
        <v>3.6671462883440732E-2</v>
      </c>
      <c r="G1458" s="376">
        <f t="shared" si="1914"/>
        <v>2.7916817497595638E-2</v>
      </c>
      <c r="H1458" s="376">
        <f t="shared" si="1914"/>
        <v>3.8152132443334305E-2</v>
      </c>
      <c r="I1458" s="376">
        <f t="shared" si="1914"/>
        <v>4.5323342775389089E-2</v>
      </c>
      <c r="J1458" s="376">
        <f t="shared" si="1914"/>
        <v>4.850847384682045E-2</v>
      </c>
      <c r="K1458" s="376">
        <f t="shared" si="1914"/>
        <v>4.9672752298149513E-2</v>
      </c>
      <c r="L1458" s="376">
        <f t="shared" si="1914"/>
        <v>4.0501386393611172E-2</v>
      </c>
      <c r="M1458" s="376">
        <f t="shared" si="1914"/>
        <v>6.1777454802899284E-2</v>
      </c>
      <c r="N1458" s="376">
        <f t="shared" si="1914"/>
        <v>5.3101175291201071E-2</v>
      </c>
      <c r="O1458" s="376">
        <f t="shared" si="1914"/>
        <v>5.3564648860619159E-2</v>
      </c>
      <c r="P1458" s="376">
        <f t="shared" si="1914"/>
        <v>4.5514982854923038E-2</v>
      </c>
      <c r="Q1458" s="376">
        <f t="shared" si="1914"/>
        <v>4.9989871802707531E-2</v>
      </c>
      <c r="R1458" s="376">
        <f t="shared" si="1914"/>
        <v>3.6230774380964642E-2</v>
      </c>
      <c r="S1458" s="376">
        <f t="shared" si="1914"/>
        <v>4.4155366236342794E-2</v>
      </c>
      <c r="T1458" s="376">
        <f t="shared" si="1914"/>
        <v>4.1924242714209713E-2</v>
      </c>
      <c r="U1458" s="376">
        <f t="shared" si="1914"/>
        <v>4.4515733747919319E-2</v>
      </c>
      <c r="V1458" s="376">
        <f t="shared" si="1914"/>
        <v>5.5412043183128867E-2</v>
      </c>
      <c r="W1458" s="376">
        <f t="shared" si="1914"/>
        <v>4.2066398820397685E-2</v>
      </c>
      <c r="X1458" s="376">
        <f t="shared" si="1914"/>
        <v>4.0544393093904875E-2</v>
      </c>
      <c r="Y1458" s="376">
        <f t="shared" si="1914"/>
        <v>4.3694479023399908E-2</v>
      </c>
      <c r="Z1458" s="376">
        <f t="shared" si="1914"/>
        <v>5.6993196145164619E-2</v>
      </c>
      <c r="AA1458" s="376">
        <f t="shared" si="1914"/>
        <v>5.0654297775632254E-2</v>
      </c>
      <c r="AB1458" s="376">
        <f t="shared" si="1914"/>
        <v>5.1435665095392984E-2</v>
      </c>
      <c r="AC1458" s="376">
        <f t="shared" si="1914"/>
        <v>5.0240384024621346E-2</v>
      </c>
      <c r="AD1458" s="376">
        <f t="shared" si="1914"/>
        <v>4.4756437215452964E-2</v>
      </c>
      <c r="AE1458" s="376">
        <f t="shared" si="1914"/>
        <v>4.5880232944254966E-2</v>
      </c>
      <c r="AF1458" s="376">
        <f t="shared" si="1914"/>
        <v>5.2178231345382443E-2</v>
      </c>
      <c r="AG1458" s="376">
        <f t="shared" ref="AG1458:AH1458" si="1915">AG288*100/AG$5</f>
        <v>5.1953004927965334E-2</v>
      </c>
      <c r="AH1458" s="376">
        <f t="shared" si="1915"/>
        <v>5.3417222902158286E-2</v>
      </c>
      <c r="AI1458" s="376">
        <f t="shared" ref="AI1458:AJ1458" si="1916">AI288*100/AI$5</f>
        <v>4.4888100233428263E-2</v>
      </c>
      <c r="AJ1458" s="376">
        <f t="shared" si="1916"/>
        <v>5.2080818850266601E-2</v>
      </c>
      <c r="AK1458" s="376">
        <f t="shared" ref="AK1458:AL1458" si="1917">AK288*100/AK$5</f>
        <v>7.6260574123409253E-2</v>
      </c>
      <c r="AL1458" s="376">
        <f t="shared" si="1917"/>
        <v>7.7934863056671799E-2</v>
      </c>
      <c r="AM1458" s="376">
        <f t="shared" ref="AM1458:AN1458" si="1918">AM288*100/AM$5</f>
        <v>8.1572373568577383E-2</v>
      </c>
      <c r="AN1458" s="376">
        <f t="shared" si="1918"/>
        <v>7.0583358406840227E-2</v>
      </c>
      <c r="AO1458" s="376">
        <f t="shared" ref="AO1458:AP1458" si="1919">AO288*100/AO$5</f>
        <v>5.7742493641493434E-2</v>
      </c>
      <c r="AP1458" s="376">
        <f t="shared" si="1919"/>
        <v>4.5167347401586108E-2</v>
      </c>
    </row>
    <row r="1459" spans="1:42" s="326" customFormat="1" ht="27.6" x14ac:dyDescent="0.3">
      <c r="A1459" s="330"/>
      <c r="B1459" s="330" t="s">
        <v>460</v>
      </c>
      <c r="C1459" s="376">
        <f t="shared" ref="C1459:AF1459" si="1920">C289*100/C$5</f>
        <v>7.3014447447732708E-2</v>
      </c>
      <c r="D1459" s="376">
        <f t="shared" si="1920"/>
        <v>6.4657046455786557E-2</v>
      </c>
      <c r="E1459" s="376">
        <f t="shared" si="1920"/>
        <v>6.2096720957475489E-2</v>
      </c>
      <c r="F1459" s="376">
        <f t="shared" si="1920"/>
        <v>6.2305495280698654E-2</v>
      </c>
      <c r="G1459" s="376">
        <f t="shared" si="1920"/>
        <v>5.5759683160760562E-2</v>
      </c>
      <c r="H1459" s="376">
        <f t="shared" si="1920"/>
        <v>7.1775284302227196E-2</v>
      </c>
      <c r="I1459" s="376">
        <f t="shared" si="1920"/>
        <v>6.8999165445689986E-2</v>
      </c>
      <c r="J1459" s="376">
        <f t="shared" si="1920"/>
        <v>7.8233591279270584E-2</v>
      </c>
      <c r="K1459" s="376">
        <f t="shared" si="1920"/>
        <v>6.8427551349109605E-2</v>
      </c>
      <c r="L1459" s="376">
        <f t="shared" si="1920"/>
        <v>6.7457158608757062E-2</v>
      </c>
      <c r="M1459" s="376">
        <f t="shared" si="1920"/>
        <v>9.6580456200124912E-2</v>
      </c>
      <c r="N1459" s="376">
        <f t="shared" si="1920"/>
        <v>8.6517145014199562E-2</v>
      </c>
      <c r="O1459" s="376">
        <f t="shared" si="1920"/>
        <v>8.1451851664264163E-2</v>
      </c>
      <c r="P1459" s="376">
        <f t="shared" si="1920"/>
        <v>7.9338169243462625E-2</v>
      </c>
      <c r="Q1459" s="376">
        <f t="shared" si="1920"/>
        <v>9.1459391852304991E-2</v>
      </c>
      <c r="R1459" s="376">
        <f t="shared" si="1920"/>
        <v>7.1833786835460559E-2</v>
      </c>
      <c r="S1459" s="376">
        <f t="shared" si="1920"/>
        <v>8.8406486949709262E-2</v>
      </c>
      <c r="T1459" s="376">
        <f t="shared" si="1920"/>
        <v>8.1915167786072801E-2</v>
      </c>
      <c r="U1459" s="376">
        <f t="shared" si="1920"/>
        <v>8.8518630033499579E-2</v>
      </c>
      <c r="V1459" s="376">
        <f t="shared" si="1920"/>
        <v>9.6883531667336709E-2</v>
      </c>
      <c r="W1459" s="376">
        <f t="shared" si="1920"/>
        <v>7.5428546984209088E-2</v>
      </c>
      <c r="X1459" s="376">
        <f t="shared" si="1920"/>
        <v>8.218327814439555E-2</v>
      </c>
      <c r="Y1459" s="376">
        <f t="shared" si="1920"/>
        <v>9.2563543017560396E-2</v>
      </c>
      <c r="Z1459" s="376">
        <f t="shared" si="1920"/>
        <v>0.10450270038395917</v>
      </c>
      <c r="AA1459" s="376">
        <f t="shared" si="1920"/>
        <v>9.7893864842578351E-2</v>
      </c>
      <c r="AB1459" s="376">
        <f t="shared" si="1920"/>
        <v>9.9831111904188571E-2</v>
      </c>
      <c r="AC1459" s="376">
        <f t="shared" si="1920"/>
        <v>0.10207198493554639</v>
      </c>
      <c r="AD1459" s="376">
        <f t="shared" si="1920"/>
        <v>8.6016004101214016E-2</v>
      </c>
      <c r="AE1459" s="376">
        <f t="shared" si="1920"/>
        <v>9.7556948745485206E-2</v>
      </c>
      <c r="AF1459" s="376">
        <f t="shared" si="1920"/>
        <v>9.0253012950012562E-2</v>
      </c>
      <c r="AG1459" s="376">
        <f t="shared" ref="AG1459:AH1459" si="1921">AG289*100/AG$5</f>
        <v>8.1447962633256765E-2</v>
      </c>
      <c r="AH1459" s="376">
        <f t="shared" si="1921"/>
        <v>8.493670119744777E-2</v>
      </c>
      <c r="AI1459" s="376">
        <f t="shared" ref="AI1459:AJ1459" si="1922">AI289*100/AI$5</f>
        <v>7.1498188025728035E-2</v>
      </c>
      <c r="AJ1459" s="376">
        <f t="shared" si="1922"/>
        <v>7.9861689987172149E-2</v>
      </c>
      <c r="AK1459" s="376">
        <f t="shared" ref="AK1459:AL1459" si="1923">AK289*100/AK$5</f>
        <v>0.10230216615856069</v>
      </c>
      <c r="AL1459" s="376">
        <f t="shared" si="1923"/>
        <v>0.10641037709490633</v>
      </c>
      <c r="AM1459" s="376">
        <f t="shared" ref="AM1459:AN1459" si="1924">AM289*100/AM$5</f>
        <v>0.10684541953604391</v>
      </c>
      <c r="AN1459" s="376">
        <f t="shared" si="1924"/>
        <v>0.10321813438658972</v>
      </c>
      <c r="AO1459" s="376">
        <f t="shared" ref="AO1459:AP1459" si="1925">AO289*100/AO$5</f>
        <v>9.7514159013015744E-2</v>
      </c>
      <c r="AP1459" s="376">
        <f t="shared" si="1925"/>
        <v>8.7588248343754518E-2</v>
      </c>
    </row>
    <row r="1460" spans="1:42" s="326" customFormat="1" ht="13.8" x14ac:dyDescent="0.3">
      <c r="A1460" s="328"/>
      <c r="B1460" s="328" t="s">
        <v>461</v>
      </c>
      <c r="C1460" s="376">
        <f t="shared" ref="C1460:AF1460" si="1926">C290*100/C$5</f>
        <v>8.9767614573528276E-2</v>
      </c>
      <c r="D1460" s="376">
        <f t="shared" si="1926"/>
        <v>8.5061467241434249E-2</v>
      </c>
      <c r="E1460" s="376">
        <f t="shared" si="1926"/>
        <v>8.2348084008472017E-2</v>
      </c>
      <c r="F1460" s="376">
        <f t="shared" si="1926"/>
        <v>8.3260616928379078E-2</v>
      </c>
      <c r="G1460" s="376">
        <f t="shared" si="1926"/>
        <v>9.1108660018643248E-2</v>
      </c>
      <c r="H1460" s="376">
        <f t="shared" si="1926"/>
        <v>9.8405690138742605E-2</v>
      </c>
      <c r="I1460" s="376">
        <f t="shared" si="1926"/>
        <v>9.2232449374489933E-2</v>
      </c>
      <c r="J1460" s="376">
        <f t="shared" si="1926"/>
        <v>9.6506332179463847E-2</v>
      </c>
      <c r="K1460" s="376">
        <f t="shared" si="1926"/>
        <v>9.1498308340667189E-2</v>
      </c>
      <c r="L1460" s="376">
        <f t="shared" si="1926"/>
        <v>8.4660088615407955E-2</v>
      </c>
      <c r="M1460" s="376">
        <f t="shared" si="1926"/>
        <v>0.11300338839979374</v>
      </c>
      <c r="N1460" s="376">
        <f t="shared" si="1926"/>
        <v>0.11384536493393903</v>
      </c>
      <c r="O1460" s="376">
        <f t="shared" si="1926"/>
        <v>0.11416169779858018</v>
      </c>
      <c r="P1460" s="376">
        <f t="shared" si="1926"/>
        <v>0.10202198426575022</v>
      </c>
      <c r="Q1460" s="376">
        <f t="shared" si="1926"/>
        <v>0.12248235034961914</v>
      </c>
      <c r="R1460" s="376">
        <f t="shared" si="1926"/>
        <v>0.10227818040411027</v>
      </c>
      <c r="S1460" s="376">
        <f t="shared" si="1926"/>
        <v>0.11918362537504441</v>
      </c>
      <c r="T1460" s="376">
        <f t="shared" si="1926"/>
        <v>0.12935826886799043</v>
      </c>
      <c r="U1460" s="376">
        <f t="shared" si="1926"/>
        <v>0.13203668770078444</v>
      </c>
      <c r="V1460" s="376">
        <f t="shared" si="1926"/>
        <v>0.14220019136565473</v>
      </c>
      <c r="W1460" s="376">
        <f t="shared" si="1926"/>
        <v>0.11468342327671326</v>
      </c>
      <c r="X1460" s="376">
        <f t="shared" si="1926"/>
        <v>0.10828639007186061</v>
      </c>
      <c r="Y1460" s="376">
        <f t="shared" si="1926"/>
        <v>0.12474703073671334</v>
      </c>
      <c r="Z1460" s="376">
        <f t="shared" si="1926"/>
        <v>0.13798963092207375</v>
      </c>
      <c r="AA1460" s="376">
        <f t="shared" si="1926"/>
        <v>0.1434902376938019</v>
      </c>
      <c r="AB1460" s="376">
        <f t="shared" si="1926"/>
        <v>0.12809038226880959</v>
      </c>
      <c r="AC1460" s="376">
        <f t="shared" si="1926"/>
        <v>0.11803675931143204</v>
      </c>
      <c r="AD1460" s="376">
        <f t="shared" si="1926"/>
        <v>0.12074533436977215</v>
      </c>
      <c r="AE1460" s="376">
        <f t="shared" si="1926"/>
        <v>0.13169772420821357</v>
      </c>
      <c r="AF1460" s="376">
        <f t="shared" si="1926"/>
        <v>0.12280857725133616</v>
      </c>
      <c r="AG1460" s="376">
        <f t="shared" ref="AG1460:AH1460" si="1927">AG290*100/AG$5</f>
        <v>0.12248607213025359</v>
      </c>
      <c r="AH1460" s="376">
        <f t="shared" si="1927"/>
        <v>0.13030292102529117</v>
      </c>
      <c r="AI1460" s="376">
        <f t="shared" ref="AI1460:AJ1460" si="1928">AI290*100/AI$5</f>
        <v>0.10390722701152703</v>
      </c>
      <c r="AJ1460" s="376">
        <f t="shared" si="1928"/>
        <v>9.2244086980459133E-2</v>
      </c>
      <c r="AK1460" s="376">
        <f t="shared" ref="AK1460:AL1460" si="1929">AK290*100/AK$5</f>
        <v>0.12068694209329556</v>
      </c>
      <c r="AL1460" s="376">
        <f t="shared" si="1929"/>
        <v>0.11489652643562642</v>
      </c>
      <c r="AM1460" s="376">
        <f t="shared" ref="AM1460:AN1460" si="1930">AM290*100/AM$5</f>
        <v>0.14202889570128138</v>
      </c>
      <c r="AN1460" s="376">
        <f t="shared" si="1930"/>
        <v>0.13101025979068887</v>
      </c>
      <c r="AO1460" s="376">
        <f t="shared" ref="AO1460:AP1460" si="1931">AO290*100/AO$5</f>
        <v>0.11151730335357525</v>
      </c>
      <c r="AP1460" s="376">
        <f t="shared" si="1931"/>
        <v>0.1003939055987768</v>
      </c>
    </row>
    <row r="1461" spans="1:42" s="326" customFormat="1" ht="27.6" x14ac:dyDescent="0.3">
      <c r="A1461" s="330"/>
      <c r="B1461" s="330" t="s">
        <v>462</v>
      </c>
      <c r="C1461" s="376">
        <f t="shared" ref="C1461:AF1461" si="1932">C291*100/C$5</f>
        <v>3.3592690783167387E-2</v>
      </c>
      <c r="D1461" s="376">
        <f t="shared" si="1932"/>
        <v>3.4308699084728285E-2</v>
      </c>
      <c r="E1461" s="376">
        <f t="shared" si="1932"/>
        <v>3.8227711099947381E-2</v>
      </c>
      <c r="F1461" s="376">
        <f t="shared" si="1932"/>
        <v>3.2112524204365223E-2</v>
      </c>
      <c r="G1461" s="376">
        <f t="shared" si="1932"/>
        <v>4.0155846095879293E-2</v>
      </c>
      <c r="H1461" s="376">
        <f t="shared" si="1932"/>
        <v>4.224633089166932E-2</v>
      </c>
      <c r="I1461" s="376">
        <f t="shared" si="1932"/>
        <v>4.2299328041799256E-2</v>
      </c>
      <c r="J1461" s="376">
        <f t="shared" si="1932"/>
        <v>4.2271670066514964E-2</v>
      </c>
      <c r="K1461" s="376">
        <f t="shared" si="1932"/>
        <v>3.8255081746205191E-2</v>
      </c>
      <c r="L1461" s="376">
        <f t="shared" si="1932"/>
        <v>3.7069830801733303E-2</v>
      </c>
      <c r="M1461" s="376">
        <f t="shared" si="1932"/>
        <v>5.509766113619461E-2</v>
      </c>
      <c r="N1461" s="376">
        <f t="shared" si="1932"/>
        <v>4.8079892606761133E-2</v>
      </c>
      <c r="O1461" s="376">
        <f t="shared" si="1932"/>
        <v>4.89470334098073E-2</v>
      </c>
      <c r="P1461" s="376">
        <f t="shared" si="1932"/>
        <v>5.6324572779886665E-2</v>
      </c>
      <c r="Q1461" s="376">
        <f t="shared" si="1932"/>
        <v>5.7431676409810957E-2</v>
      </c>
      <c r="R1461" s="376">
        <f t="shared" si="1932"/>
        <v>4.4543228189926017E-2</v>
      </c>
      <c r="S1461" s="376">
        <f t="shared" si="1932"/>
        <v>5.5141889532056822E-2</v>
      </c>
      <c r="T1461" s="376">
        <f t="shared" si="1932"/>
        <v>6.6237621227442506E-2</v>
      </c>
      <c r="U1461" s="376">
        <f t="shared" si="1932"/>
        <v>6.7028261883483251E-2</v>
      </c>
      <c r="V1461" s="376">
        <f t="shared" si="1932"/>
        <v>6.3956504628635474E-2</v>
      </c>
      <c r="W1461" s="376">
        <f t="shared" si="1932"/>
        <v>4.7434401856389329E-2</v>
      </c>
      <c r="X1461" s="376">
        <f t="shared" si="1932"/>
        <v>4.667699962497638E-2</v>
      </c>
      <c r="Y1461" s="376">
        <f t="shared" si="1932"/>
        <v>5.6254324808686487E-2</v>
      </c>
      <c r="Z1461" s="376">
        <f t="shared" si="1932"/>
        <v>6.8050391395227297E-2</v>
      </c>
      <c r="AA1461" s="376">
        <f t="shared" si="1932"/>
        <v>6.3846602497954361E-2</v>
      </c>
      <c r="AB1461" s="376">
        <f t="shared" si="1932"/>
        <v>5.9388667392276981E-2</v>
      </c>
      <c r="AC1461" s="376">
        <f t="shared" si="1932"/>
        <v>5.7731957353800684E-2</v>
      </c>
      <c r="AD1461" s="376">
        <f t="shared" si="1932"/>
        <v>5.9367845413244857E-2</v>
      </c>
      <c r="AE1461" s="376">
        <f t="shared" si="1932"/>
        <v>5.2812519431584305E-2</v>
      </c>
      <c r="AF1461" s="376">
        <f t="shared" si="1932"/>
        <v>5.4694218945789679E-2</v>
      </c>
      <c r="AG1461" s="376">
        <f t="shared" ref="AG1461:AH1461" si="1933">AG291*100/AG$5</f>
        <v>5.8274934136883554E-2</v>
      </c>
      <c r="AH1461" s="376">
        <f t="shared" si="1933"/>
        <v>5.9662039673377451E-2</v>
      </c>
      <c r="AI1461" s="376">
        <f t="shared" ref="AI1461:AJ1461" si="1934">AI291*100/AI$5</f>
        <v>4.396958333644696E-2</v>
      </c>
      <c r="AJ1461" s="376">
        <f t="shared" si="1934"/>
        <v>4.0659521853893918E-2</v>
      </c>
      <c r="AK1461" s="376">
        <f t="shared" ref="AK1461:AL1461" si="1935">AK291*100/AK$5</f>
        <v>4.5200070918223846E-2</v>
      </c>
      <c r="AL1461" s="376">
        <f t="shared" si="1935"/>
        <v>5.0915496407146668E-2</v>
      </c>
      <c r="AM1461" s="376">
        <f t="shared" ref="AM1461:AN1461" si="1936">AM291*100/AM$5</f>
        <v>6.5963773303441012E-2</v>
      </c>
      <c r="AN1461" s="376">
        <f t="shared" si="1936"/>
        <v>5.9692928176055877E-2</v>
      </c>
      <c r="AO1461" s="376">
        <f t="shared" ref="AO1461:AP1461" si="1937">AO291*100/AO$5</f>
        <v>5.4802957601629516E-2</v>
      </c>
      <c r="AP1461" s="376">
        <f t="shared" si="1937"/>
        <v>5.1065333105636795E-2</v>
      </c>
    </row>
    <row r="1462" spans="1:42" s="326" customFormat="1" ht="27.6" x14ac:dyDescent="0.3">
      <c r="A1462" s="328"/>
      <c r="B1462" s="328" t="s">
        <v>463</v>
      </c>
      <c r="C1462" s="376">
        <f t="shared" ref="C1462:AF1462" si="1938">C292*100/C$5</f>
        <v>5.6174923790360883E-2</v>
      </c>
      <c r="D1462" s="376">
        <f t="shared" si="1938"/>
        <v>5.0752768156705957E-2</v>
      </c>
      <c r="E1462" s="376">
        <f t="shared" si="1938"/>
        <v>4.4083077580622243E-2</v>
      </c>
      <c r="F1462" s="376">
        <f t="shared" si="1938"/>
        <v>5.1188083414181178E-2</v>
      </c>
      <c r="G1462" s="376">
        <f t="shared" si="1938"/>
        <v>5.0952813922763962E-2</v>
      </c>
      <c r="H1462" s="376">
        <f t="shared" si="1938"/>
        <v>5.6159359247073284E-2</v>
      </c>
      <c r="I1462" s="376">
        <f t="shared" si="1938"/>
        <v>4.9933121332690671E-2</v>
      </c>
      <c r="J1462" s="376">
        <f t="shared" si="1938"/>
        <v>5.4271134649675812E-2</v>
      </c>
      <c r="K1462" s="376">
        <f t="shared" si="1938"/>
        <v>5.3243226594461998E-2</v>
      </c>
      <c r="L1462" s="376">
        <f t="shared" si="1938"/>
        <v>4.7590257813674659E-2</v>
      </c>
      <c r="M1462" s="376">
        <f t="shared" si="1938"/>
        <v>5.7948273720074946E-2</v>
      </c>
      <c r="N1462" s="376">
        <f t="shared" si="1938"/>
        <v>6.5809908457128696E-2</v>
      </c>
      <c r="O1462" s="376">
        <f t="shared" si="1938"/>
        <v>6.5214664388772853E-2</v>
      </c>
      <c r="P1462" s="376">
        <f t="shared" si="1938"/>
        <v>4.5697411485863551E-2</v>
      </c>
      <c r="Q1462" s="376">
        <f t="shared" si="1938"/>
        <v>6.5050673939808179E-2</v>
      </c>
      <c r="R1462" s="376">
        <f t="shared" si="1938"/>
        <v>5.773495221418426E-2</v>
      </c>
      <c r="S1462" s="376">
        <f t="shared" si="1938"/>
        <v>6.4041735842987585E-2</v>
      </c>
      <c r="T1462" s="376">
        <f t="shared" si="1938"/>
        <v>6.3120647640547922E-2</v>
      </c>
      <c r="U1462" s="376">
        <f t="shared" si="1938"/>
        <v>6.500842581730118E-2</v>
      </c>
      <c r="V1462" s="376">
        <f t="shared" si="1938"/>
        <v>7.8243686737019272E-2</v>
      </c>
      <c r="W1462" s="376">
        <f t="shared" si="1938"/>
        <v>6.7249021420323907E-2</v>
      </c>
      <c r="X1462" s="376">
        <f t="shared" si="1938"/>
        <v>6.1609390446884224E-2</v>
      </c>
      <c r="Y1462" s="376">
        <f t="shared" si="1938"/>
        <v>6.8492705928026851E-2</v>
      </c>
      <c r="Z1462" s="376">
        <f t="shared" si="1938"/>
        <v>6.9939239526846469E-2</v>
      </c>
      <c r="AA1462" s="376">
        <f t="shared" si="1938"/>
        <v>7.9643635195847551E-2</v>
      </c>
      <c r="AB1462" s="376">
        <f t="shared" si="1938"/>
        <v>6.8701714876532594E-2</v>
      </c>
      <c r="AC1462" s="376">
        <f t="shared" si="1938"/>
        <v>6.0304801957631361E-2</v>
      </c>
      <c r="AD1462" s="376">
        <f t="shared" si="1938"/>
        <v>6.1377488956527303E-2</v>
      </c>
      <c r="AE1462" s="376">
        <f t="shared" si="1938"/>
        <v>7.8885204776629275E-2</v>
      </c>
      <c r="AF1462" s="376">
        <f t="shared" si="1938"/>
        <v>6.8114358305546491E-2</v>
      </c>
      <c r="AG1462" s="376">
        <f t="shared" ref="AG1462:AH1462" si="1939">AG292*100/AG$5</f>
        <v>6.4211137993370027E-2</v>
      </c>
      <c r="AH1462" s="376">
        <f t="shared" si="1939"/>
        <v>7.0640881351913709E-2</v>
      </c>
      <c r="AI1462" s="376">
        <f t="shared" ref="AI1462:AJ1462" si="1940">AI292*100/AI$5</f>
        <v>5.9937643675080074E-2</v>
      </c>
      <c r="AJ1462" s="376">
        <f t="shared" si="1940"/>
        <v>5.1584565126565202E-2</v>
      </c>
      <c r="AK1462" s="376">
        <f t="shared" ref="AK1462:AL1462" si="1941">AK292*100/AK$5</f>
        <v>7.548687117507169E-2</v>
      </c>
      <c r="AL1462" s="376">
        <f t="shared" si="1941"/>
        <v>6.3981030028479768E-2</v>
      </c>
      <c r="AM1462" s="376">
        <f t="shared" ref="AM1462:AN1462" si="1942">AM292*100/AM$5</f>
        <v>7.6065122397840357E-2</v>
      </c>
      <c r="AN1462" s="376">
        <f t="shared" si="1942"/>
        <v>7.1317331614632981E-2</v>
      </c>
      <c r="AO1462" s="376">
        <f t="shared" ref="AO1462:AP1462" si="1943">AO292*100/AO$5</f>
        <v>5.6714345751945727E-2</v>
      </c>
      <c r="AP1462" s="376">
        <f t="shared" si="1943"/>
        <v>4.9328572493140009E-2</v>
      </c>
    </row>
    <row r="1463" spans="1:42" s="326" customFormat="1" ht="13.8" x14ac:dyDescent="0.3">
      <c r="A1463" s="330"/>
      <c r="B1463" s="330" t="s">
        <v>464</v>
      </c>
      <c r="C1463" s="376">
        <f t="shared" ref="C1463:AF1463" si="1944">C293*100/C$5</f>
        <v>7.8152661076520538E-2</v>
      </c>
      <c r="D1463" s="376">
        <f t="shared" si="1944"/>
        <v>8.2349487263594992E-2</v>
      </c>
      <c r="E1463" s="376">
        <f t="shared" si="1944"/>
        <v>7.6791080151016253E-2</v>
      </c>
      <c r="F1463" s="376">
        <f t="shared" si="1944"/>
        <v>8.0821184828172007E-2</v>
      </c>
      <c r="G1463" s="376">
        <f t="shared" si="1944"/>
        <v>8.1014234618850392E-2</v>
      </c>
      <c r="H1463" s="376">
        <f t="shared" si="1944"/>
        <v>8.0507158869030218E-2</v>
      </c>
      <c r="I1463" s="376">
        <f t="shared" si="1944"/>
        <v>8.5373098881225185E-2</v>
      </c>
      <c r="J1463" s="376">
        <f t="shared" si="1944"/>
        <v>0.10055478375615337</v>
      </c>
      <c r="K1463" s="376">
        <f t="shared" si="1944"/>
        <v>0.10456389010629419</v>
      </c>
      <c r="L1463" s="376">
        <f t="shared" si="1944"/>
        <v>9.6173860667103442E-2</v>
      </c>
      <c r="M1463" s="376">
        <f t="shared" si="1944"/>
        <v>0.1150881647671092</v>
      </c>
      <c r="N1463" s="376">
        <f t="shared" si="1944"/>
        <v>0.11939988117778852</v>
      </c>
      <c r="O1463" s="376">
        <f t="shared" si="1944"/>
        <v>0.10017706829726926</v>
      </c>
      <c r="P1463" s="376">
        <f t="shared" si="1944"/>
        <v>9.8507173678640148E-2</v>
      </c>
      <c r="Q1463" s="376">
        <f t="shared" si="1944"/>
        <v>8.3723802513782378E-2</v>
      </c>
      <c r="R1463" s="376">
        <f t="shared" si="1944"/>
        <v>7.8816310315165297E-2</v>
      </c>
      <c r="S1463" s="376">
        <f t="shared" si="1944"/>
        <v>8.4208981740896929E-2</v>
      </c>
      <c r="T1463" s="376">
        <f t="shared" si="1944"/>
        <v>8.4823938180598288E-2</v>
      </c>
      <c r="U1463" s="376">
        <f t="shared" si="1944"/>
        <v>9.2493945898009092E-2</v>
      </c>
      <c r="V1463" s="376">
        <f t="shared" si="1944"/>
        <v>0.12721626546185488</v>
      </c>
      <c r="W1463" s="376">
        <f t="shared" si="1944"/>
        <v>0.11533456708498727</v>
      </c>
      <c r="X1463" s="376">
        <f t="shared" si="1944"/>
        <v>0.12027938863098278</v>
      </c>
      <c r="Y1463" s="376">
        <f t="shared" si="1944"/>
        <v>0.11894019477903103</v>
      </c>
      <c r="Z1463" s="376">
        <f t="shared" si="1944"/>
        <v>0.11771328982723725</v>
      </c>
      <c r="AA1463" s="376">
        <f t="shared" si="1944"/>
        <v>9.9796237055773632E-2</v>
      </c>
      <c r="AB1463" s="376">
        <f t="shared" si="1944"/>
        <v>0.12049632709681664</v>
      </c>
      <c r="AC1463" s="376">
        <f t="shared" si="1944"/>
        <v>9.6505503977444645E-2</v>
      </c>
      <c r="AD1463" s="376">
        <f t="shared" si="1944"/>
        <v>8.5754748108432463E-2</v>
      </c>
      <c r="AE1463" s="376">
        <f t="shared" si="1944"/>
        <v>9.3956065656273291E-2</v>
      </c>
      <c r="AF1463" s="376">
        <f t="shared" si="1944"/>
        <v>9.5259395338716718E-2</v>
      </c>
      <c r="AG1463" s="376">
        <f t="shared" ref="AG1463:AH1463" si="1945">AG293*100/AG$5</f>
        <v>9.2506918882452896E-2</v>
      </c>
      <c r="AH1463" s="376">
        <f t="shared" si="1945"/>
        <v>0.12855863352637778</v>
      </c>
      <c r="AI1463" s="376">
        <f t="shared" ref="AI1463:AJ1463" si="1946">AI293*100/AI$5</f>
        <v>0.10450715936896146</v>
      </c>
      <c r="AJ1463" s="376">
        <f t="shared" si="1946"/>
        <v>0.12631932839841542</v>
      </c>
      <c r="AK1463" s="376">
        <f t="shared" ref="AK1463:AL1463" si="1947">AK293*100/AK$5</f>
        <v>0.13562163060987587</v>
      </c>
      <c r="AL1463" s="376">
        <f t="shared" si="1947"/>
        <v>0.11816559663223986</v>
      </c>
      <c r="AM1463" s="376">
        <f t="shared" ref="AM1463:AN1463" si="1948">AM293*100/AM$5</f>
        <v>0.11611451222995602</v>
      </c>
      <c r="AN1463" s="376">
        <f t="shared" si="1948"/>
        <v>0.12510901360180668</v>
      </c>
      <c r="AO1463" s="376">
        <f t="shared" ref="AO1463:AP1463" si="1949">AO293*100/AO$5</f>
        <v>8.8703965545060992E-2</v>
      </c>
      <c r="AP1463" s="376">
        <f t="shared" si="1949"/>
        <v>7.3149115032669368E-2</v>
      </c>
    </row>
    <row r="1464" spans="1:42" s="326" customFormat="1" ht="13.8" x14ac:dyDescent="0.3">
      <c r="A1464" s="328"/>
      <c r="B1464" s="328" t="s">
        <v>465</v>
      </c>
      <c r="C1464" s="376">
        <f t="shared" ref="C1464:AF1464" si="1950">C294*100/C$5</f>
        <v>2.1589132894066443E-4</v>
      </c>
      <c r="D1464" s="376">
        <f t="shared" si="1950"/>
        <v>4.3047301235543645E-4</v>
      </c>
      <c r="E1464" s="376">
        <f t="shared" si="1950"/>
        <v>2.9836262321910148E-4</v>
      </c>
      <c r="F1464" s="376">
        <f t="shared" si="1950"/>
        <v>7.9981380334658088E-5</v>
      </c>
      <c r="G1464" s="376">
        <f t="shared" si="1950"/>
        <v>7.395183443071693E-5</v>
      </c>
      <c r="H1464" s="376">
        <f t="shared" si="1950"/>
        <v>1.4492737870212461E-4</v>
      </c>
      <c r="I1464" s="376">
        <f t="shared" si="1950"/>
        <v>7.3756456916825207E-5</v>
      </c>
      <c r="J1464" s="376">
        <f t="shared" si="1950"/>
        <v>1.1306486385349128E-3</v>
      </c>
      <c r="K1464" s="376">
        <f t="shared" si="1950"/>
        <v>1.0593714945102977E-3</v>
      </c>
      <c r="L1464" s="376">
        <f t="shared" si="1950"/>
        <v>2.2576023630775457E-4</v>
      </c>
      <c r="M1464" s="376">
        <f t="shared" si="1950"/>
        <v>1.7018582590330381E-4</v>
      </c>
      <c r="N1464" s="376">
        <f t="shared" si="1950"/>
        <v>7.9985033911432577E-4</v>
      </c>
      <c r="O1464" s="376">
        <f t="shared" si="1950"/>
        <v>2.0862787429540637E-3</v>
      </c>
      <c r="P1464" s="376">
        <f t="shared" si="1950"/>
        <v>2.8458605014568706E-4</v>
      </c>
      <c r="Q1464" s="376">
        <f t="shared" si="1950"/>
        <v>3.1407016311873727E-4</v>
      </c>
      <c r="R1464" s="376">
        <f t="shared" si="1950"/>
        <v>5.4938559917404805E-4</v>
      </c>
      <c r="S1464" s="376">
        <f t="shared" si="1950"/>
        <v>1.223008378578299E-4</v>
      </c>
      <c r="T1464" s="376">
        <f t="shared" si="1950"/>
        <v>1.0065844619381657E-4</v>
      </c>
      <c r="U1464" s="376">
        <f t="shared" si="1950"/>
        <v>8.7256516514563301E-4</v>
      </c>
      <c r="V1464" s="376">
        <f t="shared" si="1950"/>
        <v>2.2333672842766289E-4</v>
      </c>
      <c r="W1464" s="376">
        <f t="shared" si="1950"/>
        <v>4.8882061333772756E-4</v>
      </c>
      <c r="X1464" s="376">
        <f t="shared" si="1950"/>
        <v>3.4611544279319992E-4</v>
      </c>
      <c r="Y1464" s="376">
        <f t="shared" si="1950"/>
        <v>1.1009867345687909E-4</v>
      </c>
      <c r="Z1464" s="376">
        <f t="shared" si="1950"/>
        <v>5.4481687778304411E-4</v>
      </c>
      <c r="AA1464" s="376">
        <f t="shared" si="1950"/>
        <v>4.593524824675685E-4</v>
      </c>
      <c r="AB1464" s="376">
        <f t="shared" si="1950"/>
        <v>1.0981201138139673E-3</v>
      </c>
      <c r="AC1464" s="376">
        <f t="shared" si="1950"/>
        <v>1.5223822887725001E-4</v>
      </c>
      <c r="AD1464" s="376">
        <f t="shared" si="1950"/>
        <v>2.7643189041335486E-4</v>
      </c>
      <c r="AE1464" s="376">
        <f t="shared" si="1950"/>
        <v>3.3528098050817821E-4</v>
      </c>
      <c r="AF1464" s="376">
        <f t="shared" si="1950"/>
        <v>3.7337993900239132E-4</v>
      </c>
      <c r="AG1464" s="376">
        <f t="shared" ref="AG1464:AH1464" si="1951">AG294*100/AG$5</f>
        <v>2.0629673632678345E-4</v>
      </c>
      <c r="AH1464" s="376">
        <f t="shared" si="1951"/>
        <v>6.4112148635938498E-4</v>
      </c>
      <c r="AI1464" s="376">
        <f t="shared" ref="AI1464:AJ1464" si="1952">AI294*100/AI$5</f>
        <v>1.2338402784588349E-4</v>
      </c>
      <c r="AJ1464" s="376">
        <f t="shared" si="1952"/>
        <v>2.9705523242839213E-4</v>
      </c>
      <c r="AK1464" s="376">
        <f t="shared" ref="AK1464:AL1464" si="1953">AK294*100/AK$5</f>
        <v>7.7033878896277355E-4</v>
      </c>
      <c r="AL1464" s="376">
        <f t="shared" si="1953"/>
        <v>1.8283459332316425E-4</v>
      </c>
      <c r="AM1464" s="376">
        <f t="shared" ref="AM1464:AN1464" si="1954">AM294*100/AM$5</f>
        <v>4.089330418092936E-4</v>
      </c>
      <c r="AN1464" s="376">
        <f t="shared" si="1954"/>
        <v>3.6406619015096195E-4</v>
      </c>
      <c r="AO1464" s="376">
        <f t="shared" ref="AO1464:AP1464" si="1955">AO294*100/AO$5</f>
        <v>3.5996844934904409E-4</v>
      </c>
      <c r="AP1464" s="376">
        <f t="shared" si="1955"/>
        <v>2.1660932847703638E-4</v>
      </c>
    </row>
    <row r="1465" spans="1:42" s="326" customFormat="1" ht="13.8" x14ac:dyDescent="0.3">
      <c r="A1465" s="330"/>
      <c r="B1465" s="330" t="s">
        <v>466</v>
      </c>
      <c r="C1465" s="376">
        <f t="shared" ref="C1465:AF1465" si="1956">C295*100/C$5</f>
        <v>4.3178265788132884E-3</v>
      </c>
      <c r="D1465" s="376">
        <f t="shared" si="1956"/>
        <v>3.2285475926657732E-3</v>
      </c>
      <c r="E1465" s="376">
        <f t="shared" si="1956"/>
        <v>2.1258336904360978E-3</v>
      </c>
      <c r="F1465" s="376">
        <f t="shared" si="1956"/>
        <v>2.9593110723823493E-3</v>
      </c>
      <c r="G1465" s="376">
        <f t="shared" si="1956"/>
        <v>2.3294827845675831E-3</v>
      </c>
      <c r="H1465" s="376">
        <f t="shared" si="1956"/>
        <v>3.0072431080690855E-3</v>
      </c>
      <c r="I1465" s="376">
        <f t="shared" si="1956"/>
        <v>3.3190405612571346E-3</v>
      </c>
      <c r="J1465" s="376">
        <f t="shared" si="1956"/>
        <v>4.3037593337780554E-3</v>
      </c>
      <c r="K1465" s="376">
        <f t="shared" si="1956"/>
        <v>3.0996425209745744E-3</v>
      </c>
      <c r="L1465" s="376">
        <f t="shared" si="1956"/>
        <v>3.070339213785462E-3</v>
      </c>
      <c r="M1465" s="376">
        <f t="shared" si="1956"/>
        <v>4.5099243864375506E-3</v>
      </c>
      <c r="N1465" s="376">
        <f t="shared" si="1956"/>
        <v>3.9548155656208327E-3</v>
      </c>
      <c r="O1465" s="376">
        <f t="shared" si="1956"/>
        <v>4.0098101888059621E-3</v>
      </c>
      <c r="P1465" s="376">
        <f t="shared" si="1956"/>
        <v>1.9449028342544664E-3</v>
      </c>
      <c r="Q1465" s="376">
        <f t="shared" si="1956"/>
        <v>3.5673631445480645E-3</v>
      </c>
      <c r="R1465" s="376">
        <f t="shared" si="1956"/>
        <v>1.765500288541249E-3</v>
      </c>
      <c r="S1465" s="376">
        <f t="shared" si="1956"/>
        <v>2.4945265997346256E-3</v>
      </c>
      <c r="T1465" s="376">
        <f t="shared" si="1956"/>
        <v>2.8111647504820785E-3</v>
      </c>
      <c r="U1465" s="376">
        <f t="shared" si="1956"/>
        <v>2.482785845178036E-3</v>
      </c>
      <c r="V1465" s="376">
        <f t="shared" si="1956"/>
        <v>3.5506818961959512E-3</v>
      </c>
      <c r="W1465" s="376">
        <f t="shared" si="1956"/>
        <v>4.0059895771878372E-3</v>
      </c>
      <c r="X1465" s="376">
        <f t="shared" si="1956"/>
        <v>3.8285271091138742E-3</v>
      </c>
      <c r="Y1465" s="376">
        <f t="shared" si="1956"/>
        <v>4.1746258450356235E-3</v>
      </c>
      <c r="Z1465" s="376">
        <f t="shared" si="1956"/>
        <v>4.5201320952689512E-3</v>
      </c>
      <c r="AA1465" s="376">
        <f t="shared" si="1956"/>
        <v>4.064989821746713E-3</v>
      </c>
      <c r="AB1465" s="376">
        <f t="shared" si="1956"/>
        <v>4.8554102894650389E-3</v>
      </c>
      <c r="AC1465" s="376">
        <f t="shared" si="1956"/>
        <v>3.4177206869752679E-3</v>
      </c>
      <c r="AD1465" s="376">
        <f t="shared" si="1956"/>
        <v>4.3566394925838546E-3</v>
      </c>
      <c r="AE1465" s="376">
        <f t="shared" si="1956"/>
        <v>3.158962910226713E-3</v>
      </c>
      <c r="AF1465" s="376">
        <f t="shared" si="1956"/>
        <v>4.5900198060608776E-3</v>
      </c>
      <c r="AG1465" s="376">
        <f t="shared" ref="AG1465:AH1465" si="1957">AG295*100/AG$5</f>
        <v>3.3511529902447864E-3</v>
      </c>
      <c r="AH1465" s="376">
        <f t="shared" si="1957"/>
        <v>6.6481909710418598E-3</v>
      </c>
      <c r="AI1465" s="376">
        <f t="shared" ref="AI1465:AJ1465" si="1958">AI295*100/AI$5</f>
        <v>3.9150016458671067E-3</v>
      </c>
      <c r="AJ1465" s="376">
        <f t="shared" si="1958"/>
        <v>4.6424077143949419E-3</v>
      </c>
      <c r="AK1465" s="376">
        <f t="shared" ref="AK1465:AL1465" si="1959">AK295*100/AK$5</f>
        <v>1.0661452432219297E-2</v>
      </c>
      <c r="AL1465" s="376">
        <f t="shared" si="1959"/>
        <v>5.9764307912154599E-3</v>
      </c>
      <c r="AM1465" s="376">
        <f t="shared" ref="AM1465:AN1465" si="1960">AM295*100/AM$5</f>
        <v>4.9279060020571575E-3</v>
      </c>
      <c r="AN1465" s="376">
        <f t="shared" si="1960"/>
        <v>3.7953655337785359E-3</v>
      </c>
      <c r="AO1465" s="376">
        <f t="shared" ref="AO1465:AP1465" si="1961">AO295*100/AO$5</f>
        <v>3.6117383094075107E-3</v>
      </c>
      <c r="AP1465" s="376">
        <f t="shared" si="1961"/>
        <v>2.1950604907113127E-3</v>
      </c>
    </row>
    <row r="1466" spans="1:42" s="326" customFormat="1" ht="13.8" x14ac:dyDescent="0.3">
      <c r="A1466" s="328"/>
      <c r="B1466" s="328" t="s">
        <v>467</v>
      </c>
      <c r="C1466" s="376">
        <f t="shared" ref="C1466:AF1466" si="1962">C296*100/C$5</f>
        <v>7.3618943168766576E-2</v>
      </c>
      <c r="D1466" s="376">
        <f t="shared" si="1962"/>
        <v>7.8690466658573779E-2</v>
      </c>
      <c r="E1466" s="376">
        <f t="shared" si="1962"/>
        <v>7.436688383736105E-2</v>
      </c>
      <c r="F1466" s="376">
        <f t="shared" si="1962"/>
        <v>7.7781892375454992E-2</v>
      </c>
      <c r="G1466" s="376">
        <f t="shared" si="1962"/>
        <v>7.8610799999852099E-2</v>
      </c>
      <c r="H1466" s="376">
        <f t="shared" si="1962"/>
        <v>7.7391220226934537E-2</v>
      </c>
      <c r="I1466" s="376">
        <f t="shared" si="1962"/>
        <v>8.1980301863051219E-2</v>
      </c>
      <c r="J1466" s="376">
        <f t="shared" si="1962"/>
        <v>9.5156848320567339E-2</v>
      </c>
      <c r="K1466" s="376">
        <f t="shared" si="1962"/>
        <v>0.10040487609080932</v>
      </c>
      <c r="L1466" s="376">
        <f t="shared" si="1962"/>
        <v>9.2877761217010218E-2</v>
      </c>
      <c r="M1466" s="376">
        <f t="shared" si="1962"/>
        <v>0.11040805455476835</v>
      </c>
      <c r="N1466" s="376">
        <f t="shared" si="1962"/>
        <v>0.11468965140300415</v>
      </c>
      <c r="O1466" s="376">
        <f t="shared" si="1962"/>
        <v>9.4080979365509243E-2</v>
      </c>
      <c r="P1466" s="376">
        <f t="shared" si="1962"/>
        <v>9.6277684794239995E-2</v>
      </c>
      <c r="Q1466" s="376">
        <f t="shared" si="1962"/>
        <v>7.9842369206115552E-2</v>
      </c>
      <c r="R1466" s="376">
        <f t="shared" si="1962"/>
        <v>7.650142442744999E-2</v>
      </c>
      <c r="S1466" s="376">
        <f t="shared" si="1962"/>
        <v>8.1592154303304479E-2</v>
      </c>
      <c r="T1466" s="376">
        <f t="shared" si="1962"/>
        <v>8.1912114983922382E-2</v>
      </c>
      <c r="U1466" s="376">
        <f t="shared" si="1962"/>
        <v>8.9138594887685413E-2</v>
      </c>
      <c r="V1466" s="376">
        <f t="shared" si="1962"/>
        <v>0.12344224683723126</v>
      </c>
      <c r="W1466" s="376">
        <f t="shared" si="1962"/>
        <v>0.11083975689446171</v>
      </c>
      <c r="X1466" s="376">
        <f t="shared" si="1962"/>
        <v>0.1161047460790757</v>
      </c>
      <c r="Y1466" s="376">
        <f t="shared" si="1962"/>
        <v>0.11465547026053853</v>
      </c>
      <c r="Z1466" s="376">
        <f t="shared" si="1962"/>
        <v>0.11264834085418526</v>
      </c>
      <c r="AA1466" s="376">
        <f t="shared" si="1962"/>
        <v>9.5271894751559352E-2</v>
      </c>
      <c r="AB1466" s="376">
        <f t="shared" si="1962"/>
        <v>0.11454279669353765</v>
      </c>
      <c r="AC1466" s="376">
        <f t="shared" si="1962"/>
        <v>9.2935545061592129E-2</v>
      </c>
      <c r="AD1466" s="376">
        <f t="shared" si="1962"/>
        <v>8.1121676725435257E-2</v>
      </c>
      <c r="AE1466" s="376">
        <f t="shared" si="1962"/>
        <v>9.0461821765538381E-2</v>
      </c>
      <c r="AF1466" s="376">
        <f t="shared" si="1962"/>
        <v>9.0295995593653464E-2</v>
      </c>
      <c r="AG1466" s="376">
        <f t="shared" ref="AG1466:AH1466" si="1963">AG296*100/AG$5</f>
        <v>8.8949469155881311E-2</v>
      </c>
      <c r="AH1466" s="376">
        <f t="shared" si="1963"/>
        <v>0.12126932106897653</v>
      </c>
      <c r="AI1466" s="376">
        <f t="shared" ref="AI1466:AJ1466" si="1964">AI296*100/AI$5</f>
        <v>0.10046877369524845</v>
      </c>
      <c r="AJ1466" s="376">
        <f t="shared" si="1964"/>
        <v>0.1213798654515921</v>
      </c>
      <c r="AK1466" s="376">
        <f t="shared" ref="AK1466:AL1466" si="1965">AK296*100/AK$5</f>
        <v>0.12418983938869378</v>
      </c>
      <c r="AL1466" s="376">
        <f t="shared" si="1965"/>
        <v>0.11200633124770122</v>
      </c>
      <c r="AM1466" s="376">
        <f t="shared" ref="AM1466:AN1466" si="1966">AM296*100/AM$5</f>
        <v>0.11077767318608955</v>
      </c>
      <c r="AN1466" s="376">
        <f t="shared" si="1966"/>
        <v>0.12094958187787719</v>
      </c>
      <c r="AO1466" s="376">
        <f t="shared" ref="AO1466:AP1466" si="1967">AO296*100/AO$5</f>
        <v>8.4732258786304443E-2</v>
      </c>
      <c r="AP1466" s="376">
        <f t="shared" si="1967"/>
        <v>7.0737445213481007E-2</v>
      </c>
    </row>
    <row r="1467" spans="1:42" s="326" customFormat="1" ht="13.8" x14ac:dyDescent="0.3">
      <c r="A1467" s="330"/>
      <c r="B1467" s="330" t="s">
        <v>468</v>
      </c>
      <c r="C1467" s="376">
        <f t="shared" ref="C1467:AF1467" si="1968">C297*100/C$5</f>
        <v>0.19684971372809784</v>
      </c>
      <c r="D1467" s="376">
        <f t="shared" si="1968"/>
        <v>0.16788447481862021</v>
      </c>
      <c r="E1467" s="376">
        <f t="shared" si="1968"/>
        <v>0.14675711529589555</v>
      </c>
      <c r="F1467" s="376">
        <f t="shared" si="1968"/>
        <v>0.15844311444295767</v>
      </c>
      <c r="G1467" s="376">
        <f t="shared" si="1968"/>
        <v>0.18558212850388414</v>
      </c>
      <c r="H1467" s="376">
        <f t="shared" si="1968"/>
        <v>0.2094562940692456</v>
      </c>
      <c r="I1467" s="376">
        <f t="shared" si="1968"/>
        <v>0.22621105336390293</v>
      </c>
      <c r="J1467" s="376">
        <f t="shared" si="1968"/>
        <v>0.23597731262325439</v>
      </c>
      <c r="K1467" s="376">
        <f t="shared" si="1968"/>
        <v>0.22749021945076686</v>
      </c>
      <c r="L1467" s="376">
        <f t="shared" si="1968"/>
        <v>0.23858341773003502</v>
      </c>
      <c r="M1467" s="376">
        <f t="shared" si="1968"/>
        <v>0.25846972309064264</v>
      </c>
      <c r="N1467" s="376">
        <f t="shared" si="1968"/>
        <v>0.25857384018368118</v>
      </c>
      <c r="O1467" s="376">
        <f t="shared" si="1968"/>
        <v>0.28783803148222009</v>
      </c>
      <c r="P1467" s="376">
        <f t="shared" si="1968"/>
        <v>0.27172098538501438</v>
      </c>
      <c r="Q1467" s="376">
        <f t="shared" si="1968"/>
        <v>0.23965881488883625</v>
      </c>
      <c r="R1467" s="376">
        <f t="shared" si="1968"/>
        <v>0.24981364321185467</v>
      </c>
      <c r="S1467" s="376">
        <f t="shared" si="1968"/>
        <v>0.27348400951498092</v>
      </c>
      <c r="T1467" s="376">
        <f t="shared" si="1968"/>
        <v>0.27690135159515111</v>
      </c>
      <c r="U1467" s="376">
        <f t="shared" si="1968"/>
        <v>0.25484637543299576</v>
      </c>
      <c r="V1467" s="376">
        <f t="shared" si="1968"/>
        <v>0.26392863332037153</v>
      </c>
      <c r="W1467" s="376">
        <f t="shared" si="1968"/>
        <v>0.24444644105228955</v>
      </c>
      <c r="X1467" s="376">
        <f t="shared" si="1968"/>
        <v>0.23093241447038829</v>
      </c>
      <c r="Y1467" s="376">
        <f t="shared" si="1968"/>
        <v>0.26745712302983043</v>
      </c>
      <c r="Z1467" s="376">
        <f t="shared" si="1968"/>
        <v>0.28048182415129774</v>
      </c>
      <c r="AA1467" s="376">
        <f t="shared" si="1968"/>
        <v>0.31999368227602054</v>
      </c>
      <c r="AB1467" s="376">
        <f t="shared" si="1968"/>
        <v>0.27751758265240245</v>
      </c>
      <c r="AC1467" s="376">
        <f t="shared" si="1968"/>
        <v>0.21633832059374936</v>
      </c>
      <c r="AD1467" s="376">
        <f t="shared" si="1968"/>
        <v>0.24773829438113576</v>
      </c>
      <c r="AE1467" s="376">
        <f t="shared" si="1968"/>
        <v>0.25665406514820549</v>
      </c>
      <c r="AF1467" s="376">
        <f t="shared" si="1968"/>
        <v>0.26053008920519805</v>
      </c>
      <c r="AG1467" s="376">
        <f t="shared" ref="AG1467:AH1467" si="1969">AG297*100/AG$5</f>
        <v>0.24669136361718483</v>
      </c>
      <c r="AH1467" s="376">
        <f t="shared" si="1969"/>
        <v>0.28181980760376124</v>
      </c>
      <c r="AI1467" s="376">
        <f t="shared" ref="AI1467:AJ1467" si="1970">AI297*100/AI$5</f>
        <v>0.20899980786273989</v>
      </c>
      <c r="AJ1467" s="376">
        <f t="shared" si="1970"/>
        <v>0.24342450292424345</v>
      </c>
      <c r="AK1467" s="376">
        <f t="shared" ref="AK1467:AL1467" si="1971">AK297*100/AK$5</f>
        <v>0.29816949793535841</v>
      </c>
      <c r="AL1467" s="376">
        <f t="shared" si="1971"/>
        <v>0.26525867073756831</v>
      </c>
      <c r="AM1467" s="376">
        <f t="shared" ref="AM1467:AN1467" si="1972">AM297*100/AM$5</f>
        <v>0.33086808831681414</v>
      </c>
      <c r="AN1467" s="376">
        <f t="shared" si="1972"/>
        <v>0.28198376384994289</v>
      </c>
      <c r="AO1467" s="376">
        <f t="shared" ref="AO1467:AP1467" si="1973">AO297*100/AO$5</f>
        <v>0.23077698222653786</v>
      </c>
      <c r="AP1467" s="376">
        <f t="shared" si="1973"/>
        <v>0.22996383737218234</v>
      </c>
    </row>
    <row r="1468" spans="1:42" s="326" customFormat="1" ht="25.5" customHeight="1" x14ac:dyDescent="0.3">
      <c r="A1468" s="328"/>
      <c r="B1468" s="328" t="s">
        <v>469</v>
      </c>
      <c r="C1468" s="376">
        <f t="shared" ref="C1468:AF1468" si="1974">C298*100/C$5</f>
        <v>6.4508329087470534E-2</v>
      </c>
      <c r="D1468" s="376">
        <f t="shared" si="1974"/>
        <v>4.8299071986279966E-2</v>
      </c>
      <c r="E1468" s="376">
        <f t="shared" si="1974"/>
        <v>3.3565795112148918E-2</v>
      </c>
      <c r="F1468" s="376">
        <f t="shared" si="1974"/>
        <v>3.3352235599552423E-2</v>
      </c>
      <c r="G1468" s="376">
        <f t="shared" si="1974"/>
        <v>4.5776185512613775E-2</v>
      </c>
      <c r="H1468" s="376">
        <f t="shared" si="1974"/>
        <v>4.9855018273530866E-2</v>
      </c>
      <c r="I1468" s="376">
        <f t="shared" si="1974"/>
        <v>4.8937409164313529E-2</v>
      </c>
      <c r="J1468" s="376">
        <f t="shared" si="1974"/>
        <v>6.7401247871371583E-2</v>
      </c>
      <c r="K1468" s="376">
        <f t="shared" si="1974"/>
        <v>5.1438371455666675E-2</v>
      </c>
      <c r="L1468" s="376">
        <f t="shared" si="1974"/>
        <v>5.7072187738600351E-2</v>
      </c>
      <c r="M1468" s="376">
        <f t="shared" si="1974"/>
        <v>6.8712527208458898E-2</v>
      </c>
      <c r="N1468" s="376">
        <f t="shared" si="1974"/>
        <v>6.1988401281360246E-2</v>
      </c>
      <c r="O1468" s="376">
        <f t="shared" si="1974"/>
        <v>8.4070565204946532E-2</v>
      </c>
      <c r="P1468" s="376">
        <f t="shared" si="1974"/>
        <v>8.5662940241954408E-2</v>
      </c>
      <c r="Q1468" s="376">
        <f t="shared" si="1974"/>
        <v>5.2423232275812012E-2</v>
      </c>
      <c r="R1468" s="376">
        <f t="shared" si="1974"/>
        <v>7.1654411882713126E-2</v>
      </c>
      <c r="S1468" s="376">
        <f t="shared" si="1974"/>
        <v>9.271550754304167E-2</v>
      </c>
      <c r="T1468" s="376">
        <f t="shared" si="1974"/>
        <v>7.2150723750750878E-2</v>
      </c>
      <c r="U1468" s="376">
        <f t="shared" si="1974"/>
        <v>7.2842595964005025E-2</v>
      </c>
      <c r="V1468" s="376">
        <f t="shared" si="1974"/>
        <v>7.2213731592585498E-2</v>
      </c>
      <c r="W1468" s="376">
        <f t="shared" si="1974"/>
        <v>5.6584471377327861E-2</v>
      </c>
      <c r="X1468" s="376">
        <f t="shared" si="1974"/>
        <v>6.1121942649852594E-2</v>
      </c>
      <c r="Y1468" s="376">
        <f t="shared" si="1974"/>
        <v>7.1479264816450727E-2</v>
      </c>
      <c r="Z1468" s="376">
        <f t="shared" si="1974"/>
        <v>5.9833636014886601E-2</v>
      </c>
      <c r="AA1468" s="376">
        <f t="shared" si="1974"/>
        <v>9.758161040827823E-2</v>
      </c>
      <c r="AB1468" s="376">
        <f t="shared" si="1974"/>
        <v>7.1294125307299561E-2</v>
      </c>
      <c r="AC1468" s="376">
        <f t="shared" si="1974"/>
        <v>4.4381521018052039E-2</v>
      </c>
      <c r="AD1468" s="376">
        <f t="shared" si="1974"/>
        <v>5.1384171481524035E-2</v>
      </c>
      <c r="AE1468" s="376">
        <f t="shared" si="1974"/>
        <v>7.5067395996444464E-2</v>
      </c>
      <c r="AF1468" s="376">
        <f t="shared" si="1974"/>
        <v>6.7540517510347592E-2</v>
      </c>
      <c r="AG1468" s="376">
        <f t="shared" ref="AG1468:AH1468" si="1975">AG298*100/AG$5</f>
        <v>5.913273135244948E-2</v>
      </c>
      <c r="AH1468" s="376">
        <f t="shared" si="1975"/>
        <v>6.8635927020419152E-2</v>
      </c>
      <c r="AI1468" s="376">
        <f t="shared" ref="AI1468:AJ1468" si="1976">AI298*100/AI$5</f>
        <v>3.7498240149575451E-2</v>
      </c>
      <c r="AJ1468" s="376">
        <f t="shared" si="1976"/>
        <v>4.6742330116664094E-2</v>
      </c>
      <c r="AK1468" s="376">
        <f t="shared" ref="AK1468:AL1468" si="1977">AK298*100/AK$5</f>
        <v>6.2348874883677907E-2</v>
      </c>
      <c r="AL1468" s="376">
        <f t="shared" si="1977"/>
        <v>5.9516684716422866E-2</v>
      </c>
      <c r="AM1468" s="376">
        <f t="shared" ref="AM1468:AN1468" si="1978">AM298*100/AM$5</f>
        <v>7.3729731169578774E-2</v>
      </c>
      <c r="AN1468" s="376">
        <f t="shared" si="1978"/>
        <v>5.6267873969970843E-2</v>
      </c>
      <c r="AO1468" s="376">
        <f t="shared" ref="AO1468:AP1468" si="1979">AO298*100/AO$5</f>
        <v>4.4346211463914167E-2</v>
      </c>
      <c r="AP1468" s="376">
        <f t="shared" si="1979"/>
        <v>5.2851757695494286E-2</v>
      </c>
    </row>
    <row r="1469" spans="1:42" s="326" customFormat="1" ht="13.8" x14ac:dyDescent="0.3">
      <c r="A1469" s="330"/>
      <c r="B1469" s="330" t="s">
        <v>470</v>
      </c>
      <c r="C1469" s="376">
        <f t="shared" ref="C1469:AF1469" si="1980">C299*100/C$5</f>
        <v>2.3877580980837487E-2</v>
      </c>
      <c r="D1469" s="376">
        <f t="shared" si="1980"/>
        <v>2.2126312835069432E-2</v>
      </c>
      <c r="E1469" s="376">
        <f t="shared" si="1980"/>
        <v>2.6367796826988095E-2</v>
      </c>
      <c r="F1469" s="376">
        <f t="shared" si="1980"/>
        <v>2.5993948608763879E-2</v>
      </c>
      <c r="G1469" s="376">
        <f t="shared" si="1980"/>
        <v>2.747310649101134E-2</v>
      </c>
      <c r="H1469" s="376">
        <f t="shared" si="1980"/>
        <v>3.1884023314467415E-2</v>
      </c>
      <c r="I1469" s="376">
        <f t="shared" si="1980"/>
        <v>2.8396235912977706E-2</v>
      </c>
      <c r="J1469" s="376">
        <f t="shared" si="1980"/>
        <v>3.1548744268796759E-2</v>
      </c>
      <c r="K1469" s="376">
        <f t="shared" si="1980"/>
        <v>2.9230806052228584E-2</v>
      </c>
      <c r="L1469" s="376">
        <f t="shared" si="1980"/>
        <v>3.2915842453670616E-2</v>
      </c>
      <c r="M1469" s="376">
        <f t="shared" si="1980"/>
        <v>3.1526924248587031E-2</v>
      </c>
      <c r="N1469" s="376">
        <f t="shared" si="1980"/>
        <v>3.1638524524966662E-2</v>
      </c>
      <c r="O1469" s="376">
        <f t="shared" si="1980"/>
        <v>4.5076396013125727E-2</v>
      </c>
      <c r="P1469" s="376">
        <f t="shared" si="1980"/>
        <v>4.3969238077412841E-2</v>
      </c>
      <c r="Q1469" s="376">
        <f t="shared" si="1980"/>
        <v>3.4661551094659862E-2</v>
      </c>
      <c r="R1469" s="376">
        <f t="shared" si="1980"/>
        <v>3.3739131740827419E-2</v>
      </c>
      <c r="S1469" s="376">
        <f t="shared" si="1980"/>
        <v>3.8612591271239338E-2</v>
      </c>
      <c r="T1469" s="376">
        <f t="shared" si="1980"/>
        <v>4.6899792310259009E-2</v>
      </c>
      <c r="U1469" s="376">
        <f t="shared" si="1980"/>
        <v>4.2696022966462722E-2</v>
      </c>
      <c r="V1469" s="376">
        <f t="shared" si="1980"/>
        <v>4.7442475532518256E-2</v>
      </c>
      <c r="W1469" s="376">
        <f t="shared" si="1980"/>
        <v>4.0003929067956176E-2</v>
      </c>
      <c r="X1469" s="376">
        <f t="shared" si="1980"/>
        <v>3.515912374573555E-2</v>
      </c>
      <c r="Y1469" s="376">
        <f t="shared" si="1980"/>
        <v>3.9339762725118847E-2</v>
      </c>
      <c r="Z1469" s="376">
        <f t="shared" si="1980"/>
        <v>5.1141251988476841E-2</v>
      </c>
      <c r="AA1469" s="376">
        <f t="shared" si="1980"/>
        <v>5.1046690788890535E-2</v>
      </c>
      <c r="AB1469" s="376">
        <f t="shared" si="1980"/>
        <v>4.929634545129128E-2</v>
      </c>
      <c r="AC1469" s="376">
        <f t="shared" si="1980"/>
        <v>4.101121581809649E-2</v>
      </c>
      <c r="AD1469" s="376">
        <f t="shared" si="1980"/>
        <v>4.2572748887587705E-2</v>
      </c>
      <c r="AE1469" s="376">
        <f t="shared" si="1980"/>
        <v>3.731311220422364E-2</v>
      </c>
      <c r="AF1469" s="376">
        <f t="shared" si="1980"/>
        <v>4.8625383347056114E-2</v>
      </c>
      <c r="AG1469" s="376">
        <f t="shared" ref="AG1469:AH1469" si="1981">AG299*100/AG$5</f>
        <v>4.4816749855013154E-2</v>
      </c>
      <c r="AH1469" s="376">
        <f t="shared" si="1981"/>
        <v>5.2555659146336461E-2</v>
      </c>
      <c r="AI1469" s="376">
        <f t="shared" ref="AI1469:AJ1469" si="1982">AI299*100/AI$5</f>
        <v>3.9584153896075676E-2</v>
      </c>
      <c r="AJ1469" s="376">
        <f t="shared" si="1982"/>
        <v>3.9701401315238041E-2</v>
      </c>
      <c r="AK1469" s="376">
        <f t="shared" ref="AK1469:AL1469" si="1983">AK299*100/AK$5</f>
        <v>4.5061675854842602E-2</v>
      </c>
      <c r="AL1469" s="376">
        <f t="shared" si="1983"/>
        <v>4.9921331556941291E-2</v>
      </c>
      <c r="AM1469" s="376">
        <f t="shared" ref="AM1469:AN1469" si="1984">AM299*100/AM$5</f>
        <v>5.6723240056045836E-2</v>
      </c>
      <c r="AN1469" s="376">
        <f t="shared" si="1984"/>
        <v>5.3659852316564428E-2</v>
      </c>
      <c r="AO1469" s="376">
        <f t="shared" ref="AO1469:AP1469" si="1985">AO299*100/AO$5</f>
        <v>3.7222006673211266E-2</v>
      </c>
      <c r="AP1469" s="376">
        <f t="shared" si="1985"/>
        <v>4.0720639425167279E-2</v>
      </c>
    </row>
    <row r="1470" spans="1:42" s="326" customFormat="1" ht="13.8" x14ac:dyDescent="0.3">
      <c r="A1470" s="328"/>
      <c r="B1470" s="328" t="s">
        <v>471</v>
      </c>
      <c r="C1470" s="376">
        <f t="shared" ref="C1470:AF1470" si="1986">C300*100/C$5</f>
        <v>5.5052288879869432E-2</v>
      </c>
      <c r="D1470" s="376">
        <f t="shared" si="1986"/>
        <v>3.9474375232993519E-2</v>
      </c>
      <c r="E1470" s="376">
        <f t="shared" si="1986"/>
        <v>3.744450921399723E-2</v>
      </c>
      <c r="F1470" s="376">
        <f t="shared" si="1986"/>
        <v>4.7588921299121567E-2</v>
      </c>
      <c r="G1470" s="376">
        <f t="shared" si="1986"/>
        <v>5.169233226707113E-2</v>
      </c>
      <c r="H1470" s="376">
        <f t="shared" si="1986"/>
        <v>6.1485440414376362E-2</v>
      </c>
      <c r="I1470" s="376">
        <f t="shared" si="1986"/>
        <v>6.3430552948469679E-2</v>
      </c>
      <c r="J1470" s="376">
        <f t="shared" si="1986"/>
        <v>6.007026798925811E-2</v>
      </c>
      <c r="K1470" s="376">
        <f t="shared" si="1986"/>
        <v>6.8231371442718805E-2</v>
      </c>
      <c r="L1470" s="376">
        <f t="shared" si="1986"/>
        <v>6.1271328133924587E-2</v>
      </c>
      <c r="M1470" s="376">
        <f t="shared" si="1986"/>
        <v>7.2711894117186551E-2</v>
      </c>
      <c r="N1470" s="376">
        <f t="shared" si="1986"/>
        <v>6.6654194926193816E-2</v>
      </c>
      <c r="O1470" s="376">
        <f t="shared" si="1986"/>
        <v>6.9419291936712965E-2</v>
      </c>
      <c r="P1470" s="376">
        <f t="shared" si="1986"/>
        <v>6.0055476151771141E-2</v>
      </c>
      <c r="Q1470" s="376">
        <f t="shared" si="1986"/>
        <v>6.7627275266700121E-2</v>
      </c>
      <c r="R1470" s="376">
        <f t="shared" si="1986"/>
        <v>7.2753307094648986E-2</v>
      </c>
      <c r="S1470" s="376">
        <f t="shared" si="1986"/>
        <v>6.3261705704413626E-2</v>
      </c>
      <c r="T1470" s="376">
        <f t="shared" si="1986"/>
        <v>6.524225348799377E-2</v>
      </c>
      <c r="U1470" s="376">
        <f t="shared" si="1986"/>
        <v>5.6105715213940206E-2</v>
      </c>
      <c r="V1470" s="376">
        <f t="shared" si="1986"/>
        <v>6.3160305202196981E-2</v>
      </c>
      <c r="W1470" s="376">
        <f t="shared" si="1986"/>
        <v>6.5079791286734204E-2</v>
      </c>
      <c r="X1470" s="376">
        <f t="shared" si="1986"/>
        <v>5.0844436461775729E-2</v>
      </c>
      <c r="Y1470" s="376">
        <f t="shared" si="1986"/>
        <v>6.4950845119798498E-2</v>
      </c>
      <c r="Z1470" s="376">
        <f t="shared" si="1986"/>
        <v>6.9984558267993519E-2</v>
      </c>
      <c r="AA1470" s="376">
        <f t="shared" si="1986"/>
        <v>6.2670020080164285E-2</v>
      </c>
      <c r="AB1470" s="376">
        <f t="shared" si="1986"/>
        <v>7.7315244439357209E-2</v>
      </c>
      <c r="AC1470" s="376">
        <f t="shared" si="1986"/>
        <v>5.311482311219471E-2</v>
      </c>
      <c r="AD1470" s="376">
        <f t="shared" si="1986"/>
        <v>7.7273609459780429E-2</v>
      </c>
      <c r="AE1470" s="376">
        <f t="shared" si="1986"/>
        <v>6.7540289818280003E-2</v>
      </c>
      <c r="AF1470" s="376">
        <f t="shared" si="1986"/>
        <v>6.6198614738085804E-2</v>
      </c>
      <c r="AG1470" s="376">
        <f t="shared" ref="AG1470:AH1470" si="1987">AG300*100/AG$5</f>
        <v>6.5681607992305199E-2</v>
      </c>
      <c r="AH1470" s="376">
        <f t="shared" si="1987"/>
        <v>7.4257268339101734E-2</v>
      </c>
      <c r="AI1470" s="376">
        <f t="shared" ref="AI1470:AJ1470" si="1988">AI300*100/AI$5</f>
        <v>6.0147452115827241E-2</v>
      </c>
      <c r="AJ1470" s="376">
        <f t="shared" si="1988"/>
        <v>8.103699870051044E-2</v>
      </c>
      <c r="AK1470" s="376">
        <f t="shared" ref="AK1470:AL1470" si="1989">AK300*100/AK$5</f>
        <v>9.3638549563046278E-2</v>
      </c>
      <c r="AL1470" s="376">
        <f t="shared" si="1989"/>
        <v>7.4240648183578631E-2</v>
      </c>
      <c r="AM1470" s="376">
        <f t="shared" ref="AM1470:AN1470" si="1990">AM300*100/AM$5</f>
        <v>0.10096257405840386</v>
      </c>
      <c r="AN1470" s="376">
        <f t="shared" si="1990"/>
        <v>8.2979905579376387E-2</v>
      </c>
      <c r="AO1470" s="376">
        <f t="shared" ref="AO1470:AP1470" si="1991">AO300*100/AO$5</f>
        <v>7.7186038391544309E-2</v>
      </c>
      <c r="AP1470" s="376">
        <f t="shared" si="1991"/>
        <v>7.3846091961840513E-2</v>
      </c>
    </row>
    <row r="1471" spans="1:42" s="326" customFormat="1" ht="13.8" x14ac:dyDescent="0.3">
      <c r="A1471" s="330"/>
      <c r="B1471" s="330" t="s">
        <v>472</v>
      </c>
      <c r="C1471" s="376">
        <f t="shared" ref="C1471:AF1471" si="1992">C301*100/C$5</f>
        <v>5.3454693045708511E-2</v>
      </c>
      <c r="D1471" s="376">
        <f t="shared" si="1992"/>
        <v>5.7984714764277287E-2</v>
      </c>
      <c r="E1471" s="376">
        <f t="shared" si="1992"/>
        <v>4.9379014142761295E-2</v>
      </c>
      <c r="F1471" s="376">
        <f t="shared" si="1992"/>
        <v>5.1508008935519808E-2</v>
      </c>
      <c r="G1471" s="376">
        <f t="shared" si="1992"/>
        <v>6.0677480150403237E-2</v>
      </c>
      <c r="H1471" s="376">
        <f t="shared" si="1992"/>
        <v>6.623181206687094E-2</v>
      </c>
      <c r="I1471" s="376">
        <f t="shared" si="1992"/>
        <v>8.5409977109683594E-2</v>
      </c>
      <c r="J1471" s="376">
        <f t="shared" si="1992"/>
        <v>7.6957052493827935E-2</v>
      </c>
      <c r="K1471" s="376">
        <f t="shared" si="1992"/>
        <v>7.8589670500152822E-2</v>
      </c>
      <c r="L1471" s="376">
        <f t="shared" si="1992"/>
        <v>8.7324059403839457E-2</v>
      </c>
      <c r="M1471" s="376">
        <f t="shared" si="1992"/>
        <v>8.5518377516410171E-2</v>
      </c>
      <c r="N1471" s="376">
        <f t="shared" si="1992"/>
        <v>9.8292719451160471E-2</v>
      </c>
      <c r="O1471" s="376">
        <f t="shared" si="1992"/>
        <v>8.9271778327434798E-2</v>
      </c>
      <c r="P1471" s="376">
        <f t="shared" si="1992"/>
        <v>8.2033330913875935E-2</v>
      </c>
      <c r="Q1471" s="376">
        <f t="shared" si="1992"/>
        <v>8.4946756251664257E-2</v>
      </c>
      <c r="R1471" s="376">
        <f t="shared" si="1992"/>
        <v>7.166679249366513E-2</v>
      </c>
      <c r="S1471" s="376">
        <f t="shared" si="1992"/>
        <v>7.8894204996286257E-2</v>
      </c>
      <c r="T1471" s="376">
        <f t="shared" si="1992"/>
        <v>9.2608582046147456E-2</v>
      </c>
      <c r="U1471" s="376">
        <f t="shared" si="1992"/>
        <v>8.3202041288587811E-2</v>
      </c>
      <c r="V1471" s="376">
        <f t="shared" si="1992"/>
        <v>8.1112120993070802E-2</v>
      </c>
      <c r="W1471" s="376">
        <f t="shared" si="1992"/>
        <v>8.277824932027128E-2</v>
      </c>
      <c r="X1471" s="376">
        <f t="shared" si="1992"/>
        <v>8.3806911613024421E-2</v>
      </c>
      <c r="Y1471" s="376">
        <f t="shared" si="1992"/>
        <v>9.1687250368462328E-2</v>
      </c>
      <c r="Z1471" s="376">
        <f t="shared" si="1992"/>
        <v>9.9522377879940782E-2</v>
      </c>
      <c r="AA1471" s="376">
        <f t="shared" si="1992"/>
        <v>0.10869536099868748</v>
      </c>
      <c r="AB1471" s="376">
        <f t="shared" si="1992"/>
        <v>7.961186745445438E-2</v>
      </c>
      <c r="AC1471" s="376">
        <f t="shared" si="1992"/>
        <v>7.7830760645406116E-2</v>
      </c>
      <c r="AD1471" s="376">
        <f t="shared" si="1992"/>
        <v>7.650776455224359E-2</v>
      </c>
      <c r="AE1471" s="376">
        <f t="shared" si="1992"/>
        <v>7.6733267129257363E-2</v>
      </c>
      <c r="AF1471" s="376">
        <f t="shared" si="1992"/>
        <v>7.816557360970855E-2</v>
      </c>
      <c r="AG1471" s="376">
        <f t="shared" ref="AG1471:AH1471" si="1993">AG301*100/AG$5</f>
        <v>7.7060274417417002E-2</v>
      </c>
      <c r="AH1471" s="376">
        <f t="shared" si="1993"/>
        <v>8.637095309790388E-2</v>
      </c>
      <c r="AI1471" s="376">
        <f t="shared" ref="AI1471:AJ1471" si="1994">AI301*100/AI$5</f>
        <v>7.1769961701261528E-2</v>
      </c>
      <c r="AJ1471" s="376">
        <f t="shared" si="1994"/>
        <v>7.5943772791830885E-2</v>
      </c>
      <c r="AK1471" s="376">
        <f t="shared" ref="AK1471:AL1471" si="1995">AK301*100/AK$5</f>
        <v>9.7120397633791641E-2</v>
      </c>
      <c r="AL1471" s="376">
        <f t="shared" si="1995"/>
        <v>8.1580006280625561E-2</v>
      </c>
      <c r="AM1471" s="376">
        <f t="shared" ref="AM1471:AN1471" si="1996">AM301*100/AM$5</f>
        <v>9.9452543032785667E-2</v>
      </c>
      <c r="AN1471" s="376">
        <f t="shared" si="1996"/>
        <v>8.9076131984031248E-2</v>
      </c>
      <c r="AO1471" s="376">
        <f t="shared" ref="AO1471:AP1471" si="1997">AO301*100/AO$5</f>
        <v>7.2022725697868134E-2</v>
      </c>
      <c r="AP1471" s="376">
        <f t="shared" si="1997"/>
        <v>6.2545348289680322E-2</v>
      </c>
    </row>
    <row r="1472" spans="1:42" s="326" customFormat="1" ht="13.8" x14ac:dyDescent="0.3">
      <c r="A1472" s="328"/>
      <c r="B1472" s="328" t="s">
        <v>473</v>
      </c>
      <c r="C1472" s="376">
        <f t="shared" ref="C1472:AF1472" si="1998">C302*100/C$5</f>
        <v>0.20246288828055511</v>
      </c>
      <c r="D1472" s="376">
        <f t="shared" si="1998"/>
        <v>0.16564601515437191</v>
      </c>
      <c r="E1472" s="376">
        <f t="shared" si="1998"/>
        <v>0.16327894555665329</v>
      </c>
      <c r="F1472" s="376">
        <f t="shared" si="1998"/>
        <v>0.15816317961178636</v>
      </c>
      <c r="G1472" s="376">
        <f t="shared" si="1998"/>
        <v>0.16790764007494277</v>
      </c>
      <c r="H1472" s="376">
        <f t="shared" si="1998"/>
        <v>0.17449256395735802</v>
      </c>
      <c r="I1472" s="376">
        <f t="shared" si="1998"/>
        <v>0.1676484265719437</v>
      </c>
      <c r="J1472" s="376">
        <f t="shared" si="1998"/>
        <v>0.18170617797357858</v>
      </c>
      <c r="K1472" s="376">
        <f t="shared" si="1998"/>
        <v>0.17970079425396901</v>
      </c>
      <c r="L1472" s="376">
        <f t="shared" si="1998"/>
        <v>0.1915801365307605</v>
      </c>
      <c r="M1472" s="376">
        <f t="shared" si="1998"/>
        <v>0.19996834543638198</v>
      </c>
      <c r="N1472" s="376">
        <f t="shared" si="1998"/>
        <v>0.19982927638872905</v>
      </c>
      <c r="O1472" s="376">
        <f t="shared" si="1998"/>
        <v>0.17362857739365165</v>
      </c>
      <c r="P1472" s="376">
        <f t="shared" si="1998"/>
        <v>0.15177429929177777</v>
      </c>
      <c r="Q1472" s="376">
        <f t="shared" si="1998"/>
        <v>0.18111850947194472</v>
      </c>
      <c r="R1472" s="376">
        <f t="shared" si="1998"/>
        <v>0.16483879505224203</v>
      </c>
      <c r="S1472" s="376">
        <f t="shared" si="1998"/>
        <v>0.16194709799087068</v>
      </c>
      <c r="T1472" s="376">
        <f t="shared" si="1998"/>
        <v>0.1608569729748216</v>
      </c>
      <c r="U1472" s="376">
        <f t="shared" si="1998"/>
        <v>0.15839172595732212</v>
      </c>
      <c r="V1472" s="376">
        <f t="shared" si="1998"/>
        <v>0.18534601700776299</v>
      </c>
      <c r="W1472" s="376">
        <f t="shared" si="1998"/>
        <v>0.17806791467474756</v>
      </c>
      <c r="X1472" s="376">
        <f t="shared" si="1998"/>
        <v>0.17957745844203554</v>
      </c>
      <c r="Y1472" s="376">
        <f t="shared" si="1998"/>
        <v>0.19157401199085566</v>
      </c>
      <c r="Z1472" s="376">
        <f t="shared" si="1998"/>
        <v>0.21343187931932261</v>
      </c>
      <c r="AA1472" s="376">
        <f t="shared" si="1998"/>
        <v>0.18401179836433418</v>
      </c>
      <c r="AB1472" s="376">
        <f t="shared" si="1998"/>
        <v>0.16092137800764247</v>
      </c>
      <c r="AC1472" s="376">
        <f t="shared" si="1998"/>
        <v>0.13468935954211039</v>
      </c>
      <c r="AD1472" s="376">
        <f t="shared" si="1998"/>
        <v>0.16655435786903378</v>
      </c>
      <c r="AE1472" s="376">
        <f t="shared" si="1998"/>
        <v>0.17381306127880405</v>
      </c>
      <c r="AF1472" s="376">
        <f t="shared" si="1998"/>
        <v>0.16425583109001168</v>
      </c>
      <c r="AG1472" s="376">
        <f t="shared" ref="AG1472:AH1472" si="1999">AG302*100/AG$5</f>
        <v>0.15655795761187583</v>
      </c>
      <c r="AH1472" s="376">
        <f t="shared" si="1999"/>
        <v>0.17981065024598714</v>
      </c>
      <c r="AI1472" s="376">
        <f t="shared" ref="AI1472:AJ1472" si="2000">AI302*100/AI$5</f>
        <v>0.16448795191660451</v>
      </c>
      <c r="AJ1472" s="376">
        <f t="shared" si="2000"/>
        <v>0.18434198072932911</v>
      </c>
      <c r="AK1472" s="376">
        <f t="shared" ref="AK1472:AL1472" si="2001">AK302*100/AK$5</f>
        <v>0.19946723776672085</v>
      </c>
      <c r="AL1472" s="376">
        <f t="shared" si="2001"/>
        <v>0.18626963943956434</v>
      </c>
      <c r="AM1472" s="376">
        <f t="shared" ref="AM1472:AN1472" si="2002">AM302*100/AM$5</f>
        <v>0.18597267135222559</v>
      </c>
      <c r="AN1472" s="376">
        <f t="shared" si="2002"/>
        <v>0.14379108739012658</v>
      </c>
      <c r="AO1472" s="376">
        <f t="shared" ref="AO1472:AP1472" si="2003">AO302*100/AO$5</f>
        <v>0.13320946348949708</v>
      </c>
      <c r="AP1472" s="376">
        <f t="shared" si="2003"/>
        <v>0.14578728589298318</v>
      </c>
    </row>
    <row r="1473" spans="1:42" s="326" customFormat="1" ht="13.8" x14ac:dyDescent="0.3">
      <c r="A1473" s="330"/>
      <c r="B1473" s="330" t="s">
        <v>474</v>
      </c>
      <c r="C1473" s="376">
        <f t="shared" ref="C1473:AF1473" si="2004">C303*100/C$5</f>
        <v>1.7935388043074638</v>
      </c>
      <c r="D1473" s="376">
        <f t="shared" si="2004"/>
        <v>1.5892633143150356</v>
      </c>
      <c r="E1473" s="376">
        <f t="shared" si="2004"/>
        <v>1.8466035704309216</v>
      </c>
      <c r="F1473" s="376">
        <f t="shared" si="2004"/>
        <v>1.7405947895329967</v>
      </c>
      <c r="G1473" s="376">
        <f t="shared" si="2004"/>
        <v>1.6286782255848942</v>
      </c>
      <c r="H1473" s="376">
        <f t="shared" si="2004"/>
        <v>1.0861220078383973</v>
      </c>
      <c r="I1473" s="376">
        <f t="shared" si="2004"/>
        <v>1.0421787362347403</v>
      </c>
      <c r="J1473" s="376">
        <f t="shared" si="2004"/>
        <v>1.1986699195306423</v>
      </c>
      <c r="K1473" s="376">
        <f t="shared" si="2004"/>
        <v>1.3546222536284453</v>
      </c>
      <c r="L1473" s="376">
        <f t="shared" si="2004"/>
        <v>1.2919355282947562</v>
      </c>
      <c r="M1473" s="376">
        <f t="shared" si="2004"/>
        <v>1.4334326651270521</v>
      </c>
      <c r="N1473" s="376">
        <f t="shared" si="2004"/>
        <v>1.774423541195181</v>
      </c>
      <c r="O1473" s="376">
        <f t="shared" si="2004"/>
        <v>1.3279016963375507</v>
      </c>
      <c r="P1473" s="376">
        <f t="shared" si="2004"/>
        <v>1.3210377591082585</v>
      </c>
      <c r="Q1473" s="376">
        <f t="shared" si="2004"/>
        <v>1.7030226322924413</v>
      </c>
      <c r="R1473" s="376">
        <f t="shared" si="2004"/>
        <v>1.4961626669724621</v>
      </c>
      <c r="S1473" s="376">
        <f t="shared" si="2004"/>
        <v>1.3696171871872962</v>
      </c>
      <c r="T1473" s="376">
        <f t="shared" si="2004"/>
        <v>1.4721860510768321</v>
      </c>
      <c r="U1473" s="376">
        <f t="shared" si="2004"/>
        <v>1.3326016666868752</v>
      </c>
      <c r="V1473" s="376">
        <f t="shared" si="2004"/>
        <v>1.4599062521996717</v>
      </c>
      <c r="W1473" s="376">
        <f t="shared" si="2004"/>
        <v>1.1971762902535761</v>
      </c>
      <c r="X1473" s="376">
        <f t="shared" si="2004"/>
        <v>1.4187044932616351</v>
      </c>
      <c r="Y1473" s="376">
        <f t="shared" si="2004"/>
        <v>1.2462626922781945</v>
      </c>
      <c r="Z1473" s="376">
        <f t="shared" si="2004"/>
        <v>1.3824027630871161</v>
      </c>
      <c r="AA1473" s="376">
        <f t="shared" si="2004"/>
        <v>1.3012092948116158</v>
      </c>
      <c r="AB1473" s="376">
        <f t="shared" si="2004"/>
        <v>1.3694322361492104</v>
      </c>
      <c r="AC1473" s="376">
        <f t="shared" si="2004"/>
        <v>1.3078827062389047</v>
      </c>
      <c r="AD1473" s="376">
        <f t="shared" si="2004"/>
        <v>1.1858927615089951</v>
      </c>
      <c r="AE1473" s="376">
        <f t="shared" si="2004"/>
        <v>1.283701922111113</v>
      </c>
      <c r="AF1473" s="376">
        <f t="shared" si="2004"/>
        <v>1.2531574563414434</v>
      </c>
      <c r="AG1473" s="376">
        <f t="shared" ref="AG1473:AH1473" si="2005">AG303*100/AG$5</f>
        <v>1.3889576915937296</v>
      </c>
      <c r="AH1473" s="376">
        <f t="shared" si="2005"/>
        <v>1.1513873442505429</v>
      </c>
      <c r="AI1473" s="376">
        <f t="shared" ref="AI1473:AJ1473" si="2006">AI303*100/AI$5</f>
        <v>1.2167917397871693</v>
      </c>
      <c r="AJ1473" s="376">
        <f t="shared" si="2006"/>
        <v>1.3657558355888566</v>
      </c>
      <c r="AK1473" s="376">
        <f t="shared" ref="AK1473:AL1473" si="2007">AK303*100/AK$5</f>
        <v>1.3694548884523545</v>
      </c>
      <c r="AL1473" s="376">
        <f t="shared" si="2007"/>
        <v>1.3565490356813443</v>
      </c>
      <c r="AM1473" s="376">
        <f t="shared" ref="AM1473:AN1473" si="2008">AM303*100/AM$5</f>
        <v>1.4055638401687398</v>
      </c>
      <c r="AN1473" s="376">
        <f t="shared" si="2008"/>
        <v>1.1383708534467289</v>
      </c>
      <c r="AO1473" s="376">
        <f t="shared" ref="AO1473:AP1473" si="2009">AO303*100/AO$5</f>
        <v>1.248675916741927</v>
      </c>
      <c r="AP1473" s="376">
        <f t="shared" si="2009"/>
        <v>1.1521328979449634</v>
      </c>
    </row>
    <row r="1474" spans="1:42" s="326" customFormat="1" ht="13.8" x14ac:dyDescent="0.3">
      <c r="A1474" s="328"/>
      <c r="B1474" s="328" t="s">
        <v>475</v>
      </c>
      <c r="C1474" s="376">
        <f t="shared" ref="C1474:AF1474" si="2010">C304*100/C$5</f>
        <v>0.76131918237635909</v>
      </c>
      <c r="D1474" s="376">
        <f t="shared" si="2010"/>
        <v>0.73649627683891616</v>
      </c>
      <c r="E1474" s="376">
        <f t="shared" si="2010"/>
        <v>0.85342898839033743</v>
      </c>
      <c r="F1474" s="376">
        <f t="shared" si="2010"/>
        <v>0.88007511851241027</v>
      </c>
      <c r="G1474" s="376">
        <f t="shared" si="2010"/>
        <v>0.69233707394037192</v>
      </c>
      <c r="H1474" s="376">
        <f t="shared" si="2010"/>
        <v>0.62119497696198156</v>
      </c>
      <c r="I1474" s="376">
        <f t="shared" si="2010"/>
        <v>0.6826897652221342</v>
      </c>
      <c r="J1474" s="376">
        <f t="shared" si="2010"/>
        <v>0.83226681557187665</v>
      </c>
      <c r="K1474" s="376">
        <f t="shared" si="2010"/>
        <v>0.6907494504019922</v>
      </c>
      <c r="L1474" s="376">
        <f t="shared" si="2010"/>
        <v>0.73060527673915532</v>
      </c>
      <c r="M1474" s="376">
        <f t="shared" si="2010"/>
        <v>0.8215295280917233</v>
      </c>
      <c r="N1474" s="376">
        <f t="shared" si="2010"/>
        <v>0.80136116753265285</v>
      </c>
      <c r="O1474" s="376">
        <f t="shared" si="2010"/>
        <v>0.84454802833432285</v>
      </c>
      <c r="P1474" s="376">
        <f t="shared" si="2010"/>
        <v>0.80049154620495522</v>
      </c>
      <c r="Q1474" s="376">
        <f t="shared" si="2010"/>
        <v>0.93254224836894528</v>
      </c>
      <c r="R1474" s="376">
        <f t="shared" si="2010"/>
        <v>0.89797169737030558</v>
      </c>
      <c r="S1474" s="376">
        <f t="shared" si="2010"/>
        <v>0.8684240815352936</v>
      </c>
      <c r="T1474" s="376">
        <f t="shared" si="2010"/>
        <v>0.85827952993854839</v>
      </c>
      <c r="U1474" s="376">
        <f t="shared" si="2010"/>
        <v>0.85235246585101354</v>
      </c>
      <c r="V1474" s="376">
        <f t="shared" si="2010"/>
        <v>0.98305385170800785</v>
      </c>
      <c r="W1474" s="376">
        <f t="shared" si="2010"/>
        <v>0.76230260111365866</v>
      </c>
      <c r="X1474" s="376">
        <f t="shared" si="2010"/>
        <v>0.91079234379364438</v>
      </c>
      <c r="Y1474" s="376">
        <f t="shared" si="2010"/>
        <v>0.85795437229393867</v>
      </c>
      <c r="Z1474" s="376">
        <f t="shared" si="2010"/>
        <v>0.83588042480830094</v>
      </c>
      <c r="AA1474" s="376">
        <f t="shared" si="2010"/>
        <v>0.83873099968082965</v>
      </c>
      <c r="AB1474" s="376">
        <f t="shared" si="2010"/>
        <v>0.91107906557615836</v>
      </c>
      <c r="AC1474" s="376">
        <f t="shared" si="2010"/>
        <v>0.78913005403441328</v>
      </c>
      <c r="AD1474" s="376">
        <f t="shared" si="2010"/>
        <v>0.76623959973828804</v>
      </c>
      <c r="AE1474" s="376">
        <f t="shared" si="2010"/>
        <v>0.84161513056490544</v>
      </c>
      <c r="AF1474" s="376">
        <f t="shared" si="2010"/>
        <v>0.79575586774675122</v>
      </c>
      <c r="AG1474" s="376">
        <f t="shared" ref="AG1474:AH1474" si="2011">AG304*100/AG$5</f>
        <v>0.89584303237863794</v>
      </c>
      <c r="AH1474" s="376">
        <f t="shared" si="2011"/>
        <v>0.70367034172690468</v>
      </c>
      <c r="AI1474" s="376">
        <f t="shared" ref="AI1474:AJ1474" si="2012">AI304*100/AI$5</f>
        <v>0.74192389811530601</v>
      </c>
      <c r="AJ1474" s="376">
        <f t="shared" si="2012"/>
        <v>0.87609053046805763</v>
      </c>
      <c r="AK1474" s="376">
        <f t="shared" ref="AK1474:AL1474" si="2013">AK304*100/AK$5</f>
        <v>0.74774469935900045</v>
      </c>
      <c r="AL1474" s="376">
        <f t="shared" si="2013"/>
        <v>0.85975356972705685</v>
      </c>
      <c r="AM1474" s="376">
        <f t="shared" ref="AM1474:AN1474" si="2014">AM304*100/AM$5</f>
        <v>0.87952131106074416</v>
      </c>
      <c r="AN1474" s="376">
        <f t="shared" si="2014"/>
        <v>0.7407903959369273</v>
      </c>
      <c r="AO1474" s="376">
        <f t="shared" ref="AO1474:AP1474" si="2015">AO304*100/AO$5</f>
        <v>0.76188006217517512</v>
      </c>
      <c r="AP1474" s="376">
        <f t="shared" si="2015"/>
        <v>0.72988342898217218</v>
      </c>
    </row>
    <row r="1475" spans="1:42" s="326" customFormat="1" ht="13.8" x14ac:dyDescent="0.3">
      <c r="A1475" s="330"/>
      <c r="B1475" s="330" t="s">
        <v>476</v>
      </c>
      <c r="C1475" s="376">
        <f t="shared" ref="C1475:AF1475" si="2016">C305*100/C$5</f>
        <v>6.7401272895275435E-2</v>
      </c>
      <c r="D1475" s="376">
        <f t="shared" si="2016"/>
        <v>4.3305585042956903E-2</v>
      </c>
      <c r="E1475" s="376">
        <f t="shared" si="2016"/>
        <v>6.2395083580694601E-2</v>
      </c>
      <c r="F1475" s="376">
        <f t="shared" si="2016"/>
        <v>5.6226910375264637E-2</v>
      </c>
      <c r="G1475" s="376">
        <f t="shared" si="2016"/>
        <v>6.6963386077014173E-2</v>
      </c>
      <c r="H1475" s="376">
        <f t="shared" si="2016"/>
        <v>5.195646526471167E-2</v>
      </c>
      <c r="I1475" s="376">
        <f t="shared" si="2016"/>
        <v>4.7093497741392897E-2</v>
      </c>
      <c r="J1475" s="376">
        <f t="shared" si="2016"/>
        <v>4.2745813043965089E-2</v>
      </c>
      <c r="K1475" s="376">
        <f t="shared" si="2016"/>
        <v>4.8927268653864486E-2</v>
      </c>
      <c r="L1475" s="376">
        <f t="shared" si="2016"/>
        <v>4.199140395324235E-2</v>
      </c>
      <c r="M1475" s="376">
        <f t="shared" si="2016"/>
        <v>5.5267846962097911E-2</v>
      </c>
      <c r="N1475" s="376">
        <f t="shared" si="2016"/>
        <v>4.7991020346859543E-2</v>
      </c>
      <c r="O1475" s="376">
        <f t="shared" si="2016"/>
        <v>5.0105148238257659E-2</v>
      </c>
      <c r="P1475" s="376">
        <f t="shared" si="2016"/>
        <v>4.1250438161923163E-2</v>
      </c>
      <c r="Q1475" s="376">
        <f t="shared" si="2016"/>
        <v>5.4228222342143785E-2</v>
      </c>
      <c r="R1475" s="376">
        <f t="shared" si="2016"/>
        <v>4.300126780261506E-2</v>
      </c>
      <c r="S1475" s="376">
        <f t="shared" si="2016"/>
        <v>4.9899215831776866E-2</v>
      </c>
      <c r="T1475" s="376">
        <f t="shared" si="2016"/>
        <v>4.155941578639314E-2</v>
      </c>
      <c r="U1475" s="376">
        <f t="shared" si="2016"/>
        <v>3.8714698118768417E-2</v>
      </c>
      <c r="V1475" s="376">
        <f t="shared" si="2016"/>
        <v>4.3034259102326812E-2</v>
      </c>
      <c r="W1475" s="376">
        <f t="shared" si="2016"/>
        <v>2.8843991489266717E-2</v>
      </c>
      <c r="X1475" s="376">
        <f t="shared" si="2016"/>
        <v>3.8544633578250498E-2</v>
      </c>
      <c r="Y1475" s="376">
        <f t="shared" si="2016"/>
        <v>3.1093958046179808E-2</v>
      </c>
      <c r="Z1475" s="376">
        <f t="shared" si="2016"/>
        <v>3.9562048569723188E-2</v>
      </c>
      <c r="AA1475" s="376">
        <f t="shared" si="2016"/>
        <v>4.5368148299172094E-2</v>
      </c>
      <c r="AB1475" s="376">
        <f t="shared" si="2016"/>
        <v>3.8387445282548428E-2</v>
      </c>
      <c r="AC1475" s="376">
        <f t="shared" si="2016"/>
        <v>4.7370405226687118E-2</v>
      </c>
      <c r="AD1475" s="376">
        <f t="shared" si="2016"/>
        <v>3.6755856930344957E-2</v>
      </c>
      <c r="AE1475" s="376">
        <f t="shared" si="2016"/>
        <v>4.3937699986566207E-2</v>
      </c>
      <c r="AF1475" s="376">
        <f t="shared" si="2016"/>
        <v>4.3607236480664682E-2</v>
      </c>
      <c r="AG1475" s="376">
        <f t="shared" ref="AG1475:AH1475" si="2017">AG305*100/AG$5</f>
        <v>4.26081950139095E-2</v>
      </c>
      <c r="AH1475" s="376">
        <f t="shared" si="2017"/>
        <v>4.6901313199727027E-2</v>
      </c>
      <c r="AI1475" s="376">
        <f t="shared" ref="AI1475:AJ1475" si="2018">AI305*100/AI$5</f>
        <v>4.016809571519489E-2</v>
      </c>
      <c r="AJ1475" s="376">
        <f t="shared" si="2018"/>
        <v>5.4987166377226032E-2</v>
      </c>
      <c r="AK1475" s="376">
        <f t="shared" ref="AK1475:AL1475" si="2019">AK305*100/AK$5</f>
        <v>6.5066028398781839E-2</v>
      </c>
      <c r="AL1475" s="376">
        <f t="shared" si="2019"/>
        <v>5.1188435285768483E-2</v>
      </c>
      <c r="AM1475" s="376">
        <f t="shared" ref="AM1475:AN1475" si="2020">AM305*100/AM$5</f>
        <v>5.3114570106031198E-2</v>
      </c>
      <c r="AN1475" s="376">
        <f t="shared" si="2020"/>
        <v>3.8788805172232765E-2</v>
      </c>
      <c r="AO1475" s="376">
        <f t="shared" ref="AO1475:AP1475" si="2021">AO305*100/AO$5</f>
        <v>4.4668874708039555E-2</v>
      </c>
      <c r="AP1475" s="376">
        <f t="shared" si="2021"/>
        <v>4.0956151685730073E-2</v>
      </c>
    </row>
    <row r="1476" spans="1:42" s="326" customFormat="1" ht="13.8" x14ac:dyDescent="0.3">
      <c r="A1476" s="328"/>
      <c r="B1476" s="328" t="s">
        <v>477</v>
      </c>
      <c r="C1476" s="376">
        <f t="shared" ref="C1476:AF1476" si="2022">C306*100/C$5</f>
        <v>2.3014015665074827E-2</v>
      </c>
      <c r="D1476" s="376">
        <f t="shared" si="2022"/>
        <v>8.9968859582286211E-3</v>
      </c>
      <c r="E1476" s="376">
        <f t="shared" si="2022"/>
        <v>1.4731654521443135E-2</v>
      </c>
      <c r="F1476" s="376">
        <f t="shared" si="2022"/>
        <v>2.7673557595791699E-2</v>
      </c>
      <c r="G1476" s="376">
        <f t="shared" si="2022"/>
        <v>1.1462534336761124E-2</v>
      </c>
      <c r="H1476" s="376">
        <f t="shared" si="2022"/>
        <v>1.3152159617217808E-2</v>
      </c>
      <c r="I1476" s="376">
        <f t="shared" si="2022"/>
        <v>1.076844270985648E-2</v>
      </c>
      <c r="J1476" s="376">
        <f t="shared" si="2022"/>
        <v>1.9768114905997509E-2</v>
      </c>
      <c r="K1476" s="376">
        <f t="shared" si="2022"/>
        <v>2.2599925216219684E-2</v>
      </c>
      <c r="L1476" s="376">
        <f t="shared" si="2022"/>
        <v>9.0755614995717323E-3</v>
      </c>
      <c r="M1476" s="376">
        <f t="shared" si="2022"/>
        <v>1.6890943220902902E-2</v>
      </c>
      <c r="N1476" s="376">
        <f t="shared" si="2022"/>
        <v>2.1995884325643957E-2</v>
      </c>
      <c r="O1476" s="376">
        <f t="shared" si="2022"/>
        <v>1.0609548102489152E-2</v>
      </c>
      <c r="P1476" s="376">
        <f t="shared" si="2022"/>
        <v>2.5341570446575205E-2</v>
      </c>
      <c r="Q1476" s="376">
        <f t="shared" si="2022"/>
        <v>1.9041925804181934E-2</v>
      </c>
      <c r="R1476" s="376">
        <f t="shared" si="2022"/>
        <v>2.1318806317947258E-2</v>
      </c>
      <c r="S1476" s="376">
        <f t="shared" si="2022"/>
        <v>1.7519434210277258E-2</v>
      </c>
      <c r="T1476" s="376">
        <f t="shared" si="2022"/>
        <v>2.0394740216619297E-2</v>
      </c>
      <c r="U1476" s="376">
        <f t="shared" si="2022"/>
        <v>2.4995743953545702E-2</v>
      </c>
      <c r="V1476" s="376">
        <f t="shared" si="2022"/>
        <v>2.4736658831000114E-2</v>
      </c>
      <c r="W1476" s="376">
        <f t="shared" si="2022"/>
        <v>1.2735208355410622E-2</v>
      </c>
      <c r="X1476" s="376">
        <f t="shared" si="2022"/>
        <v>1.4009591029352642E-2</v>
      </c>
      <c r="Y1476" s="376">
        <f t="shared" si="2022"/>
        <v>1.7836529156335167E-2</v>
      </c>
      <c r="Z1476" s="376">
        <f t="shared" si="2022"/>
        <v>8.8184586964222926E-3</v>
      </c>
      <c r="AA1476" s="376">
        <f t="shared" si="2022"/>
        <v>2.3700706924769964E-2</v>
      </c>
      <c r="AB1476" s="376">
        <f t="shared" si="2022"/>
        <v>3.8475973550523741E-2</v>
      </c>
      <c r="AC1476" s="376">
        <f t="shared" si="2022"/>
        <v>1.2761146987798941E-2</v>
      </c>
      <c r="AD1476" s="376">
        <f t="shared" si="2022"/>
        <v>1.1620861202930197E-2</v>
      </c>
      <c r="AE1476" s="376">
        <f t="shared" si="2022"/>
        <v>2.3227238030628157E-2</v>
      </c>
      <c r="AF1476" s="376">
        <f t="shared" si="2022"/>
        <v>1.4056347965198075E-2</v>
      </c>
      <c r="AG1476" s="376">
        <f t="shared" ref="AG1476:AH1476" si="2023">AG306*100/AG$5</f>
        <v>1.2862130241086607E-2</v>
      </c>
      <c r="AH1476" s="376">
        <f t="shared" si="2023"/>
        <v>2.1601757726959922E-2</v>
      </c>
      <c r="AI1476" s="376">
        <f t="shared" ref="AI1476:AJ1476" si="2024">AI306*100/AI$5</f>
        <v>1.2724106738423814E-2</v>
      </c>
      <c r="AJ1476" s="376">
        <f t="shared" si="2024"/>
        <v>1.7080962494978296E-2</v>
      </c>
      <c r="AK1476" s="376">
        <f t="shared" ref="AK1476:AL1476" si="2025">AK306*100/AK$5</f>
        <v>1.0253047218559316E-2</v>
      </c>
      <c r="AL1476" s="376">
        <f t="shared" si="2025"/>
        <v>9.285532601924289E-3</v>
      </c>
      <c r="AM1476" s="376">
        <f t="shared" ref="AM1476:AN1476" si="2026">AM306*100/AM$5</f>
        <v>3.1962081046806624E-2</v>
      </c>
      <c r="AN1476" s="376">
        <f t="shared" si="2026"/>
        <v>1.1538233900887276E-2</v>
      </c>
      <c r="AO1476" s="376">
        <f t="shared" ref="AO1476:AP1476" si="2027">AO306*100/AO$5</f>
        <v>1.1433467549846378E-2</v>
      </c>
      <c r="AP1476" s="376">
        <f t="shared" si="2027"/>
        <v>6.4043048903987413E-3</v>
      </c>
    </row>
    <row r="1477" spans="1:42" s="326" customFormat="1" ht="27.6" x14ac:dyDescent="0.3">
      <c r="A1477" s="330"/>
      <c r="B1477" s="330" t="s">
        <v>478</v>
      </c>
      <c r="C1477" s="376">
        <f t="shared" ref="C1477:AF1477" si="2028">C307*100/C$5</f>
        <v>0.94180433337075453</v>
      </c>
      <c r="D1477" s="376">
        <f t="shared" si="2028"/>
        <v>0.80046456647493403</v>
      </c>
      <c r="E1477" s="376">
        <f t="shared" si="2028"/>
        <v>0.9160478439384464</v>
      </c>
      <c r="F1477" s="376">
        <f t="shared" si="2028"/>
        <v>0.77657921235936278</v>
      </c>
      <c r="G1477" s="376">
        <f t="shared" si="2028"/>
        <v>0.85791523123074709</v>
      </c>
      <c r="H1477" s="376">
        <f t="shared" si="2028"/>
        <v>0.39981840599448626</v>
      </c>
      <c r="I1477" s="376">
        <f t="shared" si="2028"/>
        <v>0.30159015233289826</v>
      </c>
      <c r="J1477" s="376">
        <f t="shared" si="2028"/>
        <v>0.303889176008803</v>
      </c>
      <c r="K1477" s="376">
        <f t="shared" si="2028"/>
        <v>0.59234560935636904</v>
      </c>
      <c r="L1477" s="376">
        <f t="shared" si="2028"/>
        <v>0.51026328610278682</v>
      </c>
      <c r="M1477" s="376">
        <f t="shared" si="2028"/>
        <v>0.53970180039585225</v>
      </c>
      <c r="N1477" s="376">
        <f t="shared" si="2028"/>
        <v>0.90307546899002455</v>
      </c>
      <c r="O1477" s="376">
        <f t="shared" si="2028"/>
        <v>0.42263897166248132</v>
      </c>
      <c r="P1477" s="376">
        <f t="shared" si="2028"/>
        <v>0.4539542042948051</v>
      </c>
      <c r="Q1477" s="376">
        <f t="shared" si="2028"/>
        <v>0.69721023577717045</v>
      </c>
      <c r="R1477" s="376">
        <f t="shared" si="2028"/>
        <v>0.53387089548159405</v>
      </c>
      <c r="S1477" s="376">
        <f t="shared" si="2028"/>
        <v>0.43377445560994871</v>
      </c>
      <c r="T1477" s="376">
        <f t="shared" si="2028"/>
        <v>0.55195236513527124</v>
      </c>
      <c r="U1477" s="376">
        <f t="shared" si="2028"/>
        <v>0.41653875876354757</v>
      </c>
      <c r="V1477" s="376">
        <f t="shared" si="2028"/>
        <v>0.40908148255833698</v>
      </c>
      <c r="W1477" s="376">
        <f t="shared" si="2028"/>
        <v>0.39329448929524019</v>
      </c>
      <c r="X1477" s="376">
        <f t="shared" si="2028"/>
        <v>0.45535792486038756</v>
      </c>
      <c r="Y1477" s="376">
        <f t="shared" si="2028"/>
        <v>0.33937783278174083</v>
      </c>
      <c r="Z1477" s="376">
        <f t="shared" si="2028"/>
        <v>0.49814183101266968</v>
      </c>
      <c r="AA1477" s="376">
        <f t="shared" si="2028"/>
        <v>0.39340943990684418</v>
      </c>
      <c r="AB1477" s="376">
        <f t="shared" si="2028"/>
        <v>0.3814897517399799</v>
      </c>
      <c r="AC1477" s="376">
        <f t="shared" si="2028"/>
        <v>0.45862109999000544</v>
      </c>
      <c r="AD1477" s="376">
        <f t="shared" si="2028"/>
        <v>0.37127644363743212</v>
      </c>
      <c r="AE1477" s="376">
        <f t="shared" si="2028"/>
        <v>0.37492185352901319</v>
      </c>
      <c r="AF1477" s="376">
        <f t="shared" si="2028"/>
        <v>0.39973800414882932</v>
      </c>
      <c r="AG1477" s="376">
        <f t="shared" ref="AG1477:AH1477" si="2029">AG307*100/AG$5</f>
        <v>0.4376443339600955</v>
      </c>
      <c r="AH1477" s="376">
        <f t="shared" si="2029"/>
        <v>0.37921393159695121</v>
      </c>
      <c r="AI1477" s="376">
        <f t="shared" ref="AI1477:AJ1477" si="2030">AI307*100/AI$5</f>
        <v>0.4219756392182446</v>
      </c>
      <c r="AJ1477" s="376">
        <f t="shared" si="2030"/>
        <v>0.41759717624859466</v>
      </c>
      <c r="AK1477" s="376">
        <f t="shared" ref="AK1477:AL1477" si="2031">AK307*100/AK$5</f>
        <v>0.5463911134760131</v>
      </c>
      <c r="AL1477" s="376">
        <f t="shared" si="2031"/>
        <v>0.43632149806659487</v>
      </c>
      <c r="AM1477" s="376">
        <f t="shared" ref="AM1477:AN1477" si="2032">AM307*100/AM$5</f>
        <v>0.44096587795515785</v>
      </c>
      <c r="AN1477" s="376">
        <f t="shared" si="2032"/>
        <v>0.34725341843668145</v>
      </c>
      <c r="AO1477" s="376">
        <f t="shared" ref="AO1477:AP1477" si="2033">AO307*100/AO$5</f>
        <v>0.43069351230886577</v>
      </c>
      <c r="AP1477" s="376">
        <f t="shared" si="2033"/>
        <v>0.3748890123866625</v>
      </c>
    </row>
    <row r="1478" spans="1:42" s="326" customFormat="1" ht="13.8" x14ac:dyDescent="0.3">
      <c r="A1478" s="328"/>
      <c r="B1478" s="328" t="s">
        <v>479</v>
      </c>
      <c r="C1478" s="376">
        <f t="shared" ref="C1478:AF1478" si="2034">C308*100/C$5</f>
        <v>0.20345598839368217</v>
      </c>
      <c r="D1478" s="376">
        <f t="shared" si="2034"/>
        <v>0.16405326500865683</v>
      </c>
      <c r="E1478" s="376">
        <f t="shared" si="2034"/>
        <v>0.17215523359742155</v>
      </c>
      <c r="F1478" s="376">
        <f t="shared" si="2034"/>
        <v>0.17671885984942706</v>
      </c>
      <c r="G1478" s="376">
        <f t="shared" si="2034"/>
        <v>0.18240219962336329</v>
      </c>
      <c r="H1478" s="376">
        <f t="shared" si="2034"/>
        <v>0.17641285172516116</v>
      </c>
      <c r="I1478" s="376">
        <f t="shared" si="2034"/>
        <v>0.14990999868344723</v>
      </c>
      <c r="J1478" s="376">
        <f t="shared" si="2034"/>
        <v>0.17463050584855364</v>
      </c>
      <c r="K1478" s="376">
        <f t="shared" si="2034"/>
        <v>0.17954385032885636</v>
      </c>
      <c r="L1478" s="376">
        <f t="shared" si="2034"/>
        <v>0.18399459259081996</v>
      </c>
      <c r="M1478" s="376">
        <f t="shared" si="2034"/>
        <v>0.20264877219435901</v>
      </c>
      <c r="N1478" s="376">
        <f t="shared" si="2034"/>
        <v>0.18983114714979998</v>
      </c>
      <c r="O1478" s="376">
        <f t="shared" si="2034"/>
        <v>0.19837895390664317</v>
      </c>
      <c r="P1478" s="376">
        <f t="shared" si="2034"/>
        <v>0.20981689907340578</v>
      </c>
      <c r="Q1478" s="376">
        <f t="shared" si="2034"/>
        <v>0.23179360402324559</v>
      </c>
      <c r="R1478" s="376">
        <f t="shared" si="2034"/>
        <v>0.20557331635706949</v>
      </c>
      <c r="S1478" s="376">
        <f t="shared" si="2034"/>
        <v>0.22112515730944865</v>
      </c>
      <c r="T1478" s="376">
        <f t="shared" si="2034"/>
        <v>0.20968058193512309</v>
      </c>
      <c r="U1478" s="376">
        <f t="shared" si="2034"/>
        <v>0.20752241264066454</v>
      </c>
      <c r="V1478" s="376">
        <f t="shared" si="2034"/>
        <v>0.21202214496034669</v>
      </c>
      <c r="W1478" s="376">
        <f t="shared" si="2034"/>
        <v>0.17225211578815211</v>
      </c>
      <c r="X1478" s="376">
        <f t="shared" si="2034"/>
        <v>0.18957759528419083</v>
      </c>
      <c r="Y1478" s="376">
        <f t="shared" si="2034"/>
        <v>0.18647726461344161</v>
      </c>
      <c r="Z1478" s="376">
        <f t="shared" si="2034"/>
        <v>0.23723155147271002</v>
      </c>
      <c r="AA1478" s="376">
        <f t="shared" si="2034"/>
        <v>0.21015109566057757</v>
      </c>
      <c r="AB1478" s="376">
        <f t="shared" si="2034"/>
        <v>0.18721168875008301</v>
      </c>
      <c r="AC1478" s="376">
        <f t="shared" si="2034"/>
        <v>0.20518686883790899</v>
      </c>
      <c r="AD1478" s="376">
        <f t="shared" si="2034"/>
        <v>0.18155017866499415</v>
      </c>
      <c r="AE1478" s="376">
        <f t="shared" si="2034"/>
        <v>0.2290004509864296</v>
      </c>
      <c r="AF1478" s="376">
        <f t="shared" si="2034"/>
        <v>0.20587042710989209</v>
      </c>
      <c r="AG1478" s="376">
        <f t="shared" ref="AG1478:AH1478" si="2035">AG308*100/AG$5</f>
        <v>0.1954212741633003</v>
      </c>
      <c r="AH1478" s="376">
        <f t="shared" si="2035"/>
        <v>0.18853821600474721</v>
      </c>
      <c r="AI1478" s="376">
        <f t="shared" ref="AI1478:AJ1478" si="2036">AI308*100/AI$5</f>
        <v>0.19054780144807373</v>
      </c>
      <c r="AJ1478" s="376">
        <f t="shared" si="2036"/>
        <v>0.19363940965836957</v>
      </c>
      <c r="AK1478" s="376">
        <f t="shared" ref="AK1478:AL1478" si="2037">AK308*100/AK$5</f>
        <v>0.18867970766947736</v>
      </c>
      <c r="AL1478" s="376">
        <f t="shared" si="2037"/>
        <v>0.19762810301820077</v>
      </c>
      <c r="AM1478" s="376">
        <f t="shared" ref="AM1478:AN1478" si="2038">AM308*100/AM$5</f>
        <v>0.19773225262778057</v>
      </c>
      <c r="AN1478" s="376">
        <f t="shared" si="2038"/>
        <v>0.20072083277183897</v>
      </c>
      <c r="AO1478" s="376">
        <f t="shared" ref="AO1478:AP1478" si="2039">AO308*100/AO$5</f>
        <v>0.20019289549712968</v>
      </c>
      <c r="AP1478" s="376">
        <f t="shared" si="2039"/>
        <v>0.19562840926065697</v>
      </c>
    </row>
    <row r="1479" spans="1:42" s="326" customFormat="1" ht="13.8" x14ac:dyDescent="0.3">
      <c r="A1479" s="330"/>
      <c r="B1479" s="330" t="s">
        <v>480</v>
      </c>
      <c r="C1479" s="376">
        <f t="shared" ref="C1479:AF1479" si="2040">C309*100/C$5</f>
        <v>0.12603735783555989</v>
      </c>
      <c r="D1479" s="376">
        <f t="shared" si="2040"/>
        <v>0.10839310451109889</v>
      </c>
      <c r="E1479" s="376">
        <f t="shared" si="2040"/>
        <v>0.11087900985379859</v>
      </c>
      <c r="F1479" s="376">
        <f t="shared" si="2040"/>
        <v>0.10421573857605949</v>
      </c>
      <c r="G1479" s="376">
        <f t="shared" si="2040"/>
        <v>0.10441999021617231</v>
      </c>
      <c r="H1479" s="376">
        <f t="shared" si="2040"/>
        <v>0.10826075189048708</v>
      </c>
      <c r="I1479" s="376">
        <f t="shared" si="2040"/>
        <v>9.3191283314408652E-2</v>
      </c>
      <c r="J1479" s="376">
        <f t="shared" si="2040"/>
        <v>0.10617155441210101</v>
      </c>
      <c r="K1479" s="376">
        <f t="shared" si="2040"/>
        <v>0.10519166580674474</v>
      </c>
      <c r="L1479" s="376">
        <f t="shared" si="2040"/>
        <v>0.11563439303683189</v>
      </c>
      <c r="M1479" s="376">
        <f t="shared" si="2040"/>
        <v>0.1206617505654424</v>
      </c>
      <c r="N1479" s="376">
        <f t="shared" si="2040"/>
        <v>0.11660040499088838</v>
      </c>
      <c r="O1479" s="376">
        <f t="shared" si="2040"/>
        <v>0.12006727535010164</v>
      </c>
      <c r="P1479" s="376">
        <f t="shared" si="2040"/>
        <v>0.12424540374043933</v>
      </c>
      <c r="Q1479" s="376">
        <f t="shared" si="2040"/>
        <v>0.14044907849926139</v>
      </c>
      <c r="R1479" s="376">
        <f t="shared" si="2040"/>
        <v>0.12362508603481058</v>
      </c>
      <c r="S1479" s="376">
        <f t="shared" si="2040"/>
        <v>0.12335379997439859</v>
      </c>
      <c r="T1479" s="376">
        <f t="shared" si="2040"/>
        <v>0.12637627375487159</v>
      </c>
      <c r="U1479" s="376">
        <f t="shared" si="2040"/>
        <v>0.11929738131913106</v>
      </c>
      <c r="V1479" s="376">
        <f t="shared" si="2040"/>
        <v>0.13039516923266503</v>
      </c>
      <c r="W1479" s="376">
        <f t="shared" si="2040"/>
        <v>0.11102892088465535</v>
      </c>
      <c r="X1479" s="376">
        <f t="shared" si="2040"/>
        <v>0.1138747482086461</v>
      </c>
      <c r="Y1479" s="376">
        <f t="shared" si="2040"/>
        <v>0.11331877990089598</v>
      </c>
      <c r="Z1479" s="376">
        <f t="shared" si="2040"/>
        <v>0.13113233761572826</v>
      </c>
      <c r="AA1479" s="376">
        <f t="shared" si="2040"/>
        <v>0.11699897098654422</v>
      </c>
      <c r="AB1479" s="376">
        <f t="shared" si="2040"/>
        <v>0.11255351225351927</v>
      </c>
      <c r="AC1479" s="376">
        <f t="shared" si="2040"/>
        <v>0.11803160169823917</v>
      </c>
      <c r="AD1479" s="376">
        <f t="shared" si="2040"/>
        <v>0.10940131806796494</v>
      </c>
      <c r="AE1479" s="376">
        <f t="shared" si="2040"/>
        <v>0.13071546427865022</v>
      </c>
      <c r="AF1479" s="376">
        <f t="shared" si="2040"/>
        <v>0.12863054963601356</v>
      </c>
      <c r="AG1479" s="376">
        <f t="shared" ref="AG1479:AH1479" si="2041">AG309*100/AG$5</f>
        <v>0.11496727724713378</v>
      </c>
      <c r="AH1479" s="376">
        <f t="shared" si="2041"/>
        <v>0.11001385828853052</v>
      </c>
      <c r="AI1479" s="376">
        <f t="shared" ref="AI1479:AJ1479" si="2042">AI309*100/AI$5</f>
        <v>0.12070112242542727</v>
      </c>
      <c r="AJ1479" s="376">
        <f t="shared" si="2042"/>
        <v>0.11396404403200394</v>
      </c>
      <c r="AK1479" s="376">
        <f t="shared" ref="AK1479:AL1479" si="2043">AK309*100/AK$5</f>
        <v>0.11572681512885802</v>
      </c>
      <c r="AL1479" s="376">
        <f t="shared" si="2043"/>
        <v>0.10836412872682978</v>
      </c>
      <c r="AM1479" s="376">
        <f t="shared" ref="AM1479:AN1479" si="2044">AM309*100/AM$5</f>
        <v>0.11166912712293442</v>
      </c>
      <c r="AN1479" s="376">
        <f t="shared" si="2044"/>
        <v>0.11409526617366243</v>
      </c>
      <c r="AO1479" s="376">
        <f t="shared" ref="AO1479:AP1479" si="2045">AO309*100/AO$5</f>
        <v>0.11040113476422975</v>
      </c>
      <c r="AP1479" s="376">
        <f t="shared" si="2045"/>
        <v>0.11662571182312514</v>
      </c>
    </row>
    <row r="1480" spans="1:42" s="326" customFormat="1" ht="13.8" x14ac:dyDescent="0.3">
      <c r="A1480" s="328"/>
      <c r="B1480" s="328" t="s">
        <v>481</v>
      </c>
      <c r="C1480" s="376">
        <f t="shared" ref="C1480:AF1480" si="2046">C310*100/C$5</f>
        <v>1.8566654288897141E-2</v>
      </c>
      <c r="D1480" s="376">
        <f t="shared" si="2046"/>
        <v>1.4980460829969188E-2</v>
      </c>
      <c r="E1480" s="376">
        <f t="shared" si="2046"/>
        <v>2.0288658378898903E-2</v>
      </c>
      <c r="F1480" s="376">
        <f t="shared" si="2046"/>
        <v>2.3834451339728113E-2</v>
      </c>
      <c r="G1480" s="376">
        <f t="shared" si="2046"/>
        <v>2.7768913828734205E-2</v>
      </c>
      <c r="H1480" s="376">
        <f t="shared" si="2046"/>
        <v>2.0615919620377225E-2</v>
      </c>
      <c r="I1480" s="376">
        <f t="shared" si="2046"/>
        <v>2.0356782109043757E-2</v>
      </c>
      <c r="J1480" s="376">
        <f t="shared" si="2046"/>
        <v>2.7682655375741896E-2</v>
      </c>
      <c r="K1480" s="376">
        <f t="shared" si="2046"/>
        <v>2.4444016336293162E-2</v>
      </c>
      <c r="L1480" s="376">
        <f t="shared" si="2046"/>
        <v>2.0995701976621175E-2</v>
      </c>
      <c r="M1480" s="376">
        <f t="shared" si="2046"/>
        <v>3.1909842356869465E-2</v>
      </c>
      <c r="N1480" s="376">
        <f t="shared" si="2046"/>
        <v>2.4395435342986934E-2</v>
      </c>
      <c r="O1480" s="376">
        <f t="shared" si="2046"/>
        <v>2.6319446301870525E-2</v>
      </c>
      <c r="P1480" s="376">
        <f t="shared" si="2046"/>
        <v>2.8036404373805592E-2</v>
      </c>
      <c r="Q1480" s="376">
        <f t="shared" si="2046"/>
        <v>3.8319761960878197E-2</v>
      </c>
      <c r="R1480" s="376">
        <f t="shared" si="2046"/>
        <v>3.5459734088533777E-2</v>
      </c>
      <c r="S1480" s="376">
        <f t="shared" si="2046"/>
        <v>4.14794524377326E-2</v>
      </c>
      <c r="T1480" s="376">
        <f t="shared" si="2046"/>
        <v>3.3083326214296042E-2</v>
      </c>
      <c r="U1480" s="376">
        <f t="shared" si="2046"/>
        <v>2.6167783457034851E-2</v>
      </c>
      <c r="V1480" s="376">
        <f t="shared" si="2046"/>
        <v>3.4172921201574724E-2</v>
      </c>
      <c r="W1480" s="376">
        <f t="shared" si="2046"/>
        <v>2.2255934616437885E-2</v>
      </c>
      <c r="X1480" s="376">
        <f t="shared" si="2046"/>
        <v>3.1186092458554689E-2</v>
      </c>
      <c r="Y1480" s="376">
        <f t="shared" si="2046"/>
        <v>2.6219842476635769E-2</v>
      </c>
      <c r="Z1480" s="376">
        <f t="shared" si="2046"/>
        <v>3.3933258796811964E-2</v>
      </c>
      <c r="AA1480" s="376">
        <f t="shared" si="2046"/>
        <v>4.323052198788014E-2</v>
      </c>
      <c r="AB1480" s="376">
        <f t="shared" si="2046"/>
        <v>3.282067264816594E-2</v>
      </c>
      <c r="AC1480" s="376">
        <f t="shared" si="2046"/>
        <v>4.2484591881807178E-2</v>
      </c>
      <c r="AD1480" s="376">
        <f t="shared" si="2046"/>
        <v>3.2510557045881433E-2</v>
      </c>
      <c r="AE1480" s="376">
        <f t="shared" si="2046"/>
        <v>4.5935829402453721E-2</v>
      </c>
      <c r="AF1480" s="376">
        <f t="shared" si="2046"/>
        <v>2.7945476307323264E-2</v>
      </c>
      <c r="AG1480" s="376">
        <f t="shared" ref="AG1480:AH1480" si="2047">AG310*100/AG$5</f>
        <v>3.1324288759814967E-2</v>
      </c>
      <c r="AH1480" s="376">
        <f t="shared" si="2047"/>
        <v>3.2976897146831705E-2</v>
      </c>
      <c r="AI1480" s="376">
        <f t="shared" ref="AI1480:AJ1480" si="2048">AI310*100/AI$5</f>
        <v>2.3703707707183622E-2</v>
      </c>
      <c r="AJ1480" s="376">
        <f t="shared" si="2048"/>
        <v>3.0367014033448041E-2</v>
      </c>
      <c r="AK1480" s="376">
        <f t="shared" ref="AK1480:AL1480" si="2049">AK310*100/AK$5</f>
        <v>2.4617786179028253E-2</v>
      </c>
      <c r="AL1480" s="376">
        <f t="shared" si="2049"/>
        <v>3.4159979953206368E-2</v>
      </c>
      <c r="AM1480" s="376">
        <f t="shared" ref="AM1480:AN1480" si="2050">AM310*100/AM$5</f>
        <v>3.1192902359129249E-2</v>
      </c>
      <c r="AN1480" s="376">
        <f t="shared" si="2050"/>
        <v>3.5418418780919121E-2</v>
      </c>
      <c r="AO1480" s="376">
        <f t="shared" ref="AO1480:AP1480" si="2051">AO310*100/AO$5</f>
        <v>3.9277965097185112E-2</v>
      </c>
      <c r="AP1480" s="376">
        <f t="shared" si="2051"/>
        <v>3.2266159702703558E-2</v>
      </c>
    </row>
    <row r="1481" spans="1:42" s="326" customFormat="1" ht="13.8" x14ac:dyDescent="0.3">
      <c r="A1481" s="330"/>
      <c r="B1481" s="330" t="s">
        <v>482</v>
      </c>
      <c r="C1481" s="376">
        <f t="shared" ref="C1481:AF1481" si="2052">C311*100/C$5</f>
        <v>5.8808798003436989E-2</v>
      </c>
      <c r="D1481" s="376">
        <f t="shared" si="2052"/>
        <v>4.0722746968824289E-2</v>
      </c>
      <c r="E1481" s="376">
        <f t="shared" si="2052"/>
        <v>4.0950270036821682E-2</v>
      </c>
      <c r="F1481" s="376">
        <f t="shared" si="2052"/>
        <v>4.8668669933639448E-2</v>
      </c>
      <c r="G1481" s="376">
        <f t="shared" si="2052"/>
        <v>5.0213295578456794E-2</v>
      </c>
      <c r="H1481" s="376">
        <f t="shared" si="2052"/>
        <v>4.7536180214296869E-2</v>
      </c>
      <c r="I1481" s="376">
        <f t="shared" si="2052"/>
        <v>3.636193325999483E-2</v>
      </c>
      <c r="J1481" s="376">
        <f t="shared" si="2052"/>
        <v>4.0776296060710725E-2</v>
      </c>
      <c r="K1481" s="376">
        <f t="shared" si="2052"/>
        <v>4.9908168185818468E-2</v>
      </c>
      <c r="L1481" s="376">
        <f t="shared" si="2052"/>
        <v>4.7364497577366903E-2</v>
      </c>
      <c r="M1481" s="376">
        <f t="shared" si="2052"/>
        <v>5.0119725728522975E-2</v>
      </c>
      <c r="N1481" s="376">
        <f t="shared" si="2052"/>
        <v>4.8879742945875465E-2</v>
      </c>
      <c r="O1481" s="376">
        <f t="shared" si="2052"/>
        <v>5.1992232254670992E-2</v>
      </c>
      <c r="P1481" s="376">
        <f t="shared" si="2052"/>
        <v>5.7535090959160894E-2</v>
      </c>
      <c r="Q1481" s="376">
        <f t="shared" si="2052"/>
        <v>5.3024763563106016E-2</v>
      </c>
      <c r="R1481" s="376">
        <f t="shared" si="2052"/>
        <v>4.6488496233725134E-2</v>
      </c>
      <c r="S1481" s="376">
        <f t="shared" si="2052"/>
        <v>5.629190489731746E-2</v>
      </c>
      <c r="T1481" s="376">
        <f t="shared" si="2052"/>
        <v>5.0220981965955487E-2</v>
      </c>
      <c r="U1481" s="376">
        <f t="shared" si="2052"/>
        <v>6.2057247864498628E-2</v>
      </c>
      <c r="V1481" s="376">
        <f t="shared" si="2052"/>
        <v>4.7454054526106924E-2</v>
      </c>
      <c r="W1481" s="376">
        <f t="shared" si="2052"/>
        <v>3.896726028705888E-2</v>
      </c>
      <c r="X1481" s="376">
        <f t="shared" si="2052"/>
        <v>4.4516754616990034E-2</v>
      </c>
      <c r="Y1481" s="376">
        <f t="shared" si="2052"/>
        <v>4.6938642235909829E-2</v>
      </c>
      <c r="Z1481" s="376">
        <f t="shared" si="2052"/>
        <v>7.216595506016979E-2</v>
      </c>
      <c r="AA1481" s="376">
        <f t="shared" si="2052"/>
        <v>4.9921602686153213E-2</v>
      </c>
      <c r="AB1481" s="376">
        <f t="shared" si="2052"/>
        <v>4.1837503848397795E-2</v>
      </c>
      <c r="AC1481" s="376">
        <f t="shared" si="2052"/>
        <v>4.4670675257862634E-2</v>
      </c>
      <c r="AD1481" s="376">
        <f t="shared" si="2052"/>
        <v>3.9638303551147759E-2</v>
      </c>
      <c r="AE1481" s="376">
        <f t="shared" si="2052"/>
        <v>5.2349157305325675E-2</v>
      </c>
      <c r="AF1481" s="376">
        <f t="shared" si="2052"/>
        <v>4.9294401166555271E-2</v>
      </c>
      <c r="AG1481" s="376">
        <f t="shared" ref="AG1481:AH1481" si="2053">AG311*100/AG$5</f>
        <v>4.9129708156351565E-2</v>
      </c>
      <c r="AH1481" s="376">
        <f t="shared" si="2053"/>
        <v>4.5547460569384947E-2</v>
      </c>
      <c r="AI1481" s="376">
        <f t="shared" ref="AI1481:AJ1481" si="2054">AI311*100/AI$5</f>
        <v>4.6142971315462841E-2</v>
      </c>
      <c r="AJ1481" s="376">
        <f t="shared" si="2054"/>
        <v>4.9308351592917576E-2</v>
      </c>
      <c r="AK1481" s="376">
        <f t="shared" ref="AK1481:AL1481" si="2055">AK311*100/AK$5</f>
        <v>4.8335106361591107E-2</v>
      </c>
      <c r="AL1481" s="376">
        <f t="shared" si="2055"/>
        <v>5.5103994338164604E-2</v>
      </c>
      <c r="AM1481" s="376">
        <f t="shared" ref="AM1481:AN1481" si="2056">AM311*100/AM$5</f>
        <v>5.4870223145716872E-2</v>
      </c>
      <c r="AN1481" s="376">
        <f t="shared" si="2056"/>
        <v>5.1207147817257409E-2</v>
      </c>
      <c r="AO1481" s="376">
        <f t="shared" ref="AO1481:AP1481" si="2057">AO311*100/AO$5</f>
        <v>5.0513795635714828E-2</v>
      </c>
      <c r="AP1481" s="376">
        <f t="shared" si="2057"/>
        <v>4.6736537734828304E-2</v>
      </c>
    </row>
    <row r="1482" spans="1:42" s="326" customFormat="1" ht="13.8" x14ac:dyDescent="0.3">
      <c r="A1482" s="328"/>
      <c r="B1482" s="328" t="s">
        <v>483</v>
      </c>
      <c r="C1482" s="376">
        <f t="shared" ref="C1482:AF1482" si="2058">C312*100/C$5</f>
        <v>0.88575894437775804</v>
      </c>
      <c r="D1482" s="376">
        <f t="shared" si="2058"/>
        <v>0.75591060969614632</v>
      </c>
      <c r="E1482" s="376">
        <f t="shared" si="2058"/>
        <v>0.65598752247509706</v>
      </c>
      <c r="F1482" s="376">
        <f t="shared" si="2058"/>
        <v>0.73814815910855958</v>
      </c>
      <c r="G1482" s="376">
        <f t="shared" si="2058"/>
        <v>0.76307200357335259</v>
      </c>
      <c r="H1482" s="376">
        <f t="shared" si="2058"/>
        <v>0.75670207604846806</v>
      </c>
      <c r="I1482" s="376">
        <f t="shared" si="2058"/>
        <v>0.75685188265200187</v>
      </c>
      <c r="J1482" s="376">
        <f t="shared" si="2058"/>
        <v>0.78437837484941408</v>
      </c>
      <c r="K1482" s="376">
        <f t="shared" si="2058"/>
        <v>0.78617135687047535</v>
      </c>
      <c r="L1482" s="376">
        <f t="shared" si="2058"/>
        <v>0.8318361666995524</v>
      </c>
      <c r="M1482" s="376">
        <f t="shared" si="2058"/>
        <v>0.90164450563570353</v>
      </c>
      <c r="N1482" s="376">
        <f t="shared" si="2058"/>
        <v>0.9172950305742793</v>
      </c>
      <c r="O1482" s="376">
        <f t="shared" si="2058"/>
        <v>0.85339679590929463</v>
      </c>
      <c r="P1482" s="376">
        <f t="shared" si="2058"/>
        <v>0.71139033307045163</v>
      </c>
      <c r="Q1482" s="376">
        <f t="shared" si="2058"/>
        <v>0.89349363441807417</v>
      </c>
      <c r="R1482" s="376">
        <f t="shared" si="2058"/>
        <v>0.8236148925166078</v>
      </c>
      <c r="S1482" s="376">
        <f t="shared" si="2058"/>
        <v>0.85006897908093459</v>
      </c>
      <c r="T1482" s="376">
        <f t="shared" si="2058"/>
        <v>0.85637715943947779</v>
      </c>
      <c r="U1482" s="376">
        <f t="shared" si="2058"/>
        <v>0.82565663630242336</v>
      </c>
      <c r="V1482" s="376">
        <f t="shared" si="2058"/>
        <v>0.91714002168240416</v>
      </c>
      <c r="W1482" s="376">
        <f t="shared" si="2058"/>
        <v>0.78441288132493259</v>
      </c>
      <c r="X1482" s="376">
        <f t="shared" si="2058"/>
        <v>0.86210108474825675</v>
      </c>
      <c r="Y1482" s="376">
        <f t="shared" si="2058"/>
        <v>0.81758543640241366</v>
      </c>
      <c r="Z1482" s="376">
        <f t="shared" si="2058"/>
        <v>0.94717300498670198</v>
      </c>
      <c r="AA1482" s="376">
        <f t="shared" si="2058"/>
        <v>0.96579203425457361</v>
      </c>
      <c r="AB1482" s="376">
        <f t="shared" si="2058"/>
        <v>0.83821226455123343</v>
      </c>
      <c r="AC1482" s="376">
        <f t="shared" si="2058"/>
        <v>0.73287861552563816</v>
      </c>
      <c r="AD1482" s="376">
        <f t="shared" si="2058"/>
        <v>0.78116755314561337</v>
      </c>
      <c r="AE1482" s="376">
        <f t="shared" si="2058"/>
        <v>0.84829491885321118</v>
      </c>
      <c r="AF1482" s="376">
        <f t="shared" si="2058"/>
        <v>0.83930050043191051</v>
      </c>
      <c r="AG1482" s="376">
        <f t="shared" ref="AG1482:AH1482" si="2059">AG312*100/AG$5</f>
        <v>0.84248818691334504</v>
      </c>
      <c r="AH1482" s="376">
        <f t="shared" si="2059"/>
        <v>0.82449328757963469</v>
      </c>
      <c r="AI1482" s="376">
        <f t="shared" ref="AI1482:AJ1482" si="2060">AI312*100/AI$5</f>
        <v>0.78316859547112216</v>
      </c>
      <c r="AJ1482" s="376">
        <f t="shared" si="2060"/>
        <v>0.84235719677483789</v>
      </c>
      <c r="AK1482" s="376">
        <f t="shared" ref="AK1482:AL1482" si="2061">AK312*100/AK$5</f>
        <v>0.91380291219635523</v>
      </c>
      <c r="AL1482" s="376">
        <f t="shared" si="2061"/>
        <v>0.87862839239163337</v>
      </c>
      <c r="AM1482" s="376">
        <f t="shared" ref="AM1482:AN1482" si="2062">AM312*100/AM$5</f>
        <v>0.92926624792283496</v>
      </c>
      <c r="AN1482" s="376">
        <f t="shared" si="2062"/>
        <v>0.79172701491693542</v>
      </c>
      <c r="AO1482" s="376">
        <f t="shared" ref="AO1482:AP1482" si="2063">AO312*100/AO$5</f>
        <v>0.74269528907508486</v>
      </c>
      <c r="AP1482" s="376">
        <f t="shared" si="2063"/>
        <v>0.775520810100365</v>
      </c>
    </row>
    <row r="1483" spans="1:42" s="326" customFormat="1" ht="13.8" x14ac:dyDescent="0.3">
      <c r="A1483" s="330"/>
      <c r="B1483" s="330" t="s">
        <v>484</v>
      </c>
      <c r="C1483" s="376">
        <f t="shared" ref="C1483:AF1483" si="2064">C313*100/C$5</f>
        <v>3.2081451480582737E-2</v>
      </c>
      <c r="D1483" s="376">
        <f t="shared" si="2064"/>
        <v>2.4924387415379768E-2</v>
      </c>
      <c r="E1483" s="376">
        <f t="shared" si="2064"/>
        <v>2.6666159450207196E-2</v>
      </c>
      <c r="F1483" s="376">
        <f t="shared" si="2064"/>
        <v>2.259473994454091E-2</v>
      </c>
      <c r="G1483" s="376">
        <f t="shared" si="2064"/>
        <v>3.0246300282163224E-2</v>
      </c>
      <c r="H1483" s="376">
        <f t="shared" si="2064"/>
        <v>2.9275330497829169E-2</v>
      </c>
      <c r="I1483" s="376">
        <f t="shared" si="2064"/>
        <v>2.2569475816548515E-2</v>
      </c>
      <c r="J1483" s="376">
        <f t="shared" si="2064"/>
        <v>3.14757991953429E-2</v>
      </c>
      <c r="K1483" s="376">
        <f t="shared" si="2064"/>
        <v>2.6955119138095351E-2</v>
      </c>
      <c r="L1483" s="376">
        <f t="shared" si="2064"/>
        <v>2.4923930088376102E-2</v>
      </c>
      <c r="M1483" s="376">
        <f t="shared" si="2064"/>
        <v>2.595333845025383E-2</v>
      </c>
      <c r="N1483" s="376">
        <f t="shared" si="2064"/>
        <v>2.4039946303380567E-2</v>
      </c>
      <c r="O1483" s="376">
        <f t="shared" si="2064"/>
        <v>2.3609400447860494E-2</v>
      </c>
      <c r="P1483" s="376">
        <f t="shared" si="2064"/>
        <v>2.0680461062737826E-2</v>
      </c>
      <c r="Q1483" s="376">
        <f t="shared" si="2064"/>
        <v>2.5448304018952608E-2</v>
      </c>
      <c r="R1483" s="376">
        <f t="shared" si="2064"/>
        <v>2.3744035402443783E-2</v>
      </c>
      <c r="S1483" s="376">
        <f t="shared" si="2064"/>
        <v>2.4045933714664947E-2</v>
      </c>
      <c r="T1483" s="376">
        <f t="shared" si="2064"/>
        <v>2.4359967427080211E-2</v>
      </c>
      <c r="U1483" s="376">
        <f t="shared" si="2064"/>
        <v>2.1596146336737291E-2</v>
      </c>
      <c r="V1483" s="376">
        <f t="shared" si="2064"/>
        <v>2.2693775158599612E-2</v>
      </c>
      <c r="W1483" s="376">
        <f t="shared" si="2064"/>
        <v>1.7742841451449019E-2</v>
      </c>
      <c r="X1483" s="376">
        <f t="shared" si="2064"/>
        <v>2.0197253356285232E-2</v>
      </c>
      <c r="Y1483" s="376">
        <f t="shared" si="2064"/>
        <v>1.9254118337007398E-2</v>
      </c>
      <c r="Z1483" s="376">
        <f t="shared" si="2064"/>
        <v>1.9554835631164263E-2</v>
      </c>
      <c r="AA1483" s="376">
        <f t="shared" si="2064"/>
        <v>2.5243852893824241E-2</v>
      </c>
      <c r="AB1483" s="376">
        <f t="shared" si="2064"/>
        <v>2.7045602947232038E-2</v>
      </c>
      <c r="AC1483" s="376">
        <f t="shared" si="2064"/>
        <v>2.1388143971889699E-2</v>
      </c>
      <c r="AD1483" s="376">
        <f t="shared" si="2064"/>
        <v>2.2935388396738043E-2</v>
      </c>
      <c r="AE1483" s="376">
        <f t="shared" si="2064"/>
        <v>2.5380024163516604E-2</v>
      </c>
      <c r="AF1483" s="376">
        <f t="shared" si="2064"/>
        <v>2.0646719325206037E-2</v>
      </c>
      <c r="AG1483" s="376">
        <f t="shared" ref="AG1483:AH1483" si="2065">AG313*100/AG$5</f>
        <v>2.212234419959681E-2</v>
      </c>
      <c r="AH1483" s="376">
        <f t="shared" si="2065"/>
        <v>2.3072916302445477E-2</v>
      </c>
      <c r="AI1483" s="376">
        <f t="shared" ref="AI1483:AJ1483" si="2066">AI313*100/AI$5</f>
        <v>2.1822472842676716E-2</v>
      </c>
      <c r="AJ1483" s="376">
        <f t="shared" si="2066"/>
        <v>2.163092925996515E-2</v>
      </c>
      <c r="AK1483" s="376">
        <f t="shared" ref="AK1483:AL1483" si="2067">AK313*100/AK$5</f>
        <v>2.7589501092751822E-2</v>
      </c>
      <c r="AL1483" s="376">
        <f t="shared" si="2067"/>
        <v>2.2090872947241415E-2</v>
      </c>
      <c r="AM1483" s="376">
        <f t="shared" ref="AM1483:AN1483" si="2068">AM313*100/AM$5</f>
        <v>3.2003945446922116E-2</v>
      </c>
      <c r="AN1483" s="376">
        <f t="shared" si="2068"/>
        <v>2.3632220163491972E-2</v>
      </c>
      <c r="AO1483" s="376">
        <f t="shared" ref="AO1483:AP1483" si="2069">AO313*100/AO$5</f>
        <v>2.3604848107225483E-2</v>
      </c>
      <c r="AP1483" s="376">
        <f t="shared" si="2069"/>
        <v>2.4842413031944042E-2</v>
      </c>
    </row>
    <row r="1484" spans="1:42" s="326" customFormat="1" ht="13.8" x14ac:dyDescent="0.3">
      <c r="A1484" s="328"/>
      <c r="B1484" s="328" t="s">
        <v>485</v>
      </c>
      <c r="C1484" s="376">
        <f t="shared" ref="C1484:AF1484" si="2070">C314*100/C$5</f>
        <v>0.23942348379519685</v>
      </c>
      <c r="D1484" s="376">
        <f t="shared" si="2070"/>
        <v>0.18958031464133421</v>
      </c>
      <c r="E1484" s="376">
        <f t="shared" si="2070"/>
        <v>0.15421618087637309</v>
      </c>
      <c r="F1484" s="376">
        <f t="shared" si="2070"/>
        <v>0.20359260364187218</v>
      </c>
      <c r="G1484" s="376">
        <f t="shared" si="2070"/>
        <v>0.18554515258666876</v>
      </c>
      <c r="H1484" s="376">
        <f t="shared" si="2070"/>
        <v>0.18601429056417693</v>
      </c>
      <c r="I1484" s="376">
        <f t="shared" si="2070"/>
        <v>0.17583539328971132</v>
      </c>
      <c r="J1484" s="376">
        <f t="shared" si="2070"/>
        <v>0.17364574735692645</v>
      </c>
      <c r="K1484" s="376">
        <f t="shared" si="2070"/>
        <v>0.1682831237020247</v>
      </c>
      <c r="L1484" s="376">
        <f t="shared" si="2070"/>
        <v>0.17004260998700071</v>
      </c>
      <c r="M1484" s="376">
        <f t="shared" si="2070"/>
        <v>0.20779689342793395</v>
      </c>
      <c r="N1484" s="376">
        <f t="shared" si="2070"/>
        <v>0.20573928167218491</v>
      </c>
      <c r="O1484" s="376">
        <f t="shared" si="2070"/>
        <v>0.16752530522929496</v>
      </c>
      <c r="P1484" s="376">
        <f t="shared" si="2070"/>
        <v>0.13055789174893265</v>
      </c>
      <c r="Q1484" s="376">
        <f t="shared" si="2070"/>
        <v>0.16959396439837968</v>
      </c>
      <c r="R1484" s="376">
        <f t="shared" si="2070"/>
        <v>0.18394657463421371</v>
      </c>
      <c r="S1484" s="376">
        <f t="shared" si="2070"/>
        <v>0.1857849734035843</v>
      </c>
      <c r="T1484" s="376">
        <f t="shared" si="2070"/>
        <v>0.18540867191842642</v>
      </c>
      <c r="U1484" s="376">
        <f t="shared" si="2070"/>
        <v>0.1809602920171926</v>
      </c>
      <c r="V1484" s="376">
        <f t="shared" si="2070"/>
        <v>0.20144508693102933</v>
      </c>
      <c r="W1484" s="376">
        <f t="shared" si="2070"/>
        <v>0.17481994458576575</v>
      </c>
      <c r="X1484" s="376">
        <f t="shared" si="2070"/>
        <v>0.20001679723208129</v>
      </c>
      <c r="Y1484" s="376">
        <f t="shared" si="2070"/>
        <v>0.16889942065795718</v>
      </c>
      <c r="Z1484" s="376">
        <f t="shared" si="2070"/>
        <v>0.18982468414116407</v>
      </c>
      <c r="AA1484" s="376">
        <f t="shared" si="2070"/>
        <v>0.22051276742654427</v>
      </c>
      <c r="AB1484" s="376">
        <f t="shared" si="2070"/>
        <v>0.16417914974892861</v>
      </c>
      <c r="AC1484" s="376">
        <f t="shared" si="2070"/>
        <v>0.1386861220159698</v>
      </c>
      <c r="AD1484" s="376">
        <f t="shared" si="2070"/>
        <v>0.16172667661119589</v>
      </c>
      <c r="AE1484" s="376">
        <f t="shared" si="2070"/>
        <v>0.1579439032646528</v>
      </c>
      <c r="AF1484" s="376">
        <f t="shared" si="2070"/>
        <v>0.19121488204707873</v>
      </c>
      <c r="AG1484" s="376">
        <f t="shared" ref="AG1484:AH1484" si="2071">AG314*100/AG$5</f>
        <v>0.1855306290810203</v>
      </c>
      <c r="AH1484" s="376">
        <f t="shared" si="2071"/>
        <v>0.18848671337834502</v>
      </c>
      <c r="AI1484" s="376">
        <f t="shared" ref="AI1484:AJ1484" si="2072">AI314*100/AI$5</f>
        <v>0.19635609343275512</v>
      </c>
      <c r="AJ1484" s="376">
        <f t="shared" si="2072"/>
        <v>0.21134343121125285</v>
      </c>
      <c r="AK1484" s="376">
        <f t="shared" ref="AK1484:AL1484" si="2073">AK314*100/AK$5</f>
        <v>0.24520432918028781</v>
      </c>
      <c r="AL1484" s="376">
        <f t="shared" si="2073"/>
        <v>0.21851043796301176</v>
      </c>
      <c r="AM1484" s="376">
        <f t="shared" ref="AM1484:AN1484" si="2074">AM314*100/AM$5</f>
        <v>0.21883036180164306</v>
      </c>
      <c r="AN1484" s="376">
        <f t="shared" si="2074"/>
        <v>0.16567795135479851</v>
      </c>
      <c r="AO1484" s="376">
        <f t="shared" ref="AO1484:AP1484" si="2075">AO314*100/AO$5</f>
        <v>0.18947654475863979</v>
      </c>
      <c r="AP1484" s="376">
        <f t="shared" si="2075"/>
        <v>0.21717746754623901</v>
      </c>
    </row>
    <row r="1485" spans="1:42" s="326" customFormat="1" ht="13.8" x14ac:dyDescent="0.3">
      <c r="A1485" s="330"/>
      <c r="B1485" s="330" t="s">
        <v>486</v>
      </c>
      <c r="C1485" s="376">
        <f t="shared" ref="C1485:AF1485" si="2076">C315*100/C$5</f>
        <v>0.22033869031684211</v>
      </c>
      <c r="D1485" s="376">
        <f t="shared" si="2076"/>
        <v>0.21713058743208213</v>
      </c>
      <c r="E1485" s="376">
        <f t="shared" si="2076"/>
        <v>0.20333412772381768</v>
      </c>
      <c r="F1485" s="376">
        <f t="shared" si="2076"/>
        <v>0.20583208229124261</v>
      </c>
      <c r="G1485" s="376">
        <f t="shared" si="2076"/>
        <v>0.22607075785470165</v>
      </c>
      <c r="H1485" s="376">
        <f t="shared" si="2076"/>
        <v>0.21268092824536786</v>
      </c>
      <c r="I1485" s="376">
        <f t="shared" si="2076"/>
        <v>0.24608841850298732</v>
      </c>
      <c r="J1485" s="376">
        <f t="shared" si="2076"/>
        <v>0.24702849125151499</v>
      </c>
      <c r="K1485" s="376">
        <f t="shared" si="2076"/>
        <v>0.25216965167472899</v>
      </c>
      <c r="L1485" s="376">
        <f t="shared" si="2076"/>
        <v>0.30125445932906769</v>
      </c>
      <c r="M1485" s="376">
        <f t="shared" si="2076"/>
        <v>0.31599253224595936</v>
      </c>
      <c r="N1485" s="376">
        <f t="shared" si="2076"/>
        <v>0.35077880983158266</v>
      </c>
      <c r="O1485" s="376">
        <f t="shared" si="2076"/>
        <v>0.31965711062564045</v>
      </c>
      <c r="P1485" s="376">
        <f t="shared" si="2076"/>
        <v>0.28293547254032819</v>
      </c>
      <c r="Q1485" s="376">
        <f t="shared" si="2076"/>
        <v>0.33654995245857994</v>
      </c>
      <c r="R1485" s="376">
        <f t="shared" si="2076"/>
        <v>0.29282247985253351</v>
      </c>
      <c r="S1485" s="376">
        <f t="shared" si="2076"/>
        <v>0.31841299568700193</v>
      </c>
      <c r="T1485" s="376">
        <f t="shared" si="2076"/>
        <v>0.30527676078395644</v>
      </c>
      <c r="U1485" s="376">
        <f t="shared" si="2076"/>
        <v>0.29852946895876281</v>
      </c>
      <c r="V1485" s="376">
        <f t="shared" si="2076"/>
        <v>0.31424246956173918</v>
      </c>
      <c r="W1485" s="376">
        <f t="shared" si="2076"/>
        <v>0.26162476628113551</v>
      </c>
      <c r="X1485" s="376">
        <f t="shared" si="2076"/>
        <v>0.30279843549637864</v>
      </c>
      <c r="Y1485" s="376">
        <f t="shared" si="2076"/>
        <v>0.25689001790296584</v>
      </c>
      <c r="Z1485" s="376">
        <f t="shared" si="2076"/>
        <v>0.32416179170353826</v>
      </c>
      <c r="AA1485" s="376">
        <f t="shared" si="2076"/>
        <v>0.33128418404222337</v>
      </c>
      <c r="AB1485" s="376">
        <f t="shared" si="2076"/>
        <v>0.31101436184111908</v>
      </c>
      <c r="AC1485" s="376">
        <f t="shared" si="2076"/>
        <v>0.29218894633338444</v>
      </c>
      <c r="AD1485" s="376">
        <f t="shared" si="2076"/>
        <v>0.2612282966055462</v>
      </c>
      <c r="AE1485" s="376">
        <f t="shared" si="2076"/>
        <v>0.29749438414696305</v>
      </c>
      <c r="AF1485" s="376">
        <f t="shared" si="2076"/>
        <v>0.27809712131578024</v>
      </c>
      <c r="AG1485" s="376">
        <f t="shared" ref="AG1485:AH1485" si="2077">AG315*100/AG$5</f>
        <v>0.28768207671979945</v>
      </c>
      <c r="AH1485" s="376">
        <f t="shared" si="2077"/>
        <v>0.27067861466929038</v>
      </c>
      <c r="AI1485" s="376">
        <f t="shared" ref="AI1485:AJ1485" si="2078">AI315*100/AI$5</f>
        <v>0.22712171978183435</v>
      </c>
      <c r="AJ1485" s="376">
        <f t="shared" si="2078"/>
        <v>0.27560006183002067</v>
      </c>
      <c r="AK1485" s="376">
        <f t="shared" ref="AK1485:AL1485" si="2079">AK315*100/AK$5</f>
        <v>0.266542037859958</v>
      </c>
      <c r="AL1485" s="376">
        <f t="shared" si="2079"/>
        <v>0.26317039645630452</v>
      </c>
      <c r="AM1485" s="376">
        <f t="shared" ref="AM1485:AN1485" si="2080">AM315*100/AM$5</f>
        <v>0.27662047023667535</v>
      </c>
      <c r="AN1485" s="376">
        <f t="shared" si="2080"/>
        <v>0.27013308973470845</v>
      </c>
      <c r="AO1485" s="376">
        <f t="shared" ref="AO1485:AP1485" si="2081">AO315*100/AO$5</f>
        <v>0.21788130158339983</v>
      </c>
      <c r="AP1485" s="376">
        <f t="shared" si="2081"/>
        <v>0.19503531719815731</v>
      </c>
    </row>
    <row r="1486" spans="1:42" s="326" customFormat="1" ht="13.8" x14ac:dyDescent="0.3">
      <c r="A1486" s="328"/>
      <c r="B1486" s="328" t="s">
        <v>487</v>
      </c>
      <c r="C1486" s="376">
        <f t="shared" ref="C1486:AF1486" si="2082">C316*100/C$5</f>
        <v>2.9102151141201564E-2</v>
      </c>
      <c r="D1486" s="376">
        <f t="shared" si="2082"/>
        <v>3.2285475926657731E-2</v>
      </c>
      <c r="E1486" s="376">
        <f t="shared" si="2082"/>
        <v>2.1183746248556207E-2</v>
      </c>
      <c r="F1486" s="376">
        <f t="shared" si="2082"/>
        <v>3.0952794189512682E-2</v>
      </c>
      <c r="G1486" s="376">
        <f t="shared" si="2082"/>
        <v>3.5164097271805896E-2</v>
      </c>
      <c r="H1486" s="376">
        <f t="shared" si="2082"/>
        <v>3.3768079237595033E-2</v>
      </c>
      <c r="I1486" s="376">
        <f t="shared" si="2082"/>
        <v>3.7947697083706572E-2</v>
      </c>
      <c r="J1486" s="376">
        <f t="shared" si="2082"/>
        <v>4.176105455233791E-2</v>
      </c>
      <c r="K1486" s="376">
        <f t="shared" si="2082"/>
        <v>4.0570004641616586E-2</v>
      </c>
      <c r="L1486" s="376">
        <f t="shared" si="2082"/>
        <v>4.9306035609613594E-2</v>
      </c>
      <c r="M1486" s="376">
        <f t="shared" si="2082"/>
        <v>5.4374371376105568E-2</v>
      </c>
      <c r="N1486" s="376">
        <f t="shared" si="2082"/>
        <v>6.021095608332841E-2</v>
      </c>
      <c r="O1486" s="376">
        <f t="shared" si="2082"/>
        <v>5.6573502745050526E-2</v>
      </c>
      <c r="P1486" s="376">
        <f t="shared" si="2082"/>
        <v>3.9035037117606426E-2</v>
      </c>
      <c r="Q1486" s="376">
        <f t="shared" si="2082"/>
        <v>5.5835769901650852E-2</v>
      </c>
      <c r="R1486" s="376">
        <f t="shared" si="2082"/>
        <v>5.4213145804973766E-2</v>
      </c>
      <c r="S1486" s="376">
        <f t="shared" si="2082"/>
        <v>5.4289041131135661E-2</v>
      </c>
      <c r="T1486" s="376">
        <f t="shared" si="2082"/>
        <v>6.1848045023024933E-2</v>
      </c>
      <c r="U1486" s="376">
        <f t="shared" si="2082"/>
        <v>5.0803229929480845E-2</v>
      </c>
      <c r="V1486" s="376">
        <f t="shared" si="2082"/>
        <v>5.890864137486377E-2</v>
      </c>
      <c r="W1486" s="376">
        <f t="shared" si="2082"/>
        <v>5.1315807520228858E-2</v>
      </c>
      <c r="X1486" s="376">
        <f t="shared" si="2082"/>
        <v>4.8716208455328869E-2</v>
      </c>
      <c r="Y1486" s="376">
        <f t="shared" si="2082"/>
        <v>5.9650953277276084E-2</v>
      </c>
      <c r="Z1486" s="376">
        <f t="shared" si="2082"/>
        <v>6.1597373779701863E-2</v>
      </c>
      <c r="AA1486" s="376">
        <f t="shared" si="2082"/>
        <v>6.2067888011624786E-2</v>
      </c>
      <c r="AB1486" s="376">
        <f t="shared" si="2082"/>
        <v>5.4244475134121367E-2</v>
      </c>
      <c r="AC1486" s="376">
        <f t="shared" si="2082"/>
        <v>5.8369834431122987E-2</v>
      </c>
      <c r="AD1486" s="376">
        <f t="shared" si="2082"/>
        <v>5.7319367036472571E-2</v>
      </c>
      <c r="AE1486" s="376">
        <f t="shared" si="2082"/>
        <v>5.5070446231516371E-2</v>
      </c>
      <c r="AF1486" s="376">
        <f t="shared" si="2082"/>
        <v>5.4950991951202774E-2</v>
      </c>
      <c r="AG1486" s="376">
        <f t="shared" ref="AG1486:AH1486" si="2083">AG316*100/AG$5</f>
        <v>4.5873607243336723E-2</v>
      </c>
      <c r="AH1486" s="376">
        <f t="shared" si="2083"/>
        <v>5.2281737888130585E-2</v>
      </c>
      <c r="AI1486" s="376">
        <f t="shared" ref="AI1486:AJ1486" si="2084">AI316*100/AI$5</f>
        <v>4.9223736650261085E-2</v>
      </c>
      <c r="AJ1486" s="376">
        <f t="shared" si="2084"/>
        <v>5.2957881604968317E-2</v>
      </c>
      <c r="AK1486" s="376">
        <f t="shared" ref="AK1486:AL1486" si="2085">AK316*100/AK$5</f>
        <v>5.9828885952966343E-2</v>
      </c>
      <c r="AL1486" s="376">
        <f t="shared" si="2085"/>
        <v>5.3673856325775079E-2</v>
      </c>
      <c r="AM1486" s="376">
        <f t="shared" ref="AM1486:AN1486" si="2086">AM316*100/AM$5</f>
        <v>5.7122453593806216E-2</v>
      </c>
      <c r="AN1486" s="376">
        <f t="shared" si="2086"/>
        <v>4.6747896209332528E-2</v>
      </c>
      <c r="AO1486" s="376">
        <f t="shared" ref="AO1486:AP1486" si="2087">AO316*100/AO$5</f>
        <v>4.0945670134151409E-2</v>
      </c>
      <c r="AP1486" s="376">
        <f t="shared" si="2087"/>
        <v>4.1487905937832519E-2</v>
      </c>
    </row>
    <row r="1487" spans="1:42" s="326" customFormat="1" ht="13.8" x14ac:dyDescent="0.3">
      <c r="A1487" s="330"/>
      <c r="B1487" s="330" t="s">
        <v>488</v>
      </c>
      <c r="C1487" s="376">
        <f t="shared" ref="C1487:AF1487" si="2088">C317*100/C$5</f>
        <v>0.19123653917564057</v>
      </c>
      <c r="D1487" s="376">
        <f t="shared" si="2088"/>
        <v>0.1848451115054244</v>
      </c>
      <c r="E1487" s="376">
        <f t="shared" si="2088"/>
        <v>0.18215038147526147</v>
      </c>
      <c r="F1487" s="376">
        <f t="shared" si="2088"/>
        <v>0.17487928810172992</v>
      </c>
      <c r="G1487" s="376">
        <f t="shared" si="2088"/>
        <v>0.19086968466568038</v>
      </c>
      <c r="H1487" s="376">
        <f t="shared" si="2088"/>
        <v>0.17891284900777282</v>
      </c>
      <c r="I1487" s="376">
        <f t="shared" si="2088"/>
        <v>0.20814072141928075</v>
      </c>
      <c r="J1487" s="376">
        <f t="shared" si="2088"/>
        <v>0.20526743669917707</v>
      </c>
      <c r="K1487" s="376">
        <f t="shared" si="2088"/>
        <v>0.2115996470331124</v>
      </c>
      <c r="L1487" s="376">
        <f t="shared" si="2088"/>
        <v>0.25194842371945408</v>
      </c>
      <c r="M1487" s="376">
        <f t="shared" si="2088"/>
        <v>0.26161816086985379</v>
      </c>
      <c r="N1487" s="376">
        <f t="shared" si="2088"/>
        <v>0.29061228987820509</v>
      </c>
      <c r="O1487" s="376">
        <f t="shared" si="2088"/>
        <v>0.26308360788058993</v>
      </c>
      <c r="P1487" s="376">
        <f t="shared" si="2088"/>
        <v>0.24390043542272175</v>
      </c>
      <c r="Q1487" s="376">
        <f t="shared" si="2088"/>
        <v>0.28071418255692909</v>
      </c>
      <c r="R1487" s="376">
        <f t="shared" si="2088"/>
        <v>0.23860933404755977</v>
      </c>
      <c r="S1487" s="376">
        <f t="shared" si="2088"/>
        <v>0.26412395455586629</v>
      </c>
      <c r="T1487" s="376">
        <f t="shared" si="2088"/>
        <v>0.2434287157609315</v>
      </c>
      <c r="U1487" s="376">
        <f t="shared" si="2088"/>
        <v>0.24772623902928192</v>
      </c>
      <c r="V1487" s="376">
        <f t="shared" si="2088"/>
        <v>0.25533382818687544</v>
      </c>
      <c r="W1487" s="376">
        <f t="shared" si="2088"/>
        <v>0.21030895876090669</v>
      </c>
      <c r="X1487" s="376">
        <f t="shared" si="2088"/>
        <v>0.25408222704104977</v>
      </c>
      <c r="Y1487" s="376">
        <f t="shared" si="2088"/>
        <v>0.19723906462568974</v>
      </c>
      <c r="Z1487" s="376">
        <f t="shared" si="2088"/>
        <v>0.26256441792383639</v>
      </c>
      <c r="AA1487" s="376">
        <f t="shared" si="2088"/>
        <v>0.26921629603059866</v>
      </c>
      <c r="AB1487" s="376">
        <f t="shared" si="2088"/>
        <v>0.25676988670699769</v>
      </c>
      <c r="AC1487" s="376">
        <f t="shared" si="2088"/>
        <v>0.23381911190226146</v>
      </c>
      <c r="AD1487" s="376">
        <f t="shared" si="2088"/>
        <v>0.20390892956907369</v>
      </c>
      <c r="AE1487" s="376">
        <f t="shared" si="2088"/>
        <v>0.24242393791544675</v>
      </c>
      <c r="AF1487" s="376">
        <f t="shared" si="2088"/>
        <v>0.22314612936457745</v>
      </c>
      <c r="AG1487" s="376">
        <f t="shared" ref="AG1487:AH1487" si="2089">AG317*100/AG$5</f>
        <v>0.2418084694764627</v>
      </c>
      <c r="AH1487" s="376">
        <f t="shared" si="2089"/>
        <v>0.21839687678115977</v>
      </c>
      <c r="AI1487" s="376">
        <f t="shared" ref="AI1487:AJ1487" si="2090">AI317*100/AI$5</f>
        <v>0.17789798313157329</v>
      </c>
      <c r="AJ1487" s="376">
        <f t="shared" si="2090"/>
        <v>0.22264218022505231</v>
      </c>
      <c r="AK1487" s="376">
        <f t="shared" ref="AK1487:AL1487" si="2091">AK317*100/AK$5</f>
        <v>0.20671315190699166</v>
      </c>
      <c r="AL1487" s="376">
        <f t="shared" si="2091"/>
        <v>0.20949654013052946</v>
      </c>
      <c r="AM1487" s="376">
        <f t="shared" ref="AM1487:AN1487" si="2092">AM317*100/AM$5</f>
        <v>0.21949801664286911</v>
      </c>
      <c r="AN1487" s="376">
        <f t="shared" si="2092"/>
        <v>0.22338519352537595</v>
      </c>
      <c r="AO1487" s="376">
        <f t="shared" ref="AO1487:AP1487" si="2093">AO317*100/AO$5</f>
        <v>0.1769356314492484</v>
      </c>
      <c r="AP1487" s="376">
        <f t="shared" si="2093"/>
        <v>0.15354741126032478</v>
      </c>
    </row>
    <row r="1488" spans="1:42" s="326" customFormat="1" ht="13.8" x14ac:dyDescent="0.3">
      <c r="A1488" s="328"/>
      <c r="B1488" s="328" t="s">
        <v>489</v>
      </c>
      <c r="C1488" s="376">
        <f t="shared" ref="C1488:AF1488" si="2094">C318*100/C$5</f>
        <v>0.3939153187851363</v>
      </c>
      <c r="D1488" s="376">
        <f t="shared" si="2094"/>
        <v>0.32423227290611467</v>
      </c>
      <c r="E1488" s="376">
        <f t="shared" si="2094"/>
        <v>0.2717337590967967</v>
      </c>
      <c r="F1488" s="376">
        <f t="shared" si="2094"/>
        <v>0.30612873323090384</v>
      </c>
      <c r="G1488" s="376">
        <f t="shared" si="2094"/>
        <v>0.32120979284981899</v>
      </c>
      <c r="H1488" s="376">
        <f t="shared" si="2094"/>
        <v>0.32873152674109413</v>
      </c>
      <c r="I1488" s="376">
        <f t="shared" si="2094"/>
        <v>0.31235859504275476</v>
      </c>
      <c r="J1488" s="376">
        <f t="shared" si="2094"/>
        <v>0.33222833704562971</v>
      </c>
      <c r="K1488" s="376">
        <f t="shared" si="2094"/>
        <v>0.33872422637434813</v>
      </c>
      <c r="L1488" s="376">
        <f t="shared" si="2094"/>
        <v>0.33561516729510793</v>
      </c>
      <c r="M1488" s="376">
        <f t="shared" si="2094"/>
        <v>0.35190174151155645</v>
      </c>
      <c r="N1488" s="376">
        <f t="shared" si="2094"/>
        <v>0.33669255663718034</v>
      </c>
      <c r="O1488" s="376">
        <f t="shared" si="2094"/>
        <v>0.34260497960649872</v>
      </c>
      <c r="P1488" s="376">
        <f t="shared" si="2094"/>
        <v>0.27721650771845302</v>
      </c>
      <c r="Q1488" s="376">
        <f t="shared" si="2094"/>
        <v>0.36190141354216182</v>
      </c>
      <c r="R1488" s="376">
        <f t="shared" si="2094"/>
        <v>0.32310180262741672</v>
      </c>
      <c r="S1488" s="376">
        <f t="shared" si="2094"/>
        <v>0.3218250762756833</v>
      </c>
      <c r="T1488" s="376">
        <f t="shared" si="2094"/>
        <v>0.34133175931001469</v>
      </c>
      <c r="U1488" s="376">
        <f t="shared" si="2094"/>
        <v>0.32457072898973055</v>
      </c>
      <c r="V1488" s="376">
        <f t="shared" si="2094"/>
        <v>0.37875869003103607</v>
      </c>
      <c r="W1488" s="376">
        <f t="shared" si="2094"/>
        <v>0.33022532900658241</v>
      </c>
      <c r="X1488" s="376">
        <f t="shared" si="2094"/>
        <v>0.33908859866351154</v>
      </c>
      <c r="Y1488" s="376">
        <f t="shared" si="2094"/>
        <v>0.3725418795044832</v>
      </c>
      <c r="Z1488" s="376">
        <f t="shared" si="2094"/>
        <v>0.41363169351083545</v>
      </c>
      <c r="AA1488" s="376">
        <f t="shared" si="2094"/>
        <v>0.38875122989198158</v>
      </c>
      <c r="AB1488" s="376">
        <f t="shared" si="2094"/>
        <v>0.33597315001395367</v>
      </c>
      <c r="AC1488" s="376">
        <f t="shared" si="2094"/>
        <v>0.28061540320439426</v>
      </c>
      <c r="AD1488" s="376">
        <f t="shared" si="2094"/>
        <v>0.3352771915321332</v>
      </c>
      <c r="AE1488" s="376">
        <f t="shared" si="2094"/>
        <v>0.36747660727807863</v>
      </c>
      <c r="AF1488" s="376">
        <f t="shared" si="2094"/>
        <v>0.34934177774384545</v>
      </c>
      <c r="AG1488" s="376">
        <f t="shared" ref="AG1488:AH1488" si="2095">AG318*100/AG$5</f>
        <v>0.34715313691292854</v>
      </c>
      <c r="AH1488" s="376">
        <f t="shared" si="2095"/>
        <v>0.3422550432295538</v>
      </c>
      <c r="AI1488" s="376">
        <f t="shared" ref="AI1488:AJ1488" si="2096">AI318*100/AI$5</f>
        <v>0.33786830941385587</v>
      </c>
      <c r="AJ1488" s="376">
        <f t="shared" si="2096"/>
        <v>0.33378277447359916</v>
      </c>
      <c r="AK1488" s="376">
        <f t="shared" ref="AK1488:AL1488" si="2097">AK318*100/AK$5</f>
        <v>0.37446704406335773</v>
      </c>
      <c r="AL1488" s="376">
        <f t="shared" si="2097"/>
        <v>0.37485668502507558</v>
      </c>
      <c r="AM1488" s="376">
        <f t="shared" ref="AM1488:AN1488" si="2098">AM318*100/AM$5</f>
        <v>0.40181147043759424</v>
      </c>
      <c r="AN1488" s="376">
        <f t="shared" si="2098"/>
        <v>0.33228375366393648</v>
      </c>
      <c r="AO1488" s="376">
        <f t="shared" ref="AO1488:AP1488" si="2099">AO318*100/AO$5</f>
        <v>0.31173259462581981</v>
      </c>
      <c r="AP1488" s="376">
        <f t="shared" si="2099"/>
        <v>0.33846561232402467</v>
      </c>
    </row>
    <row r="1489" spans="1:42" s="326" customFormat="1" ht="12.75" customHeight="1" x14ac:dyDescent="0.3">
      <c r="A1489" s="330"/>
      <c r="B1489" s="330" t="s">
        <v>490</v>
      </c>
      <c r="C1489" s="376">
        <f t="shared" ref="C1489:AF1489" si="2100">C319*100/C$5</f>
        <v>1.8696189086261542E-2</v>
      </c>
      <c r="D1489" s="376">
        <f t="shared" si="2100"/>
        <v>1.96295693634079E-2</v>
      </c>
      <c r="E1489" s="376">
        <f t="shared" si="2100"/>
        <v>1.7603394769926988E-2</v>
      </c>
      <c r="F1489" s="376">
        <f t="shared" si="2100"/>
        <v>1.8555680237640676E-2</v>
      </c>
      <c r="G1489" s="376">
        <f t="shared" si="2100"/>
        <v>1.7711464346156704E-2</v>
      </c>
      <c r="H1489" s="376">
        <f t="shared" si="2100"/>
        <v>1.6992735152824113E-2</v>
      </c>
      <c r="I1489" s="376">
        <f t="shared" si="2100"/>
        <v>1.4087483271113616E-2</v>
      </c>
      <c r="J1489" s="376">
        <f t="shared" si="2100"/>
        <v>1.4114871713322943E-2</v>
      </c>
      <c r="K1489" s="376">
        <f t="shared" si="2100"/>
        <v>2.2482217272385203E-2</v>
      </c>
      <c r="L1489" s="376">
        <f t="shared" si="2100"/>
        <v>2.3208152292437167E-2</v>
      </c>
      <c r="M1489" s="376">
        <f t="shared" si="2100"/>
        <v>1.450834165825665E-2</v>
      </c>
      <c r="N1489" s="376">
        <f t="shared" si="2100"/>
        <v>1.9729641698153371E-2</v>
      </c>
      <c r="O1489" s="376">
        <f t="shared" si="2100"/>
        <v>1.5588889263222222E-2</v>
      </c>
      <c r="P1489" s="376">
        <f t="shared" si="2100"/>
        <v>1.5319436178448094E-2</v>
      </c>
      <c r="Q1489" s="376">
        <f t="shared" si="2100"/>
        <v>1.8016669685881004E-2</v>
      </c>
      <c r="R1489" s="376">
        <f t="shared" si="2100"/>
        <v>1.6828804923278224E-2</v>
      </c>
      <c r="S1489" s="376">
        <f t="shared" si="2100"/>
        <v>1.4368061583897753E-2</v>
      </c>
      <c r="T1489" s="376">
        <f t="shared" si="2100"/>
        <v>1.5185619080575837E-2</v>
      </c>
      <c r="U1489" s="376">
        <f t="shared" si="2100"/>
        <v>1.5043976283428009E-2</v>
      </c>
      <c r="V1489" s="376">
        <f t="shared" si="2100"/>
        <v>1.6302123802891057E-2</v>
      </c>
      <c r="W1489" s="376">
        <f t="shared" si="2100"/>
        <v>1.5726238256608169E-2</v>
      </c>
      <c r="X1489" s="376">
        <f t="shared" si="2100"/>
        <v>1.6344094689400217E-2</v>
      </c>
      <c r="Y1489" s="376">
        <f t="shared" si="2100"/>
        <v>1.2755137363406232E-2</v>
      </c>
      <c r="Z1489" s="376">
        <f t="shared" si="2100"/>
        <v>1.8524964604464587E-2</v>
      </c>
      <c r="AA1489" s="376">
        <f t="shared" si="2100"/>
        <v>1.8809605569168504E-2</v>
      </c>
      <c r="AB1489" s="376">
        <f t="shared" si="2100"/>
        <v>1.30875774804539E-2</v>
      </c>
      <c r="AC1489" s="376">
        <f t="shared" si="2100"/>
        <v>1.2275592556561968E-2</v>
      </c>
      <c r="AD1489" s="376">
        <f t="shared" si="2100"/>
        <v>1.6214345872416068E-2</v>
      </c>
      <c r="AE1489" s="376">
        <f t="shared" si="2100"/>
        <v>1.6720954358546185E-2</v>
      </c>
      <c r="AF1489" s="376">
        <f t="shared" si="2100"/>
        <v>1.4879009999489169E-2</v>
      </c>
      <c r="AG1489" s="376">
        <f t="shared" ref="AG1489:AH1489" si="2101">AG319*100/AG$5</f>
        <v>1.563264501022097E-2</v>
      </c>
      <c r="AH1489" s="376">
        <f t="shared" si="2101"/>
        <v>1.4875793995315112E-2</v>
      </c>
      <c r="AI1489" s="376">
        <f t="shared" ref="AI1489:AJ1489" si="2102">AI319*100/AI$5</f>
        <v>1.4302494260286475E-2</v>
      </c>
      <c r="AJ1489" s="376">
        <f t="shared" si="2102"/>
        <v>1.5302247136918015E-2</v>
      </c>
      <c r="AK1489" s="376">
        <f t="shared" ref="AK1489:AL1489" si="2103">AK319*100/AK$5</f>
        <v>1.4618317871914149E-2</v>
      </c>
      <c r="AL1489" s="376">
        <f t="shared" si="2103"/>
        <v>1.4469022713656372E-2</v>
      </c>
      <c r="AM1489" s="376">
        <f t="shared" ref="AM1489:AN1489" si="2104">AM319*100/AM$5</f>
        <v>1.6156020078996254E-2</v>
      </c>
      <c r="AN1489" s="376">
        <f t="shared" si="2104"/>
        <v>1.7255323892892093E-2</v>
      </c>
      <c r="AO1489" s="376">
        <f t="shared" ref="AO1489:AP1489" si="2105">AO319*100/AO$5</f>
        <v>1.8663388511947262E-2</v>
      </c>
      <c r="AP1489" s="376">
        <f t="shared" si="2105"/>
        <v>1.4121108027440198E-2</v>
      </c>
    </row>
    <row r="1490" spans="1:42" s="326" customFormat="1" ht="13.8" x14ac:dyDescent="0.3">
      <c r="A1490" s="328"/>
      <c r="B1490" s="328" t="s">
        <v>491</v>
      </c>
      <c r="C1490" s="376">
        <f t="shared" ref="C1490:AF1490" si="2106">C320*100/C$5</f>
        <v>6.273802019015709E-2</v>
      </c>
      <c r="D1490" s="376">
        <f t="shared" si="2106"/>
        <v>5.755424175192185E-2</v>
      </c>
      <c r="E1490" s="376">
        <f t="shared" si="2106"/>
        <v>4.4194963564329406E-2</v>
      </c>
      <c r="F1490" s="376">
        <f t="shared" si="2106"/>
        <v>4.7748884059790879E-2</v>
      </c>
      <c r="G1490" s="376">
        <f t="shared" si="2106"/>
        <v>5.0435151081748945E-2</v>
      </c>
      <c r="H1490" s="376">
        <f t="shared" si="2106"/>
        <v>6.4565147211796514E-2</v>
      </c>
      <c r="I1490" s="376">
        <f t="shared" si="2106"/>
        <v>5.1777032755611296E-2</v>
      </c>
      <c r="J1490" s="376">
        <f t="shared" si="2106"/>
        <v>6.0434993356527439E-2</v>
      </c>
      <c r="K1490" s="376">
        <f t="shared" si="2106"/>
        <v>6.658346022903612E-2</v>
      </c>
      <c r="L1490" s="376">
        <f t="shared" si="2106"/>
        <v>5.8923421676323938E-2</v>
      </c>
      <c r="M1490" s="376">
        <f t="shared" si="2106"/>
        <v>6.4074963452593878E-2</v>
      </c>
      <c r="N1490" s="376">
        <f t="shared" si="2106"/>
        <v>5.9855467043722042E-2</v>
      </c>
      <c r="O1490" s="376">
        <f t="shared" si="2106"/>
        <v>6.8735238391061479E-2</v>
      </c>
      <c r="P1490" s="376">
        <f t="shared" si="2106"/>
        <v>4.9772404128443408E-2</v>
      </c>
      <c r="Q1490" s="376">
        <f t="shared" si="2106"/>
        <v>6.8656132032573244E-2</v>
      </c>
      <c r="R1490" s="376">
        <f t="shared" si="2106"/>
        <v>5.5328516801998649E-2</v>
      </c>
      <c r="S1490" s="376">
        <f t="shared" si="2106"/>
        <v>5.6950444364857813E-2</v>
      </c>
      <c r="T1490" s="376">
        <f t="shared" si="2106"/>
        <v>6.3681511660754989E-2</v>
      </c>
      <c r="U1490" s="376">
        <f t="shared" si="2106"/>
        <v>5.368147602949825E-2</v>
      </c>
      <c r="V1490" s="376">
        <f t="shared" si="2106"/>
        <v>6.815420665772641E-2</v>
      </c>
      <c r="W1490" s="376">
        <f t="shared" si="2106"/>
        <v>5.7495782032407856E-2</v>
      </c>
      <c r="X1490" s="376">
        <f t="shared" si="2106"/>
        <v>6.0938073822118209E-2</v>
      </c>
      <c r="Y1490" s="376">
        <f t="shared" si="2106"/>
        <v>6.0828010601346919E-2</v>
      </c>
      <c r="Z1490" s="376">
        <f t="shared" si="2106"/>
        <v>6.4596682022505486E-2</v>
      </c>
      <c r="AA1490" s="376">
        <f t="shared" si="2106"/>
        <v>6.8082637027374215E-2</v>
      </c>
      <c r="AB1490" s="376">
        <f t="shared" si="2106"/>
        <v>5.6914686621383458E-2</v>
      </c>
      <c r="AC1490" s="376">
        <f t="shared" si="2106"/>
        <v>4.1004028957817337E-2</v>
      </c>
      <c r="AD1490" s="376">
        <f t="shared" si="2106"/>
        <v>5.9372593095954197E-2</v>
      </c>
      <c r="AE1490" s="376">
        <f t="shared" si="2106"/>
        <v>6.1207799670448274E-2</v>
      </c>
      <c r="AF1490" s="376">
        <f t="shared" si="2106"/>
        <v>6.1404300599215311E-2</v>
      </c>
      <c r="AG1490" s="376">
        <f t="shared" ref="AG1490:AH1490" si="2107">AG320*100/AG$5</f>
        <v>6.1083513860962946E-2</v>
      </c>
      <c r="AH1490" s="376">
        <f t="shared" si="2107"/>
        <v>5.9895706763618071E-2</v>
      </c>
      <c r="AI1490" s="376">
        <f t="shared" ref="AI1490:AJ1490" si="2108">AI320*100/AI$5</f>
        <v>6.0705915191248405E-2</v>
      </c>
      <c r="AJ1490" s="376">
        <f t="shared" si="2108"/>
        <v>5.8827044038795469E-2</v>
      </c>
      <c r="AK1490" s="376">
        <f t="shared" ref="AK1490:AL1490" si="2109">AK320*100/AK$5</f>
        <v>6.3980825992497575E-2</v>
      </c>
      <c r="AL1490" s="376">
        <f t="shared" si="2109"/>
        <v>5.7093077858721572E-2</v>
      </c>
      <c r="AM1490" s="376">
        <f t="shared" ref="AM1490:AN1490" si="2110">AM320*100/AM$5</f>
        <v>6.5129059338034007E-2</v>
      </c>
      <c r="AN1490" s="376">
        <f t="shared" si="2110"/>
        <v>4.9224731037704555E-2</v>
      </c>
      <c r="AO1490" s="376">
        <f t="shared" ref="AO1490:AP1490" si="2111">AO320*100/AO$5</f>
        <v>4.52343622349973E-2</v>
      </c>
      <c r="AP1490" s="376">
        <f t="shared" si="2111"/>
        <v>5.1020594084750799E-2</v>
      </c>
    </row>
    <row r="1491" spans="1:42" s="326" customFormat="1" ht="13.8" x14ac:dyDescent="0.3">
      <c r="A1491" s="330"/>
      <c r="B1491" s="330" t="s">
        <v>492</v>
      </c>
      <c r="C1491" s="376">
        <f t="shared" ref="C1491:AF1491" si="2112">C321*100/C$5</f>
        <v>0.10086442888107842</v>
      </c>
      <c r="D1491" s="376">
        <f t="shared" si="2112"/>
        <v>7.8346088248689424E-2</v>
      </c>
      <c r="E1491" s="376">
        <f t="shared" si="2112"/>
        <v>6.3961487352594867E-2</v>
      </c>
      <c r="F1491" s="376">
        <f t="shared" si="2112"/>
        <v>6.7224350171280117E-2</v>
      </c>
      <c r="G1491" s="376">
        <f t="shared" si="2112"/>
        <v>7.9978908936820359E-2</v>
      </c>
      <c r="H1491" s="376">
        <f t="shared" si="2112"/>
        <v>7.3152094399897408E-2</v>
      </c>
      <c r="I1491" s="376">
        <f t="shared" si="2112"/>
        <v>7.0953711553985846E-2</v>
      </c>
      <c r="J1491" s="376">
        <f t="shared" si="2112"/>
        <v>7.8744206793447638E-2</v>
      </c>
      <c r="K1491" s="376">
        <f t="shared" si="2112"/>
        <v>8.1296953208345804E-2</v>
      </c>
      <c r="L1491" s="376">
        <f t="shared" si="2112"/>
        <v>8.547282546611587E-2</v>
      </c>
      <c r="M1491" s="376">
        <f t="shared" si="2112"/>
        <v>8.1348824781779225E-2</v>
      </c>
      <c r="N1491" s="376">
        <f t="shared" si="2112"/>
        <v>7.6163526735664136E-2</v>
      </c>
      <c r="O1491" s="376">
        <f t="shared" si="2112"/>
        <v>7.602238479747131E-2</v>
      </c>
      <c r="P1491" s="376">
        <f t="shared" si="2112"/>
        <v>7.7466698181190036E-2</v>
      </c>
      <c r="Q1491" s="376">
        <f t="shared" si="2112"/>
        <v>9.6083772668280984E-2</v>
      </c>
      <c r="R1491" s="376">
        <f t="shared" si="2112"/>
        <v>8.2773813189353951E-2</v>
      </c>
      <c r="S1491" s="376">
        <f t="shared" si="2112"/>
        <v>7.7234916152740876E-2</v>
      </c>
      <c r="T1491" s="376">
        <f t="shared" si="2112"/>
        <v>7.5441380637827155E-2</v>
      </c>
      <c r="U1491" s="376">
        <f t="shared" si="2112"/>
        <v>7.734465849269137E-2</v>
      </c>
      <c r="V1491" s="376">
        <f t="shared" si="2112"/>
        <v>8.8881406865072551E-2</v>
      </c>
      <c r="W1491" s="376">
        <f t="shared" si="2112"/>
        <v>7.4988417226076992E-2</v>
      </c>
      <c r="X1491" s="376">
        <f t="shared" si="2112"/>
        <v>8.573553000774306E-2</v>
      </c>
      <c r="Y1491" s="376">
        <f t="shared" si="2112"/>
        <v>9.2641686212871721E-2</v>
      </c>
      <c r="Z1491" s="376">
        <f t="shared" si="2112"/>
        <v>9.9055870408710972E-2</v>
      </c>
      <c r="AA1491" s="376">
        <f t="shared" si="2112"/>
        <v>9.5914649915101638E-2</v>
      </c>
      <c r="AB1491" s="376">
        <f t="shared" si="2112"/>
        <v>9.1513621347638768E-2</v>
      </c>
      <c r="AC1491" s="376">
        <f t="shared" si="2112"/>
        <v>8.7164550213331901E-2</v>
      </c>
      <c r="AD1491" s="376">
        <f t="shared" si="2112"/>
        <v>8.497824089260389E-2</v>
      </c>
      <c r="AE1491" s="376">
        <f t="shared" si="2112"/>
        <v>9.7706040609628897E-2</v>
      </c>
      <c r="AF1491" s="376">
        <f t="shared" si="2112"/>
        <v>9.3271614407360967E-2</v>
      </c>
      <c r="AG1491" s="376">
        <f t="shared" ref="AG1491:AH1491" si="2113">AG321*100/AG$5</f>
        <v>8.8477108387585726E-2</v>
      </c>
      <c r="AH1491" s="376">
        <f t="shared" si="2113"/>
        <v>9.0358182073987922E-2</v>
      </c>
      <c r="AI1491" s="376">
        <f t="shared" ref="AI1491:AJ1491" si="2114">AI321*100/AI$5</f>
        <v>7.886008308218978E-2</v>
      </c>
      <c r="AJ1491" s="376">
        <f t="shared" si="2114"/>
        <v>8.8743962253105393E-2</v>
      </c>
      <c r="AK1491" s="376">
        <f t="shared" ref="AK1491:AL1491" si="2115">AK321*100/AK$5</f>
        <v>9.0397963182297786E-2</v>
      </c>
      <c r="AL1491" s="376">
        <f t="shared" si="2115"/>
        <v>9.1806573477990108E-2</v>
      </c>
      <c r="AM1491" s="376">
        <f t="shared" ref="AM1491:AN1491" si="2116">AM321*100/AM$5</f>
        <v>9.9396959094340265E-2</v>
      </c>
      <c r="AN1491" s="376">
        <f t="shared" si="2116"/>
        <v>8.8294660771720365E-2</v>
      </c>
      <c r="AO1491" s="376">
        <f t="shared" ref="AO1491:AP1491" si="2117">AO321*100/AO$5</f>
        <v>7.4784318693658466E-2</v>
      </c>
      <c r="AP1491" s="376">
        <f t="shared" si="2117"/>
        <v>8.333953336362715E-2</v>
      </c>
    </row>
    <row r="1492" spans="1:42" s="326" customFormat="1" ht="13.8" x14ac:dyDescent="0.3">
      <c r="A1492" s="328"/>
      <c r="B1492" s="328" t="s">
        <v>493</v>
      </c>
      <c r="C1492" s="376">
        <f t="shared" ref="C1492:AF1492" si="2118">C322*100/C$5</f>
        <v>0.21161668062763928</v>
      </c>
      <c r="D1492" s="376">
        <f t="shared" si="2118"/>
        <v>0.16874542084333111</v>
      </c>
      <c r="E1492" s="376">
        <f t="shared" si="2118"/>
        <v>0.14593661808204303</v>
      </c>
      <c r="F1492" s="376">
        <f t="shared" si="2118"/>
        <v>0.17259981876219216</v>
      </c>
      <c r="G1492" s="376">
        <f t="shared" si="2118"/>
        <v>0.17308426848509298</v>
      </c>
      <c r="H1492" s="376">
        <f t="shared" si="2118"/>
        <v>0.1739853181319006</v>
      </c>
      <c r="I1492" s="376">
        <f t="shared" si="2118"/>
        <v>0.17550348923358558</v>
      </c>
      <c r="J1492" s="376">
        <f t="shared" si="2118"/>
        <v>0.17889779264560476</v>
      </c>
      <c r="K1492" s="376">
        <f t="shared" si="2118"/>
        <v>0.168361595664581</v>
      </c>
      <c r="L1492" s="376">
        <f t="shared" si="2118"/>
        <v>0.1680559199074925</v>
      </c>
      <c r="M1492" s="376">
        <f t="shared" si="2118"/>
        <v>0.1919696116189267</v>
      </c>
      <c r="N1492" s="376">
        <f t="shared" si="2118"/>
        <v>0.18094392115964081</v>
      </c>
      <c r="O1492" s="376">
        <f t="shared" si="2118"/>
        <v>0.1822584671547437</v>
      </c>
      <c r="P1492" s="376">
        <f t="shared" si="2118"/>
        <v>0.13465796923037146</v>
      </c>
      <c r="Q1492" s="376">
        <f t="shared" si="2118"/>
        <v>0.17914483915542659</v>
      </c>
      <c r="R1492" s="376">
        <f t="shared" si="2118"/>
        <v>0.16817066771278588</v>
      </c>
      <c r="S1492" s="376">
        <f t="shared" si="2118"/>
        <v>0.17327165417418688</v>
      </c>
      <c r="T1492" s="376">
        <f t="shared" si="2118"/>
        <v>0.18702324793085673</v>
      </c>
      <c r="U1492" s="376">
        <f t="shared" si="2118"/>
        <v>0.17850061818411295</v>
      </c>
      <c r="V1492" s="376">
        <f t="shared" si="2118"/>
        <v>0.20542095270534599</v>
      </c>
      <c r="W1492" s="376">
        <f t="shared" si="2118"/>
        <v>0.18201489149148942</v>
      </c>
      <c r="X1492" s="376">
        <f t="shared" si="2118"/>
        <v>0.17607090014425006</v>
      </c>
      <c r="Y1492" s="376">
        <f t="shared" si="2118"/>
        <v>0.20631704532685835</v>
      </c>
      <c r="Z1492" s="376">
        <f t="shared" si="2118"/>
        <v>0.23145417647515437</v>
      </c>
      <c r="AA1492" s="376">
        <f t="shared" si="2118"/>
        <v>0.20594433738033716</v>
      </c>
      <c r="AB1492" s="376">
        <f t="shared" si="2118"/>
        <v>0.17445726456447752</v>
      </c>
      <c r="AC1492" s="376">
        <f t="shared" si="2118"/>
        <v>0.14017123147668303</v>
      </c>
      <c r="AD1492" s="376">
        <f t="shared" si="2118"/>
        <v>0.17471201167115907</v>
      </c>
      <c r="AE1492" s="376">
        <f t="shared" si="2118"/>
        <v>0.19184181263945529</v>
      </c>
      <c r="AF1492" s="376">
        <f t="shared" si="2118"/>
        <v>0.17978685273778006</v>
      </c>
      <c r="AG1492" s="376">
        <f t="shared" ref="AG1492:AH1492" si="2119">AG322*100/AG$5</f>
        <v>0.18195986965415892</v>
      </c>
      <c r="AH1492" s="376">
        <f t="shared" si="2119"/>
        <v>0.17712536039663268</v>
      </c>
      <c r="AI1492" s="376">
        <f t="shared" ref="AI1492:AJ1492" si="2120">AI322*100/AI$5</f>
        <v>0.1839998168801312</v>
      </c>
      <c r="AJ1492" s="376">
        <f t="shared" si="2120"/>
        <v>0.17090952104478033</v>
      </c>
      <c r="AK1492" s="376">
        <f t="shared" ref="AK1492:AL1492" si="2121">AK322*100/AK$5</f>
        <v>0.20546993701664823</v>
      </c>
      <c r="AL1492" s="376">
        <f t="shared" si="2121"/>
        <v>0.21148801097470751</v>
      </c>
      <c r="AM1492" s="376">
        <f t="shared" ref="AM1492:AN1492" si="2122">AM322*100/AM$5</f>
        <v>0.22112943192622378</v>
      </c>
      <c r="AN1492" s="376">
        <f t="shared" si="2122"/>
        <v>0.17750903796161951</v>
      </c>
      <c r="AO1492" s="376">
        <f t="shared" ref="AO1492:AP1492" si="2123">AO322*100/AO$5</f>
        <v>0.17305052518521671</v>
      </c>
      <c r="AP1492" s="376">
        <f t="shared" si="2123"/>
        <v>0.18998437684820652</v>
      </c>
    </row>
    <row r="1493" spans="1:42" s="326" customFormat="1" ht="13.8" x14ac:dyDescent="0.3">
      <c r="A1493" s="330"/>
      <c r="B1493" s="330" t="s">
        <v>494</v>
      </c>
      <c r="C1493" s="376">
        <f t="shared" ref="C1493:AF1493" si="2124">C323*100/C$5</f>
        <v>8.9810792839316398E-3</v>
      </c>
      <c r="D1493" s="376">
        <f t="shared" si="2124"/>
        <v>1.0417446899001561E-2</v>
      </c>
      <c r="E1493" s="376">
        <f t="shared" si="2124"/>
        <v>9.4730132872064728E-3</v>
      </c>
      <c r="F1493" s="376">
        <f t="shared" si="2124"/>
        <v>8.7179704564777326E-3</v>
      </c>
      <c r="G1493" s="376">
        <f t="shared" si="2124"/>
        <v>6.9884483537027498E-3</v>
      </c>
      <c r="H1493" s="376">
        <f t="shared" si="2124"/>
        <v>8.369556120047696E-3</v>
      </c>
      <c r="I1493" s="376">
        <f t="shared" si="2124"/>
        <v>6.3430552948469682E-3</v>
      </c>
      <c r="J1493" s="376">
        <f t="shared" si="2124"/>
        <v>7.9874855431982545E-3</v>
      </c>
      <c r="K1493" s="376">
        <f t="shared" si="2124"/>
        <v>7.9649041994663099E-3</v>
      </c>
      <c r="L1493" s="376">
        <f t="shared" si="2124"/>
        <v>8.4434328379100199E-3</v>
      </c>
      <c r="M1493" s="376">
        <f t="shared" si="2124"/>
        <v>1.0636614118956488E-2</v>
      </c>
      <c r="N1493" s="376">
        <f t="shared" si="2124"/>
        <v>1.1286777007502153E-2</v>
      </c>
      <c r="O1493" s="376">
        <f t="shared" si="2124"/>
        <v>1.4170990959681631E-2</v>
      </c>
      <c r="P1493" s="376">
        <f t="shared" si="2124"/>
        <v>1.0090900156777924E-2</v>
      </c>
      <c r="Q1493" s="376">
        <f t="shared" si="2124"/>
        <v>8.7169604079574536E-3</v>
      </c>
      <c r="R1493" s="376">
        <f t="shared" si="2124"/>
        <v>9.0394405863227952E-3</v>
      </c>
      <c r="S1493" s="376">
        <f t="shared" si="2124"/>
        <v>9.9792728858504685E-3</v>
      </c>
      <c r="T1493" s="376">
        <f t="shared" si="2124"/>
        <v>9.57232266954707E-3</v>
      </c>
      <c r="U1493" s="376">
        <f t="shared" si="2124"/>
        <v>9.2621400696518055E-3</v>
      </c>
      <c r="V1493" s="376">
        <f t="shared" si="2124"/>
        <v>9.7269388699731344E-3</v>
      </c>
      <c r="W1493" s="376">
        <f t="shared" si="2124"/>
        <v>1.1302838658669684E-2</v>
      </c>
      <c r="X1493" s="376">
        <f t="shared" si="2124"/>
        <v>1.0462817497580048E-2</v>
      </c>
      <c r="Y1493" s="376">
        <f t="shared" si="2124"/>
        <v>1.0412706960742559E-2</v>
      </c>
      <c r="Z1493" s="376">
        <f t="shared" si="2124"/>
        <v>1.0486035323117565E-2</v>
      </c>
      <c r="AA1493" s="376">
        <f t="shared" si="2124"/>
        <v>9.1218644704073558E-3</v>
      </c>
      <c r="AB1493" s="376">
        <f t="shared" si="2124"/>
        <v>8.6806388919034461E-3</v>
      </c>
      <c r="AC1493" s="376">
        <f t="shared" si="2124"/>
        <v>1.5035381288927077E-2</v>
      </c>
      <c r="AD1493" s="376">
        <f t="shared" si="2124"/>
        <v>1.2309006998037808E-2</v>
      </c>
      <c r="AE1493" s="376">
        <f t="shared" si="2124"/>
        <v>1.2600993368251474E-2</v>
      </c>
      <c r="AF1493" s="376">
        <f t="shared" si="2124"/>
        <v>2.4861255614916242E-2</v>
      </c>
      <c r="AG1493" s="376">
        <f t="shared" ref="AG1493:AH1493" si="2125">AG323*100/AG$5</f>
        <v>1.6327386260528938E-2</v>
      </c>
      <c r="AH1493" s="376">
        <f t="shared" si="2125"/>
        <v>9.9381154647036028E-3</v>
      </c>
      <c r="AI1493" s="376">
        <f t="shared" ref="AI1493:AJ1493" si="2126">AI323*100/AI$5</f>
        <v>1.2948787884627291E-2</v>
      </c>
      <c r="AJ1493" s="376">
        <f t="shared" si="2126"/>
        <v>1.3087877906261309E-2</v>
      </c>
      <c r="AK1493" s="376">
        <f t="shared" ref="AK1493:AL1493" si="2127">AK323*100/AK$5</f>
        <v>1.1736589020949576E-2</v>
      </c>
      <c r="AL1493" s="376">
        <f t="shared" si="2127"/>
        <v>1.0074985424116181E-2</v>
      </c>
      <c r="AM1493" s="376">
        <f t="shared" ref="AM1493:AN1493" si="2128">AM323*100/AM$5</f>
        <v>1.4444703014271492E-2</v>
      </c>
      <c r="AN1493" s="376">
        <f t="shared" si="2128"/>
        <v>1.5013598906062216E-2</v>
      </c>
      <c r="AO1493" s="376">
        <f t="shared" ref="AO1493:AP1493" si="2129">AO323*100/AO$5</f>
        <v>9.5691394423247731E-3</v>
      </c>
      <c r="AP1493" s="376">
        <f t="shared" si="2129"/>
        <v>1.2192265811574619E-2</v>
      </c>
    </row>
    <row r="1494" spans="1:42" s="326" customFormat="1" ht="13.8" x14ac:dyDescent="0.3">
      <c r="A1494" s="328"/>
      <c r="B1494" s="328" t="s">
        <v>495</v>
      </c>
      <c r="C1494" s="376">
        <f t="shared" ref="C1494:AF1494" si="2130">C324*100/C$5</f>
        <v>2.4179828841354419E-3</v>
      </c>
      <c r="D1494" s="376">
        <f t="shared" si="2130"/>
        <v>4.7352031359098011E-3</v>
      </c>
      <c r="E1494" s="376">
        <f t="shared" si="2130"/>
        <v>3.7668281181411564E-3</v>
      </c>
      <c r="F1494" s="376">
        <f t="shared" si="2130"/>
        <v>1.5996276066931618E-3</v>
      </c>
      <c r="G1494" s="376">
        <f t="shared" si="2130"/>
        <v>9.2439793038396158E-4</v>
      </c>
      <c r="H1494" s="376">
        <f t="shared" si="2130"/>
        <v>1.449273787021246E-3</v>
      </c>
      <c r="I1494" s="376">
        <f t="shared" si="2130"/>
        <v>9.957121683771403E-4</v>
      </c>
      <c r="J1494" s="376">
        <f t="shared" si="2130"/>
        <v>1.6047916159850374E-3</v>
      </c>
      <c r="K1494" s="376">
        <f t="shared" si="2130"/>
        <v>2.1187429890205953E-3</v>
      </c>
      <c r="L1494" s="376">
        <f t="shared" si="2130"/>
        <v>2.4382105521237492E-3</v>
      </c>
      <c r="M1494" s="376">
        <f t="shared" si="2130"/>
        <v>3.4462629745419023E-3</v>
      </c>
      <c r="N1494" s="376">
        <f t="shared" si="2130"/>
        <v>4.0881239554732204E-3</v>
      </c>
      <c r="O1494" s="376">
        <f t="shared" si="2130"/>
        <v>8.7093708212508652E-3</v>
      </c>
      <c r="P1494" s="376">
        <f t="shared" si="2130"/>
        <v>4.3415743848219624E-3</v>
      </c>
      <c r="Q1494" s="376">
        <f t="shared" si="2130"/>
        <v>2.1366759250912065E-3</v>
      </c>
      <c r="R1494" s="376">
        <f t="shared" si="2130"/>
        <v>2.9081574648400083E-3</v>
      </c>
      <c r="S1494" s="376">
        <f t="shared" si="2130"/>
        <v>2.5172553367210481E-3</v>
      </c>
      <c r="T1494" s="376">
        <f t="shared" si="2130"/>
        <v>2.6411983556148071E-3</v>
      </c>
      <c r="U1494" s="376">
        <f t="shared" si="2130"/>
        <v>3.5788825829502105E-3</v>
      </c>
      <c r="V1494" s="376">
        <f t="shared" si="2130"/>
        <v>2.9234425628224471E-3</v>
      </c>
      <c r="W1494" s="376">
        <f t="shared" si="2130"/>
        <v>2.6851679166786501E-3</v>
      </c>
      <c r="X1494" s="376">
        <f t="shared" si="2130"/>
        <v>3.3397371052381513E-3</v>
      </c>
      <c r="Y1494" s="376">
        <f t="shared" si="2130"/>
        <v>3.8600292581711724E-3</v>
      </c>
      <c r="Z1494" s="376">
        <f t="shared" si="2130"/>
        <v>3.0497530672653123E-3</v>
      </c>
      <c r="AA1494" s="376">
        <f t="shared" si="2130"/>
        <v>2.5812312747238286E-3</v>
      </c>
      <c r="AB1494" s="376">
        <f t="shared" si="2130"/>
        <v>2.1786567189006865E-3</v>
      </c>
      <c r="AC1494" s="376">
        <f t="shared" si="2130"/>
        <v>3.2728614642437447E-3</v>
      </c>
      <c r="AD1494" s="376">
        <f t="shared" si="2130"/>
        <v>3.5964067472860095E-3</v>
      </c>
      <c r="AE1494" s="376">
        <f t="shared" si="2130"/>
        <v>3.7396524604135185E-3</v>
      </c>
      <c r="AF1494" s="376">
        <f t="shared" si="2130"/>
        <v>1.3685584915128878E-2</v>
      </c>
      <c r="AG1494" s="376">
        <f t="shared" ref="AG1494:AH1494" si="2131">AG324*100/AG$5</f>
        <v>6.6454607137005055E-3</v>
      </c>
      <c r="AH1494" s="376">
        <f t="shared" si="2131"/>
        <v>2.043077612614175E-3</v>
      </c>
      <c r="AI1494" s="376">
        <f t="shared" ref="AI1494:AJ1494" si="2132">AI324*100/AI$5</f>
        <v>3.5311080923730261E-3</v>
      </c>
      <c r="AJ1494" s="376">
        <f t="shared" si="2132"/>
        <v>2.9559524120424813E-3</v>
      </c>
      <c r="AK1494" s="376">
        <f t="shared" ref="AK1494:AL1494" si="2133">AK324*100/AK$5</f>
        <v>3.3788932897775943E-3</v>
      </c>
      <c r="AL1494" s="376">
        <f t="shared" si="2133"/>
        <v>3.0195735491348038E-3</v>
      </c>
      <c r="AM1494" s="376">
        <f t="shared" ref="AM1494:AN1494" si="2134">AM324*100/AM$5</f>
        <v>3.9619595122070018E-3</v>
      </c>
      <c r="AN1494" s="376">
        <f t="shared" si="2134"/>
        <v>3.3935195010842854E-3</v>
      </c>
      <c r="AO1494" s="376">
        <f t="shared" ref="AO1494:AP1494" si="2135">AO324*100/AO$5</f>
        <v>3.1268209842984051E-3</v>
      </c>
      <c r="AP1494" s="376">
        <f t="shared" si="2135"/>
        <v>3.5745327463307546E-3</v>
      </c>
    </row>
    <row r="1495" spans="1:42" s="326" customFormat="1" ht="13.8" x14ac:dyDescent="0.3">
      <c r="A1495" s="330"/>
      <c r="B1495" s="330" t="s">
        <v>496</v>
      </c>
      <c r="C1495" s="376">
        <f t="shared" ref="C1495:AF1495" si="2136">C325*100/C$5</f>
        <v>6.5630963997961988E-3</v>
      </c>
      <c r="D1495" s="376">
        <f t="shared" si="2136"/>
        <v>5.6391964618562173E-3</v>
      </c>
      <c r="E1495" s="376">
        <f t="shared" si="2136"/>
        <v>5.7061851690653163E-3</v>
      </c>
      <c r="F1495" s="376">
        <f t="shared" si="2136"/>
        <v>7.1183428497845706E-3</v>
      </c>
      <c r="G1495" s="376">
        <f t="shared" si="2136"/>
        <v>6.1010263405341467E-3</v>
      </c>
      <c r="H1495" s="376">
        <f t="shared" si="2136"/>
        <v>6.92028233302645E-3</v>
      </c>
      <c r="I1495" s="376">
        <f t="shared" si="2136"/>
        <v>5.3473431264698277E-3</v>
      </c>
      <c r="J1495" s="376">
        <f t="shared" si="2136"/>
        <v>6.3826939272132177E-3</v>
      </c>
      <c r="K1495" s="376">
        <f t="shared" si="2136"/>
        <v>5.885397191723876E-3</v>
      </c>
      <c r="L1495" s="376">
        <f t="shared" si="2136"/>
        <v>6.0052222857862715E-3</v>
      </c>
      <c r="M1495" s="376">
        <f t="shared" si="2136"/>
        <v>7.1903511444145855E-3</v>
      </c>
      <c r="N1495" s="376">
        <f t="shared" si="2136"/>
        <v>7.1986530520289317E-3</v>
      </c>
      <c r="O1495" s="376">
        <f t="shared" si="2136"/>
        <v>5.4616201384307655E-3</v>
      </c>
      <c r="P1495" s="376">
        <f t="shared" si="2136"/>
        <v>5.7493257719559605E-3</v>
      </c>
      <c r="Q1495" s="376">
        <f t="shared" si="2136"/>
        <v>6.5802844828662466E-3</v>
      </c>
      <c r="R1495" s="376">
        <f t="shared" si="2136"/>
        <v>6.131283121482786E-3</v>
      </c>
      <c r="S1495" s="376">
        <f t="shared" si="2136"/>
        <v>7.4620175491294212E-3</v>
      </c>
      <c r="T1495" s="376">
        <f t="shared" si="2136"/>
        <v>6.9311243139322624E-3</v>
      </c>
      <c r="U1495" s="376">
        <f t="shared" si="2136"/>
        <v>5.6832574867015945E-3</v>
      </c>
      <c r="V1495" s="376">
        <f t="shared" si="2136"/>
        <v>6.8034963071506886E-3</v>
      </c>
      <c r="W1495" s="376">
        <f t="shared" si="2136"/>
        <v>8.6176707419910355E-3</v>
      </c>
      <c r="X1495" s="376">
        <f t="shared" si="2136"/>
        <v>7.1230803923418946E-3</v>
      </c>
      <c r="Y1495" s="376">
        <f t="shared" si="2136"/>
        <v>6.5526777025713854E-3</v>
      </c>
      <c r="Z1495" s="376">
        <f t="shared" si="2136"/>
        <v>7.4362822558522532E-3</v>
      </c>
      <c r="AA1495" s="376">
        <f t="shared" si="2136"/>
        <v>6.5406331956835272E-3</v>
      </c>
      <c r="AB1495" s="376">
        <f t="shared" si="2136"/>
        <v>6.5019821730027587E-3</v>
      </c>
      <c r="AC1495" s="376">
        <f t="shared" si="2136"/>
        <v>1.1762519824683335E-2</v>
      </c>
      <c r="AD1495" s="376">
        <f t="shared" si="2136"/>
        <v>8.712600250751797E-3</v>
      </c>
      <c r="AE1495" s="376">
        <f t="shared" si="2136"/>
        <v>8.8613409078379564E-3</v>
      </c>
      <c r="AF1495" s="376">
        <f t="shared" si="2136"/>
        <v>1.1175670699787364E-2</v>
      </c>
      <c r="AG1495" s="376">
        <f t="shared" ref="AG1495:AH1495" si="2137">AG325*100/AG$5</f>
        <v>9.6819255468284307E-3</v>
      </c>
      <c r="AH1495" s="376">
        <f t="shared" si="2137"/>
        <v>7.8950378520894291E-3</v>
      </c>
      <c r="AI1495" s="376">
        <f t="shared" ref="AI1495:AJ1495" si="2138">AI325*100/AI$5</f>
        <v>9.4176797922542639E-3</v>
      </c>
      <c r="AJ1495" s="376">
        <f t="shared" si="2138"/>
        <v>1.0131925494218829E-2</v>
      </c>
      <c r="AK1495" s="376">
        <f t="shared" ref="AK1495:AL1495" si="2139">AK325*100/AK$5</f>
        <v>8.3576957311719807E-3</v>
      </c>
      <c r="AL1495" s="376">
        <f t="shared" si="2139"/>
        <v>7.0554118749813774E-3</v>
      </c>
      <c r="AM1495" s="376">
        <f t="shared" ref="AM1495:AN1495" si="2140">AM325*100/AM$5</f>
        <v>1.0482743502064488E-2</v>
      </c>
      <c r="AN1495" s="376">
        <f t="shared" si="2140"/>
        <v>1.162007940497793E-2</v>
      </c>
      <c r="AO1495" s="376">
        <f t="shared" ref="AO1495:AP1495" si="2141">AO325*100/AO$5</f>
        <v>6.4423184580263675E-3</v>
      </c>
      <c r="AP1495" s="376">
        <f t="shared" si="2141"/>
        <v>8.6177330652438631E-3</v>
      </c>
    </row>
    <row r="1496" spans="1:42" s="326" customFormat="1" ht="25.5" customHeight="1" x14ac:dyDescent="0.3">
      <c r="A1496" s="328"/>
      <c r="B1496" s="328" t="s">
        <v>497</v>
      </c>
      <c r="C1496" s="376">
        <f t="shared" ref="C1496:AF1496" si="2142">C326*100/C$5</f>
        <v>0.58705170165545473</v>
      </c>
      <c r="D1496" s="376">
        <f t="shared" si="2142"/>
        <v>0.48410994969492382</v>
      </c>
      <c r="E1496" s="376">
        <f t="shared" si="2142"/>
        <v>0.36515855549227783</v>
      </c>
      <c r="F1496" s="376">
        <f t="shared" si="2142"/>
        <v>0.44845559953642794</v>
      </c>
      <c r="G1496" s="376">
        <f t="shared" si="2142"/>
        <v>0.47440101787304917</v>
      </c>
      <c r="H1496" s="376">
        <f t="shared" si="2142"/>
        <v>0.50086902079454265</v>
      </c>
      <c r="I1496" s="376">
        <f t="shared" si="2142"/>
        <v>0.48483806954275055</v>
      </c>
      <c r="J1496" s="376">
        <f t="shared" si="2142"/>
        <v>0.49500526845793019</v>
      </c>
      <c r="K1496" s="376">
        <f t="shared" si="2142"/>
        <v>0.47298975430820883</v>
      </c>
      <c r="L1496" s="376">
        <f t="shared" si="2142"/>
        <v>0.47111646112702221</v>
      </c>
      <c r="M1496" s="376">
        <f t="shared" si="2142"/>
        <v>0.55272101607745494</v>
      </c>
      <c r="N1496" s="376">
        <f t="shared" si="2142"/>
        <v>0.55727350571293111</v>
      </c>
      <c r="O1496" s="376">
        <f t="shared" si="2142"/>
        <v>0.55630194921315279</v>
      </c>
      <c r="P1496" s="376">
        <f t="shared" si="2142"/>
        <v>0.34357272922289045</v>
      </c>
      <c r="Q1496" s="376">
        <f t="shared" si="2142"/>
        <v>0.49545209656547623</v>
      </c>
      <c r="R1496" s="376">
        <f t="shared" si="2142"/>
        <v>0.51683333319030189</v>
      </c>
      <c r="S1496" s="376">
        <f t="shared" si="2142"/>
        <v>0.51261030780772632</v>
      </c>
      <c r="T1496" s="376">
        <f t="shared" si="2142"/>
        <v>0.5218713864891269</v>
      </c>
      <c r="U1496" s="376">
        <f t="shared" si="2142"/>
        <v>0.48560133849147402</v>
      </c>
      <c r="V1496" s="376">
        <f t="shared" si="2142"/>
        <v>0.57504645842527147</v>
      </c>
      <c r="W1496" s="376">
        <f t="shared" si="2142"/>
        <v>0.48478998859955741</v>
      </c>
      <c r="X1496" s="376">
        <f t="shared" si="2142"/>
        <v>0.50678816785258862</v>
      </c>
      <c r="Y1496" s="376">
        <f t="shared" si="2142"/>
        <v>0.57784772773957538</v>
      </c>
      <c r="Z1496" s="376">
        <f t="shared" si="2142"/>
        <v>0.5987833901912335</v>
      </c>
      <c r="AA1496" s="376">
        <f t="shared" si="2142"/>
        <v>0.59105953671746825</v>
      </c>
      <c r="AB1496" s="376">
        <f t="shared" si="2142"/>
        <v>0.55316221513250297</v>
      </c>
      <c r="AC1496" s="376">
        <f t="shared" si="2142"/>
        <v>0.31788808924892181</v>
      </c>
      <c r="AD1496" s="376">
        <f t="shared" si="2142"/>
        <v>0.53241516625314167</v>
      </c>
      <c r="AE1496" s="376">
        <f t="shared" si="2142"/>
        <v>0.56148555756238117</v>
      </c>
      <c r="AF1496" s="376">
        <f t="shared" si="2142"/>
        <v>0.52117805325536126</v>
      </c>
      <c r="AG1496" s="376">
        <f t="shared" ref="AG1496:AH1496" si="2143">AG326*100/AG$5</f>
        <v>0.54710800700026829</v>
      </c>
      <c r="AH1496" s="376">
        <f t="shared" si="2143"/>
        <v>0.54243537307772882</v>
      </c>
      <c r="AI1496" s="376">
        <f t="shared" ref="AI1496:AJ1496" si="2144">AI326*100/AI$5</f>
        <v>0.54284576217951663</v>
      </c>
      <c r="AJ1496" s="376">
        <f t="shared" si="2144"/>
        <v>0.56300931355901607</v>
      </c>
      <c r="AK1496" s="376">
        <f t="shared" ref="AK1496:AL1496" si="2145">AK326*100/AK$5</f>
        <v>0.62407653744269542</v>
      </c>
      <c r="AL1496" s="376">
        <f t="shared" si="2145"/>
        <v>0.62742416487631025</v>
      </c>
      <c r="AM1496" s="376">
        <f t="shared" ref="AM1496:AN1496" si="2146">AM326*100/AM$5</f>
        <v>0.6656604650390584</v>
      </c>
      <c r="AN1496" s="376">
        <f t="shared" si="2146"/>
        <v>0.44563802019864557</v>
      </c>
      <c r="AO1496" s="376">
        <f t="shared" ref="AO1496:AP1496" si="2147">AO326*100/AO$5</f>
        <v>0.41917230144154577</v>
      </c>
      <c r="AP1496" s="376">
        <f t="shared" si="2147"/>
        <v>0.50413674622309479</v>
      </c>
    </row>
    <row r="1497" spans="1:42" s="326" customFormat="1" ht="13.8" x14ac:dyDescent="0.3">
      <c r="A1497" s="330"/>
      <c r="B1497" s="330" t="s">
        <v>498</v>
      </c>
      <c r="C1497" s="376">
        <f t="shared" ref="C1497:AF1497" si="2148">C327*100/C$5</f>
        <v>7.3921191029283503E-2</v>
      </c>
      <c r="D1497" s="376">
        <f t="shared" si="2148"/>
        <v>5.9448323006285768E-2</v>
      </c>
      <c r="E1497" s="376">
        <f t="shared" si="2148"/>
        <v>3.5467856835170689E-2</v>
      </c>
      <c r="F1497" s="376">
        <f t="shared" si="2148"/>
        <v>5.7666575221288485E-2</v>
      </c>
      <c r="G1497" s="376">
        <f t="shared" si="2148"/>
        <v>5.7201743932159543E-2</v>
      </c>
      <c r="H1497" s="376">
        <f t="shared" si="2148"/>
        <v>6.6376739445573069E-2</v>
      </c>
      <c r="I1497" s="376">
        <f t="shared" si="2148"/>
        <v>5.6497445998288112E-2</v>
      </c>
      <c r="J1497" s="376">
        <f t="shared" si="2148"/>
        <v>6.5541148498298007E-2</v>
      </c>
      <c r="K1497" s="376">
        <f t="shared" si="2148"/>
        <v>6.4974784996631577E-2</v>
      </c>
      <c r="L1497" s="376">
        <f t="shared" si="2148"/>
        <v>5.7072187738600351E-2</v>
      </c>
      <c r="M1497" s="376">
        <f t="shared" si="2148"/>
        <v>7.4626484658598724E-2</v>
      </c>
      <c r="N1497" s="376">
        <f t="shared" si="2148"/>
        <v>7.1231116311125789E-2</v>
      </c>
      <c r="O1497" s="376">
        <f t="shared" si="2148"/>
        <v>8.2858828294046089E-2</v>
      </c>
      <c r="P1497" s="376">
        <f t="shared" si="2148"/>
        <v>3.1321231656041025E-2</v>
      </c>
      <c r="Q1497" s="376">
        <f t="shared" si="2148"/>
        <v>5.8632685722416492E-2</v>
      </c>
      <c r="R1497" s="376">
        <f t="shared" si="2148"/>
        <v>6.5101724111304105E-2</v>
      </c>
      <c r="S1497" s="376">
        <f t="shared" si="2148"/>
        <v>6.4001765421789106E-2</v>
      </c>
      <c r="T1497" s="376">
        <f t="shared" si="2148"/>
        <v>6.6328943470342322E-2</v>
      </c>
      <c r="U1497" s="376">
        <f t="shared" si="2148"/>
        <v>5.7025518429310196E-2</v>
      </c>
      <c r="V1497" s="376">
        <f t="shared" si="2148"/>
        <v>6.7846766859654739E-2</v>
      </c>
      <c r="W1497" s="376">
        <f t="shared" si="2148"/>
        <v>6.0464244577568674E-2</v>
      </c>
      <c r="X1497" s="376">
        <f t="shared" si="2148"/>
        <v>5.8649840140516933E-2</v>
      </c>
      <c r="Y1497" s="376">
        <f t="shared" si="2148"/>
        <v>7.6654035538377255E-2</v>
      </c>
      <c r="Z1497" s="376">
        <f t="shared" si="2148"/>
        <v>7.4114652278457371E-2</v>
      </c>
      <c r="AA1497" s="376">
        <f t="shared" si="2148"/>
        <v>9.5441733055970548E-2</v>
      </c>
      <c r="AB1497" s="376">
        <f t="shared" si="2148"/>
        <v>6.8842108062087112E-2</v>
      </c>
      <c r="AC1497" s="376">
        <f t="shared" si="2148"/>
        <v>3.6075246430074585E-2</v>
      </c>
      <c r="AD1497" s="376">
        <f t="shared" si="2148"/>
        <v>6.3510976756423976E-2</v>
      </c>
      <c r="AE1497" s="376">
        <f t="shared" si="2148"/>
        <v>6.9543047356296697E-2</v>
      </c>
      <c r="AF1497" s="376">
        <f t="shared" si="2148"/>
        <v>6.4712392118489587E-2</v>
      </c>
      <c r="AG1497" s="376">
        <f t="shared" ref="AG1497:AH1497" si="2149">AG327*100/AG$5</f>
        <v>6.3568600614112361E-2</v>
      </c>
      <c r="AH1497" s="376">
        <f t="shared" si="2149"/>
        <v>5.8596216345620941E-2</v>
      </c>
      <c r="AI1497" s="376">
        <f t="shared" ref="AI1497:AJ1497" si="2150">AI327*100/AI$5</f>
        <v>6.8174203083700216E-2</v>
      </c>
      <c r="AJ1497" s="376">
        <f t="shared" si="2150"/>
        <v>6.021373085705399E-2</v>
      </c>
      <c r="AK1497" s="376">
        <f t="shared" ref="AK1497:AL1497" si="2151">AK327*100/AK$5</f>
        <v>6.7952227495878231E-2</v>
      </c>
      <c r="AL1497" s="376">
        <f t="shared" si="2151"/>
        <v>6.459302426498835E-2</v>
      </c>
      <c r="AM1497" s="376">
        <f t="shared" ref="AM1497:AN1497" si="2152">AM327*100/AM$5</f>
        <v>8.5486255633048347E-2</v>
      </c>
      <c r="AN1497" s="376">
        <f t="shared" si="2152"/>
        <v>4.3304003772433139E-2</v>
      </c>
      <c r="AO1497" s="376">
        <f t="shared" ref="AO1497:AP1497" si="2153">AO327*100/AO$5</f>
        <v>3.4949235541556607E-2</v>
      </c>
      <c r="AP1497" s="376">
        <f t="shared" si="2153"/>
        <v>5.2681011016809449E-2</v>
      </c>
    </row>
    <row r="1498" spans="1:42" s="326" customFormat="1" ht="27.6" x14ac:dyDescent="0.3">
      <c r="A1498" s="328"/>
      <c r="B1498" s="328" t="s">
        <v>499</v>
      </c>
      <c r="C1498" s="376">
        <f t="shared" ref="C1498:AF1498" si="2154">C328*100/C$5</f>
        <v>0.51313051062617121</v>
      </c>
      <c r="D1498" s="376">
        <f t="shared" si="2154"/>
        <v>0.42461857938740249</v>
      </c>
      <c r="E1498" s="376">
        <f t="shared" si="2154"/>
        <v>0.32972799398500952</v>
      </c>
      <c r="F1498" s="376">
        <f t="shared" si="2154"/>
        <v>0.39078902431513945</v>
      </c>
      <c r="G1498" s="376">
        <f t="shared" si="2154"/>
        <v>0.41719927394088957</v>
      </c>
      <c r="H1498" s="376">
        <f t="shared" si="2154"/>
        <v>0.43445604950429406</v>
      </c>
      <c r="I1498" s="376">
        <f t="shared" si="2154"/>
        <v>0.42837750177292083</v>
      </c>
      <c r="J1498" s="376">
        <f t="shared" si="2154"/>
        <v>0.42946411995963218</v>
      </c>
      <c r="K1498" s="376">
        <f t="shared" si="2154"/>
        <v>0.40801496931157721</v>
      </c>
      <c r="L1498" s="376">
        <f t="shared" si="2154"/>
        <v>0.41404427338842187</v>
      </c>
      <c r="M1498" s="376">
        <f t="shared" si="2154"/>
        <v>0.47805198496238038</v>
      </c>
      <c r="N1498" s="376">
        <f t="shared" si="2154"/>
        <v>0.48604238940180527</v>
      </c>
      <c r="O1498" s="376">
        <f t="shared" si="2154"/>
        <v>0.47344312091910673</v>
      </c>
      <c r="P1498" s="376">
        <f t="shared" si="2154"/>
        <v>0.31225149756684945</v>
      </c>
      <c r="Q1498" s="376">
        <f t="shared" si="2154"/>
        <v>0.43681941084305964</v>
      </c>
      <c r="R1498" s="376">
        <f t="shared" si="2154"/>
        <v>0.45173160907899779</v>
      </c>
      <c r="S1498" s="376">
        <f t="shared" si="2154"/>
        <v>0.44860854238593711</v>
      </c>
      <c r="T1498" s="376">
        <f t="shared" si="2154"/>
        <v>0.4555424430187846</v>
      </c>
      <c r="U1498" s="376">
        <f t="shared" si="2154"/>
        <v>0.42857582006216383</v>
      </c>
      <c r="V1498" s="376">
        <f t="shared" si="2154"/>
        <v>0.50719969156561684</v>
      </c>
      <c r="W1498" s="376">
        <f t="shared" si="2154"/>
        <v>0.42432574402198869</v>
      </c>
      <c r="X1498" s="376">
        <f t="shared" si="2154"/>
        <v>0.44813832771207163</v>
      </c>
      <c r="Y1498" s="376">
        <f t="shared" si="2154"/>
        <v>0.50119369220119814</v>
      </c>
      <c r="Z1498" s="376">
        <f t="shared" si="2154"/>
        <v>0.52466873791277602</v>
      </c>
      <c r="AA1498" s="376">
        <f t="shared" si="2154"/>
        <v>0.49561780366149766</v>
      </c>
      <c r="AB1498" s="376">
        <f t="shared" si="2154"/>
        <v>0.48432010707041573</v>
      </c>
      <c r="AC1498" s="376">
        <f t="shared" si="2154"/>
        <v>0.28181284281884722</v>
      </c>
      <c r="AD1498" s="376">
        <f t="shared" si="2154"/>
        <v>0.4689041894967178</v>
      </c>
      <c r="AE1498" s="376">
        <f t="shared" si="2154"/>
        <v>0.49194251020608448</v>
      </c>
      <c r="AF1498" s="376">
        <f t="shared" si="2154"/>
        <v>0.45646566113687165</v>
      </c>
      <c r="AG1498" s="376">
        <f t="shared" ref="AG1498:AH1498" si="2155">AG328*100/AG$5</f>
        <v>0.483539406386156</v>
      </c>
      <c r="AH1498" s="376">
        <f t="shared" si="2155"/>
        <v>0.48383915673210787</v>
      </c>
      <c r="AI1498" s="376">
        <f t="shared" ref="AI1498:AJ1498" si="2156">AI328*100/AI$5</f>
        <v>0.47467155909581649</v>
      </c>
      <c r="AJ1498" s="376">
        <f t="shared" si="2156"/>
        <v>0.50279558270196201</v>
      </c>
      <c r="AK1498" s="376">
        <f t="shared" ref="AK1498:AL1498" si="2157">AK328*100/AK$5</f>
        <v>0.55612430994681716</v>
      </c>
      <c r="AL1498" s="376">
        <f t="shared" si="2157"/>
        <v>0.56283114061132189</v>
      </c>
      <c r="AM1498" s="376">
        <f t="shared" ref="AM1498:AN1498" si="2158">AM328*100/AM$5</f>
        <v>0.58017420940601006</v>
      </c>
      <c r="AN1498" s="376">
        <f t="shared" si="2158"/>
        <v>0.40233401642621236</v>
      </c>
      <c r="AO1498" s="376">
        <f t="shared" ref="AO1498:AP1498" si="2159">AO328*100/AO$5</f>
        <v>0.38422306589998917</v>
      </c>
      <c r="AP1498" s="376">
        <f t="shared" si="2159"/>
        <v>0.45145573520628524</v>
      </c>
    </row>
    <row r="1499" spans="1:42" s="326" customFormat="1" ht="13.8" x14ac:dyDescent="0.3">
      <c r="A1499" s="330"/>
      <c r="B1499" s="330" t="s">
        <v>500</v>
      </c>
      <c r="C1499" s="376">
        <f t="shared" ref="C1499:AF1499" si="2160">C329*100/C$5</f>
        <v>0.15146935638477016</v>
      </c>
      <c r="D1499" s="376">
        <f t="shared" si="2160"/>
        <v>0.10305523915789148</v>
      </c>
      <c r="E1499" s="376">
        <f t="shared" si="2160"/>
        <v>0.11069253321428665</v>
      </c>
      <c r="F1499" s="376">
        <f t="shared" si="2160"/>
        <v>0.12677048783043307</v>
      </c>
      <c r="G1499" s="376">
        <f t="shared" si="2160"/>
        <v>0.12205750272789828</v>
      </c>
      <c r="H1499" s="376">
        <f t="shared" si="2160"/>
        <v>0.11528972975754012</v>
      </c>
      <c r="I1499" s="376">
        <f t="shared" si="2160"/>
        <v>0.11281050085428417</v>
      </c>
      <c r="J1499" s="376">
        <f t="shared" si="2160"/>
        <v>0.13144702236386535</v>
      </c>
      <c r="K1499" s="376">
        <f t="shared" si="2160"/>
        <v>0.12649680364078517</v>
      </c>
      <c r="L1499" s="376">
        <f t="shared" si="2160"/>
        <v>0.13518522950108341</v>
      </c>
      <c r="M1499" s="376">
        <f t="shared" si="2160"/>
        <v>0.13368096624704515</v>
      </c>
      <c r="N1499" s="376">
        <f t="shared" si="2160"/>
        <v>0.13215305047366693</v>
      </c>
      <c r="O1499" s="376">
        <f t="shared" si="2160"/>
        <v>0.14055254821285582</v>
      </c>
      <c r="P1499" s="376">
        <f t="shared" si="2160"/>
        <v>0.11151794965711881</v>
      </c>
      <c r="Q1499" s="376">
        <f t="shared" si="2160"/>
        <v>0.14873385575597073</v>
      </c>
      <c r="R1499" s="376">
        <f t="shared" si="2160"/>
        <v>0.13964907312382732</v>
      </c>
      <c r="S1499" s="376">
        <f t="shared" si="2160"/>
        <v>0.14926180956756396</v>
      </c>
      <c r="T1499" s="376">
        <f t="shared" si="2160"/>
        <v>0.13434079444492078</v>
      </c>
      <c r="U1499" s="376">
        <f t="shared" si="2160"/>
        <v>0.13404258021696361</v>
      </c>
      <c r="V1499" s="376">
        <f t="shared" si="2160"/>
        <v>0.19452177398050585</v>
      </c>
      <c r="W1499" s="376">
        <f t="shared" si="2160"/>
        <v>0.161505058553056</v>
      </c>
      <c r="X1499" s="376">
        <f t="shared" si="2160"/>
        <v>0.15581194908333668</v>
      </c>
      <c r="Y1499" s="376">
        <f t="shared" si="2160"/>
        <v>0.14629556297863686</v>
      </c>
      <c r="Z1499" s="376">
        <f t="shared" si="2160"/>
        <v>0.14159748612196213</v>
      </c>
      <c r="AA1499" s="376">
        <f t="shared" si="2160"/>
        <v>0.14784914170422492</v>
      </c>
      <c r="AB1499" s="376">
        <f t="shared" si="2160"/>
        <v>0.13725740499595962</v>
      </c>
      <c r="AC1499" s="376">
        <f t="shared" si="2160"/>
        <v>0.12743546239654702</v>
      </c>
      <c r="AD1499" s="376">
        <f t="shared" si="2160"/>
        <v>0.15079613076175827</v>
      </c>
      <c r="AE1499" s="376">
        <f t="shared" si="2160"/>
        <v>0.15360515204513717</v>
      </c>
      <c r="AF1499" s="376">
        <f t="shared" si="2160"/>
        <v>0.14887986233442069</v>
      </c>
      <c r="AG1499" s="376">
        <f t="shared" ref="AG1499:AH1499" si="2161">AG329*100/AG$5</f>
        <v>0.15528410334955137</v>
      </c>
      <c r="AH1499" s="376">
        <f t="shared" si="2161"/>
        <v>0.16921960017906082</v>
      </c>
      <c r="AI1499" s="376">
        <f t="shared" ref="AI1499:AJ1499" si="2162">AI329*100/AI$5</f>
        <v>0.16458775663119246</v>
      </c>
      <c r="AJ1499" s="376">
        <f t="shared" si="2162"/>
        <v>0.16487615708185621</v>
      </c>
      <c r="AK1499" s="376">
        <f t="shared" ref="AK1499:AL1499" si="2163">AK329*100/AK$5</f>
        <v>0.18424240695725419</v>
      </c>
      <c r="AL1499" s="376">
        <f t="shared" si="2163"/>
        <v>0.17483030401632729</v>
      </c>
      <c r="AM1499" s="376">
        <f t="shared" ref="AM1499:AN1499" si="2164">AM329*100/AM$5</f>
        <v>0.18359019373513749</v>
      </c>
      <c r="AN1499" s="376">
        <f t="shared" si="2164"/>
        <v>0.1384859654137427</v>
      </c>
      <c r="AO1499" s="376">
        <f t="shared" ref="AO1499:AP1499" si="2165">AO329*100/AO$5</f>
        <v>0.15088195093870752</v>
      </c>
      <c r="AP1499" s="376">
        <f t="shared" si="2165"/>
        <v>0.16457740063601276</v>
      </c>
    </row>
    <row r="1500" spans="1:42" s="326" customFormat="1" ht="13.8" x14ac:dyDescent="0.3">
      <c r="A1500" s="328"/>
      <c r="B1500" s="328" t="s">
        <v>501</v>
      </c>
      <c r="C1500" s="376">
        <f t="shared" ref="C1500:AF1500" si="2166">C330*100/C$5</f>
        <v>0.1062185338388069</v>
      </c>
      <c r="D1500" s="376">
        <f t="shared" si="2166"/>
        <v>6.9392249591696348E-2</v>
      </c>
      <c r="E1500" s="376">
        <f t="shared" si="2166"/>
        <v>7.6194354904578043E-2</v>
      </c>
      <c r="F1500" s="376">
        <f t="shared" si="2166"/>
        <v>8.3500561069383042E-2</v>
      </c>
      <c r="G1500" s="376">
        <f t="shared" si="2166"/>
        <v>8.5266465098616614E-2</v>
      </c>
      <c r="H1500" s="376">
        <f t="shared" si="2166"/>
        <v>7.648542411004626E-2</v>
      </c>
      <c r="I1500" s="376">
        <f t="shared" si="2166"/>
        <v>7.7665549133416945E-2</v>
      </c>
      <c r="J1500" s="376">
        <f t="shared" si="2166"/>
        <v>8.9284769907531175E-2</v>
      </c>
      <c r="K1500" s="376">
        <f t="shared" si="2166"/>
        <v>8.404347189781694E-2</v>
      </c>
      <c r="L1500" s="376">
        <f t="shared" si="2166"/>
        <v>8.1815509637930245E-2</v>
      </c>
      <c r="M1500" s="376">
        <f t="shared" si="2166"/>
        <v>8.415689090918374E-2</v>
      </c>
      <c r="N1500" s="376">
        <f t="shared" si="2166"/>
        <v>7.7763227413892785E-2</v>
      </c>
      <c r="O1500" s="376">
        <f t="shared" si="2166"/>
        <v>8.0699413630712952E-2</v>
      </c>
      <c r="P1500" s="376">
        <f t="shared" si="2166"/>
        <v>6.1921171778376041E-2</v>
      </c>
      <c r="Q1500" s="376">
        <f t="shared" si="2166"/>
        <v>8.2443941665273107E-2</v>
      </c>
      <c r="R1500" s="376">
        <f t="shared" si="2166"/>
        <v>8.1038796705882155E-2</v>
      </c>
      <c r="S1500" s="376">
        <f t="shared" si="2166"/>
        <v>8.7945936830787691E-2</v>
      </c>
      <c r="T1500" s="376">
        <f t="shared" si="2166"/>
        <v>7.8770386606189596E-2</v>
      </c>
      <c r="U1500" s="376">
        <f t="shared" si="2166"/>
        <v>8.0589530129831846E-2</v>
      </c>
      <c r="V1500" s="376">
        <f t="shared" si="2166"/>
        <v>0.11241339050877304</v>
      </c>
      <c r="W1500" s="376">
        <f t="shared" si="2166"/>
        <v>9.032113344169207E-2</v>
      </c>
      <c r="X1500" s="376">
        <f t="shared" si="2166"/>
        <v>8.9862388633262749E-2</v>
      </c>
      <c r="Y1500" s="376">
        <f t="shared" si="2166"/>
        <v>8.4046527767109011E-2</v>
      </c>
      <c r="Z1500" s="376">
        <f t="shared" si="2166"/>
        <v>7.9068175134189206E-2</v>
      </c>
      <c r="AA1500" s="376">
        <f t="shared" si="2166"/>
        <v>8.9885027441036103E-2</v>
      </c>
      <c r="AB1500" s="376">
        <f t="shared" si="2166"/>
        <v>7.4419819833685674E-2</v>
      </c>
      <c r="AC1500" s="376">
        <f t="shared" si="2166"/>
        <v>7.3123704263845887E-2</v>
      </c>
      <c r="AD1500" s="376">
        <f t="shared" si="2166"/>
        <v>8.8200643902262413E-2</v>
      </c>
      <c r="AE1500" s="376">
        <f t="shared" si="2166"/>
        <v>8.7926187980471207E-2</v>
      </c>
      <c r="AF1500" s="376">
        <f t="shared" si="2166"/>
        <v>8.3897722391167134E-2</v>
      </c>
      <c r="AG1500" s="376">
        <f t="shared" ref="AG1500:AH1500" si="2167">AG330*100/AG$5</f>
        <v>9.0532701656387937E-2</v>
      </c>
      <c r="AH1500" s="376">
        <f t="shared" si="2167"/>
        <v>0.10364837274048913</v>
      </c>
      <c r="AI1500" s="376">
        <f t="shared" ref="AI1500:AJ1500" si="2168">AI330*100/AI$5</f>
        <v>9.9055309730653754E-2</v>
      </c>
      <c r="AJ1500" s="376">
        <f t="shared" si="2168"/>
        <v>9.5303303026687367E-2</v>
      </c>
      <c r="AK1500" s="376">
        <f t="shared" ref="AK1500:AL1500" si="2169">AK330*100/AK$5</f>
        <v>0.10200549283111961</v>
      </c>
      <c r="AL1500" s="376">
        <f t="shared" si="2169"/>
        <v>0.10046556965380296</v>
      </c>
      <c r="AM1500" s="376">
        <f t="shared" ref="AM1500:AN1500" si="2170">AM330*100/AM$5</f>
        <v>0.11279577392749621</v>
      </c>
      <c r="AN1500" s="376">
        <f t="shared" si="2170"/>
        <v>8.0382103077150061E-2</v>
      </c>
      <c r="AO1500" s="376">
        <f t="shared" ref="AO1500:AP1500" si="2171">AO330*100/AO$5</f>
        <v>9.2097724706079867E-2</v>
      </c>
      <c r="AP1500" s="376">
        <f t="shared" si="2171"/>
        <v>9.6826499070365626E-2</v>
      </c>
    </row>
    <row r="1501" spans="1:42" s="326" customFormat="1" ht="13.8" x14ac:dyDescent="0.3">
      <c r="A1501" s="330"/>
      <c r="B1501" s="330" t="s">
        <v>502</v>
      </c>
      <c r="C1501" s="376">
        <f t="shared" ref="C1501:AF1501" si="2172">C331*100/C$5</f>
        <v>3.3506334251591122E-2</v>
      </c>
      <c r="D1501" s="376">
        <f t="shared" si="2172"/>
        <v>2.5828380741326186E-2</v>
      </c>
      <c r="E1501" s="376">
        <f t="shared" si="2172"/>
        <v>2.8530925845326582E-2</v>
      </c>
      <c r="F1501" s="376">
        <f t="shared" si="2172"/>
        <v>3.5031844586580242E-2</v>
      </c>
      <c r="G1501" s="376">
        <f t="shared" si="2172"/>
        <v>2.9247950517348544E-2</v>
      </c>
      <c r="H1501" s="376">
        <f t="shared" si="2172"/>
        <v>3.0869531663552541E-2</v>
      </c>
      <c r="I1501" s="376">
        <f t="shared" si="2172"/>
        <v>2.717925437385009E-2</v>
      </c>
      <c r="J1501" s="376">
        <f t="shared" si="2172"/>
        <v>3.3737096472412721E-2</v>
      </c>
      <c r="K1501" s="376">
        <f t="shared" si="2172"/>
        <v>3.2879752311097389E-2</v>
      </c>
      <c r="L1501" s="376">
        <f t="shared" si="2172"/>
        <v>4.0952906866226678E-2</v>
      </c>
      <c r="M1501" s="376">
        <f t="shared" si="2172"/>
        <v>3.9483111609566482E-2</v>
      </c>
      <c r="N1501" s="376">
        <f t="shared" si="2172"/>
        <v>4.41695131710911E-2</v>
      </c>
      <c r="O1501" s="376">
        <f t="shared" si="2172"/>
        <v>4.1963335721515956E-2</v>
      </c>
      <c r="P1501" s="376">
        <f t="shared" si="2172"/>
        <v>3.4171191874795073E-2</v>
      </c>
      <c r="Q1501" s="376">
        <f t="shared" si="2172"/>
        <v>4.5559631945177183E-2</v>
      </c>
      <c r="R1501" s="376">
        <f t="shared" si="2172"/>
        <v>4.3840810543059668E-2</v>
      </c>
      <c r="S1501" s="376">
        <f t="shared" si="2172"/>
        <v>4.507118030469634E-2</v>
      </c>
      <c r="T1501" s="376">
        <f t="shared" si="2172"/>
        <v>4.0420454540067395E-2</v>
      </c>
      <c r="U1501" s="376">
        <f t="shared" si="2172"/>
        <v>4.2105419322217875E-2</v>
      </c>
      <c r="V1501" s="376">
        <f t="shared" si="2172"/>
        <v>6.383453301609214E-2</v>
      </c>
      <c r="W1501" s="376">
        <f t="shared" si="2172"/>
        <v>5.6014207093691232E-2</v>
      </c>
      <c r="X1501" s="376">
        <f t="shared" si="2172"/>
        <v>4.7615802646203256E-2</v>
      </c>
      <c r="Y1501" s="376">
        <f t="shared" si="2172"/>
        <v>4.6767900957986892E-2</v>
      </c>
      <c r="Z1501" s="376">
        <f t="shared" si="2172"/>
        <v>5.1914253813528863E-2</v>
      </c>
      <c r="AA1501" s="376">
        <f t="shared" si="2172"/>
        <v>5.0049691294964539E-2</v>
      </c>
      <c r="AB1501" s="376">
        <f t="shared" si="2172"/>
        <v>4.9398294356368902E-2</v>
      </c>
      <c r="AC1501" s="376">
        <f t="shared" si="2172"/>
        <v>3.9041509762994725E-2</v>
      </c>
      <c r="AD1501" s="376">
        <f t="shared" si="2172"/>
        <v>4.7243841278402331E-2</v>
      </c>
      <c r="AE1501" s="376">
        <f t="shared" si="2172"/>
        <v>5.2911268916342236E-2</v>
      </c>
      <c r="AF1501" s="376">
        <f t="shared" si="2172"/>
        <v>5.064732951970604E-2</v>
      </c>
      <c r="AG1501" s="376">
        <f t="shared" ref="AG1501:AH1501" si="2173">AG331*100/AG$5</f>
        <v>5.1425657440853582E-2</v>
      </c>
      <c r="AH1501" s="376">
        <f t="shared" si="2173"/>
        <v>5.459520095838636E-2</v>
      </c>
      <c r="AI1501" s="376">
        <f t="shared" ref="AI1501:AJ1501" si="2174">AI331*100/AI$5</f>
        <v>5.5171628335068397E-2</v>
      </c>
      <c r="AJ1501" s="376">
        <f t="shared" si="2174"/>
        <v>5.5046957329215447E-2</v>
      </c>
      <c r="AK1501" s="376">
        <f t="shared" ref="AK1501:AL1501" si="2175">AK331*100/AK$5</f>
        <v>6.1630628921806631E-2</v>
      </c>
      <c r="AL1501" s="376">
        <f t="shared" si="2175"/>
        <v>5.8844752043060951E-2</v>
      </c>
      <c r="AM1501" s="376">
        <f t="shared" ref="AM1501:AN1501" si="2176">AM331*100/AM$5</f>
        <v>6.1969229972116451E-2</v>
      </c>
      <c r="AN1501" s="376">
        <f t="shared" si="2176"/>
        <v>4.9680653223152509E-2</v>
      </c>
      <c r="AO1501" s="376">
        <f t="shared" ref="AO1501:AP1501" si="2177">AO331*100/AO$5</f>
        <v>4.9428197012908584E-2</v>
      </c>
      <c r="AP1501" s="376">
        <f t="shared" si="2177"/>
        <v>5.6740388800315539E-2</v>
      </c>
    </row>
    <row r="1502" spans="1:42" s="326" customFormat="1" ht="13.8" x14ac:dyDescent="0.3">
      <c r="A1502" s="328"/>
      <c r="B1502" s="328" t="s">
        <v>503</v>
      </c>
      <c r="C1502" s="376">
        <f t="shared" ref="C1502:AF1502" si="2178">C332*100/C$5</f>
        <v>1.1787666560160278E-2</v>
      </c>
      <c r="D1502" s="376">
        <f t="shared" si="2178"/>
        <v>7.8346088248689438E-3</v>
      </c>
      <c r="E1502" s="376">
        <f t="shared" si="2178"/>
        <v>6.0045477922844176E-3</v>
      </c>
      <c r="F1502" s="376">
        <f t="shared" si="2178"/>
        <v>8.2380821744697831E-3</v>
      </c>
      <c r="G1502" s="376">
        <f t="shared" si="2178"/>
        <v>7.5061111947177673E-3</v>
      </c>
      <c r="H1502" s="376">
        <f t="shared" si="2178"/>
        <v>7.9347739839413216E-3</v>
      </c>
      <c r="I1502" s="376">
        <f t="shared" si="2178"/>
        <v>7.9656973470171224E-3</v>
      </c>
      <c r="J1502" s="376">
        <f t="shared" si="2178"/>
        <v>8.4251559839214479E-3</v>
      </c>
      <c r="K1502" s="376">
        <f t="shared" si="2178"/>
        <v>9.5735794318708382E-3</v>
      </c>
      <c r="L1502" s="376">
        <f t="shared" si="2178"/>
        <v>1.2416812996926501E-2</v>
      </c>
      <c r="M1502" s="376">
        <f t="shared" si="2178"/>
        <v>1.0040963728294924E-2</v>
      </c>
      <c r="N1502" s="376">
        <f t="shared" si="2178"/>
        <v>1.0220309888683049E-2</v>
      </c>
      <c r="O1502" s="376">
        <f t="shared" si="2178"/>
        <v>1.7889798860626881E-2</v>
      </c>
      <c r="P1502" s="376">
        <f t="shared" si="2178"/>
        <v>1.5425586003947691E-2</v>
      </c>
      <c r="Q1502" s="376">
        <f t="shared" si="2178"/>
        <v>2.0730282145520428E-2</v>
      </c>
      <c r="R1502" s="376">
        <f t="shared" si="2178"/>
        <v>1.4769465874885515E-2</v>
      </c>
      <c r="S1502" s="376">
        <f t="shared" si="2178"/>
        <v>1.6244692432079943E-2</v>
      </c>
      <c r="T1502" s="376">
        <f t="shared" si="2178"/>
        <v>1.5149953298663784E-2</v>
      </c>
      <c r="U1502" s="376">
        <f t="shared" si="2178"/>
        <v>1.1347630764913894E-2</v>
      </c>
      <c r="V1502" s="376">
        <f t="shared" si="2178"/>
        <v>1.8273850455640676E-2</v>
      </c>
      <c r="W1502" s="376">
        <f t="shared" si="2178"/>
        <v>1.5169718017672711E-2</v>
      </c>
      <c r="X1502" s="376">
        <f t="shared" si="2178"/>
        <v>1.8333757803870681E-2</v>
      </c>
      <c r="Y1502" s="376">
        <f t="shared" si="2178"/>
        <v>1.5481134253540944E-2</v>
      </c>
      <c r="Z1502" s="376">
        <f t="shared" si="2178"/>
        <v>1.0615057174244064E-2</v>
      </c>
      <c r="AA1502" s="376">
        <f t="shared" si="2178"/>
        <v>7.914422968224295E-3</v>
      </c>
      <c r="AB1502" s="376">
        <f t="shared" si="2178"/>
        <v>1.3439290805905037E-2</v>
      </c>
      <c r="AC1502" s="376">
        <f t="shared" si="2178"/>
        <v>1.527024836970638E-2</v>
      </c>
      <c r="AD1502" s="376">
        <f t="shared" si="2178"/>
        <v>1.535164558109353E-2</v>
      </c>
      <c r="AE1502" s="376">
        <f t="shared" si="2178"/>
        <v>1.2767695148323713E-2</v>
      </c>
      <c r="AF1502" s="376">
        <f t="shared" si="2178"/>
        <v>1.4334810423547509E-2</v>
      </c>
      <c r="AG1502" s="376">
        <f t="shared" ref="AG1502:AH1502" si="2179">AG332*100/AG$5</f>
        <v>1.3325744252309821E-2</v>
      </c>
      <c r="AH1502" s="376">
        <f t="shared" si="2179"/>
        <v>1.0976026480185315E-2</v>
      </c>
      <c r="AI1502" s="376">
        <f t="shared" ref="AI1502:AJ1502" si="2180">AI332*100/AI$5</f>
        <v>1.0360818565470328E-2</v>
      </c>
      <c r="AJ1502" s="376">
        <f t="shared" si="2180"/>
        <v>1.4525896725953396E-2</v>
      </c>
      <c r="AK1502" s="376">
        <f t="shared" ref="AK1502:AL1502" si="2181">AK332*100/AK$5</f>
        <v>2.0606285204327945E-2</v>
      </c>
      <c r="AL1502" s="376">
        <f t="shared" si="2181"/>
        <v>1.5519982319463386E-2</v>
      </c>
      <c r="AM1502" s="376">
        <f t="shared" ref="AM1502:AN1502" si="2182">AM332*100/AM$5</f>
        <v>8.8251898355248271E-3</v>
      </c>
      <c r="AN1502" s="376">
        <f t="shared" si="2182"/>
        <v>8.4232091134400985E-3</v>
      </c>
      <c r="AO1502" s="376">
        <f t="shared" ref="AO1502:AP1502" si="2183">AO332*100/AO$5</f>
        <v>9.3560292197190538E-3</v>
      </c>
      <c r="AP1502" s="376">
        <f t="shared" si="2183"/>
        <v>1.1010512765331559E-2</v>
      </c>
    </row>
    <row r="1503" spans="1:42" s="326" customFormat="1" ht="13.8" x14ac:dyDescent="0.3">
      <c r="A1503" s="330"/>
      <c r="B1503" s="330" t="s">
        <v>504</v>
      </c>
      <c r="C1503" s="376">
        <f t="shared" ref="C1503:AF1503" si="2184">C333*100/C$5</f>
        <v>6.5026468276928123E-2</v>
      </c>
      <c r="D1503" s="376">
        <f t="shared" si="2184"/>
        <v>6.2978201707600351E-2</v>
      </c>
      <c r="E1503" s="376">
        <f t="shared" si="2184"/>
        <v>8.6674342045148983E-2</v>
      </c>
      <c r="F1503" s="376">
        <f t="shared" si="2184"/>
        <v>6.8064154664794041E-2</v>
      </c>
      <c r="G1503" s="376">
        <f t="shared" si="2184"/>
        <v>6.1416998494710405E-2</v>
      </c>
      <c r="H1503" s="376">
        <f t="shared" si="2184"/>
        <v>5.249994293484464E-2</v>
      </c>
      <c r="I1503" s="376">
        <f t="shared" si="2184"/>
        <v>4.9601217276564954E-2</v>
      </c>
      <c r="J1503" s="376">
        <f t="shared" si="2184"/>
        <v>5.2483980350056116E-2</v>
      </c>
      <c r="K1503" s="376">
        <f t="shared" si="2184"/>
        <v>7.3371284990157645E-2</v>
      </c>
      <c r="L1503" s="376">
        <f t="shared" si="2184"/>
        <v>5.8336445061923779E-2</v>
      </c>
      <c r="M1503" s="376">
        <f t="shared" si="2184"/>
        <v>6.6415018558764305E-2</v>
      </c>
      <c r="N1503" s="376">
        <f t="shared" si="2184"/>
        <v>6.0166519953377615E-2</v>
      </c>
      <c r="O1503" s="376">
        <f t="shared" si="2184"/>
        <v>6.5527295694677273E-2</v>
      </c>
      <c r="P1503" s="376">
        <f t="shared" si="2184"/>
        <v>6.1670118060869333E-2</v>
      </c>
      <c r="Q1503" s="376">
        <f t="shared" si="2184"/>
        <v>7.5414424380196896E-2</v>
      </c>
      <c r="R1503" s="376">
        <f t="shared" si="2184"/>
        <v>5.4583275221472306E-2</v>
      </c>
      <c r="S1503" s="376">
        <f t="shared" si="2184"/>
        <v>6.6013665017420134E-2</v>
      </c>
      <c r="T1503" s="376">
        <f t="shared" si="2184"/>
        <v>6.3272485360149691E-2</v>
      </c>
      <c r="U1503" s="376">
        <f t="shared" si="2184"/>
        <v>6.2122760440985698E-2</v>
      </c>
      <c r="V1503" s="376">
        <f t="shared" si="2184"/>
        <v>6.8581410534836643E-2</v>
      </c>
      <c r="W1503" s="376">
        <f t="shared" si="2184"/>
        <v>6.2255949280335274E-2</v>
      </c>
      <c r="X1503" s="376">
        <f t="shared" si="2184"/>
        <v>5.9125597801303734E-2</v>
      </c>
      <c r="Y1503" s="376">
        <f t="shared" si="2184"/>
        <v>6.2329858706806851E-2</v>
      </c>
      <c r="Z1503" s="376">
        <f t="shared" si="2184"/>
        <v>6.6577654078333187E-2</v>
      </c>
      <c r="AA1503" s="376">
        <f t="shared" si="2184"/>
        <v>6.6079682620096808E-2</v>
      </c>
      <c r="AB1503" s="376">
        <f t="shared" si="2184"/>
        <v>6.7507819646531256E-2</v>
      </c>
      <c r="AC1503" s="376">
        <f t="shared" si="2184"/>
        <v>7.2222956156890408E-2</v>
      </c>
      <c r="AD1503" s="376">
        <f t="shared" si="2184"/>
        <v>5.4863519540532313E-2</v>
      </c>
      <c r="AE1503" s="376">
        <f t="shared" si="2184"/>
        <v>6.4478775720442749E-2</v>
      </c>
      <c r="AF1503" s="376">
        <f t="shared" si="2184"/>
        <v>5.1612252869680381E-2</v>
      </c>
      <c r="AG1503" s="376">
        <f t="shared" ref="AG1503:AH1503" si="2185">AG333*100/AG$5</f>
        <v>5.5493178163160586E-2</v>
      </c>
      <c r="AH1503" s="376">
        <f t="shared" si="2185"/>
        <v>5.8188202115094491E-2</v>
      </c>
      <c r="AI1503" s="376">
        <f t="shared" ref="AI1503:AJ1503" si="2186">AI333*100/AI$5</f>
        <v>5.6072771009393584E-2</v>
      </c>
      <c r="AJ1503" s="376">
        <f t="shared" si="2186"/>
        <v>5.9397245094344978E-2</v>
      </c>
      <c r="AK1503" s="376">
        <f t="shared" ref="AK1503:AL1503" si="2187">AK333*100/AK$5</f>
        <v>6.2246069501158935E-2</v>
      </c>
      <c r="AL1503" s="376">
        <f t="shared" si="2187"/>
        <v>6.0713819433396071E-2</v>
      </c>
      <c r="AM1503" s="376">
        <f t="shared" ref="AM1503:AN1503" si="2188">AM333*100/AM$5</f>
        <v>6.7589170527794035E-2</v>
      </c>
      <c r="AN1503" s="376">
        <f t="shared" si="2188"/>
        <v>7.4109689550371075E-2</v>
      </c>
      <c r="AO1503" s="376">
        <f t="shared" ref="AO1503:AP1503" si="2189">AO333*100/AO$5</f>
        <v>6.9358018123505824E-2</v>
      </c>
      <c r="AP1503" s="376">
        <f t="shared" si="2189"/>
        <v>5.6696930571832782E-2</v>
      </c>
    </row>
    <row r="1504" spans="1:42" s="326" customFormat="1" ht="13.8" x14ac:dyDescent="0.3">
      <c r="A1504" s="328"/>
      <c r="B1504" s="328" t="s">
        <v>505</v>
      </c>
      <c r="C1504" s="376">
        <f t="shared" ref="C1504:AF1504" si="2190">C334*100/C$5</f>
        <v>0.14197013791138094</v>
      </c>
      <c r="D1504" s="376">
        <f t="shared" si="2190"/>
        <v>0.15247354097629559</v>
      </c>
      <c r="E1504" s="376">
        <f t="shared" si="2190"/>
        <v>0.13400211315327895</v>
      </c>
      <c r="F1504" s="376">
        <f t="shared" si="2190"/>
        <v>0.13484860724423353</v>
      </c>
      <c r="G1504" s="376">
        <f t="shared" si="2190"/>
        <v>0.12479372060183481</v>
      </c>
      <c r="H1504" s="376">
        <f t="shared" si="2190"/>
        <v>0.13815202374780031</v>
      </c>
      <c r="I1504" s="376">
        <f t="shared" si="2190"/>
        <v>0.12553348967243652</v>
      </c>
      <c r="J1504" s="376">
        <f t="shared" si="2190"/>
        <v>0.14971976326405861</v>
      </c>
      <c r="K1504" s="376">
        <f t="shared" si="2190"/>
        <v>0.14258355596483044</v>
      </c>
      <c r="L1504" s="376">
        <f t="shared" si="2190"/>
        <v>0.14268046934650089</v>
      </c>
      <c r="M1504" s="376">
        <f t="shared" si="2190"/>
        <v>0.14448776619190493</v>
      </c>
      <c r="N1504" s="376">
        <f t="shared" si="2190"/>
        <v>0.12984237171622554</v>
      </c>
      <c r="O1504" s="376">
        <f t="shared" si="2190"/>
        <v>0.14287745443513139</v>
      </c>
      <c r="P1504" s="376">
        <f t="shared" si="2190"/>
        <v>0.12493680335358519</v>
      </c>
      <c r="Q1504" s="376">
        <f t="shared" si="2190"/>
        <v>0.15374921403194022</v>
      </c>
      <c r="R1504" s="376">
        <f t="shared" si="2190"/>
        <v>0.13182201736072272</v>
      </c>
      <c r="S1504" s="376">
        <f t="shared" si="2190"/>
        <v>0.13168722354680959</v>
      </c>
      <c r="T1504" s="376">
        <f t="shared" si="2190"/>
        <v>0.14491473041201453</v>
      </c>
      <c r="U1504" s="376">
        <f t="shared" si="2190"/>
        <v>0.1241759882744194</v>
      </c>
      <c r="V1504" s="376">
        <f t="shared" si="2190"/>
        <v>0.13376571081961444</v>
      </c>
      <c r="W1504" s="376">
        <f t="shared" si="2190"/>
        <v>0.13342748923245334</v>
      </c>
      <c r="X1504" s="376">
        <f t="shared" si="2190"/>
        <v>0.12040018968859521</v>
      </c>
      <c r="Y1504" s="376">
        <f t="shared" si="2190"/>
        <v>0.15333827626034693</v>
      </c>
      <c r="Z1504" s="376">
        <f t="shared" si="2190"/>
        <v>0.13746522513258261</v>
      </c>
      <c r="AA1504" s="376">
        <f t="shared" si="2190"/>
        <v>0.13403539823694685</v>
      </c>
      <c r="AB1504" s="376">
        <f t="shared" si="2190"/>
        <v>0.1471778195174642</v>
      </c>
      <c r="AC1504" s="376">
        <f t="shared" si="2190"/>
        <v>0.12136193690860529</v>
      </c>
      <c r="AD1504" s="376">
        <f t="shared" si="2190"/>
        <v>0.13812310527152</v>
      </c>
      <c r="AE1504" s="376">
        <f t="shared" si="2190"/>
        <v>0.1457347588305227</v>
      </c>
      <c r="AF1504" s="376">
        <f t="shared" si="2190"/>
        <v>0.13525579325003159</v>
      </c>
      <c r="AG1504" s="376">
        <f t="shared" ref="AG1504:AH1504" si="2191">AG334*100/AG$5</f>
        <v>0.14639946698229542</v>
      </c>
      <c r="AH1504" s="376">
        <f t="shared" si="2191"/>
        <v>0.13616903445298734</v>
      </c>
      <c r="AI1504" s="376">
        <f t="shared" ref="AI1504:AJ1504" si="2192">AI334*100/AI$5</f>
        <v>0.13377367244822452</v>
      </c>
      <c r="AJ1504" s="376">
        <f t="shared" si="2192"/>
        <v>0.13289251755366754</v>
      </c>
      <c r="AK1504" s="376">
        <f t="shared" ref="AK1504:AL1504" si="2193">AK334*100/AK$5</f>
        <v>0.13476768695914976</v>
      </c>
      <c r="AL1504" s="376">
        <f t="shared" si="2193"/>
        <v>0.14335569041600976</v>
      </c>
      <c r="AM1504" s="376">
        <f t="shared" ref="AM1504:AN1504" si="2194">AM334*100/AM$5</f>
        <v>0.15319612588824139</v>
      </c>
      <c r="AN1504" s="376">
        <f t="shared" si="2194"/>
        <v>0.15386226785050028</v>
      </c>
      <c r="AO1504" s="376">
        <f t="shared" ref="AO1504:AP1504" si="2195">AO334*100/AO$5</f>
        <v>0.12092902202951047</v>
      </c>
      <c r="AP1504" s="376">
        <f t="shared" si="2195"/>
        <v>0.13079271418959992</v>
      </c>
    </row>
    <row r="1505" spans="1:42" s="326" customFormat="1" ht="13.8" x14ac:dyDescent="0.3">
      <c r="A1505" s="330"/>
      <c r="B1505" s="330" t="s">
        <v>506</v>
      </c>
      <c r="C1505" s="376">
        <f t="shared" ref="C1505:AF1505" si="2196">C335*100/C$5</f>
        <v>1.2133092686465341E-2</v>
      </c>
      <c r="D1505" s="376">
        <f t="shared" si="2196"/>
        <v>1.3129426876840811E-2</v>
      </c>
      <c r="E1505" s="376">
        <f t="shared" si="2196"/>
        <v>6.7877496782345588E-3</v>
      </c>
      <c r="F1505" s="376">
        <f t="shared" si="2196"/>
        <v>1.131736531735412E-2</v>
      </c>
      <c r="G1505" s="376">
        <f t="shared" si="2196"/>
        <v>8.9851478833321077E-3</v>
      </c>
      <c r="H1505" s="376">
        <f t="shared" si="2196"/>
        <v>1.0036220975122129E-2</v>
      </c>
      <c r="I1505" s="376">
        <f t="shared" si="2196"/>
        <v>1.216981539127616E-2</v>
      </c>
      <c r="J1505" s="376">
        <f t="shared" si="2196"/>
        <v>1.4370179470411472E-2</v>
      </c>
      <c r="K1505" s="376">
        <f t="shared" si="2196"/>
        <v>1.1966974289838547E-2</v>
      </c>
      <c r="L1505" s="376">
        <f t="shared" si="2196"/>
        <v>9.3013217358794871E-3</v>
      </c>
      <c r="M1505" s="376">
        <f t="shared" si="2196"/>
        <v>8.8071164904959705E-3</v>
      </c>
      <c r="N1505" s="376">
        <f t="shared" si="2196"/>
        <v>1.0042565368879866E-2</v>
      </c>
      <c r="O1505" s="376">
        <f t="shared" si="2196"/>
        <v>1.0730649684536643E-2</v>
      </c>
      <c r="P1505" s="376">
        <f t="shared" si="2196"/>
        <v>1.1745861589817807E-2</v>
      </c>
      <c r="Q1505" s="376">
        <f t="shared" si="2196"/>
        <v>2.5837130111518704E-2</v>
      </c>
      <c r="R1505" s="376">
        <f t="shared" si="2196"/>
        <v>1.0541859502653707E-2</v>
      </c>
      <c r="S1505" s="376">
        <f t="shared" si="2196"/>
        <v>1.1984816495657425E-2</v>
      </c>
      <c r="T1505" s="376">
        <f t="shared" si="2196"/>
        <v>1.6005983263199512E-2</v>
      </c>
      <c r="U1505" s="376">
        <f t="shared" si="2196"/>
        <v>1.128906087840291E-2</v>
      </c>
      <c r="V1505" s="376">
        <f t="shared" si="2196"/>
        <v>1.0313994437091939E-2</v>
      </c>
      <c r="W1505" s="376">
        <f t="shared" si="2196"/>
        <v>1.0305460618544674E-2</v>
      </c>
      <c r="X1505" s="376">
        <f t="shared" si="2196"/>
        <v>1.2721634614575743E-2</v>
      </c>
      <c r="Y1505" s="376">
        <f t="shared" si="2196"/>
        <v>1.1093796474597238E-2</v>
      </c>
      <c r="Z1505" s="376">
        <f t="shared" si="2196"/>
        <v>1.2565575381031122E-2</v>
      </c>
      <c r="AA1505" s="376">
        <f t="shared" si="2196"/>
        <v>1.7199644533154469E-2</v>
      </c>
      <c r="AB1505" s="376">
        <f t="shared" si="2196"/>
        <v>1.8958070353345704E-2</v>
      </c>
      <c r="AC1505" s="376">
        <f t="shared" si="2196"/>
        <v>1.5554144209319803E-2</v>
      </c>
      <c r="AD1505" s="376">
        <f t="shared" si="2196"/>
        <v>1.5200004733476795E-2</v>
      </c>
      <c r="AE1505" s="376">
        <f t="shared" si="2196"/>
        <v>1.392791462024281E-2</v>
      </c>
      <c r="AF1505" s="376">
        <f t="shared" si="2196"/>
        <v>1.3407827287305451E-2</v>
      </c>
      <c r="AG1505" s="376">
        <f t="shared" ref="AG1505:AH1505" si="2197">AG335*100/AG$5</f>
        <v>1.6710530687482478E-2</v>
      </c>
      <c r="AH1505" s="376">
        <f t="shared" si="2197"/>
        <v>1.4558778426911825E-2</v>
      </c>
      <c r="AI1505" s="376">
        <f t="shared" ref="AI1505:AJ1505" si="2198">AI335*100/AI$5</f>
        <v>1.1813225518594414E-2</v>
      </c>
      <c r="AJ1505" s="376">
        <f t="shared" si="2198"/>
        <v>1.0915723068304885E-2</v>
      </c>
      <c r="AK1505" s="376">
        <f t="shared" ref="AK1505:AL1505" si="2199">AK335*100/AK$5</f>
        <v>1.3857163828482235E-2</v>
      </c>
      <c r="AL1505" s="376">
        <f t="shared" si="2199"/>
        <v>1.5393805965725959E-2</v>
      </c>
      <c r="AM1505" s="376">
        <f t="shared" ref="AM1505:AN1505" si="2200">AM335*100/AM$5</f>
        <v>1.5240520125367146E-2</v>
      </c>
      <c r="AN1505" s="376">
        <f t="shared" si="2200"/>
        <v>3.0128955753238852E-2</v>
      </c>
      <c r="AO1505" s="376">
        <f t="shared" ref="AO1505:AP1505" si="2201">AO335*100/AO$5</f>
        <v>1.6880796443313681E-2</v>
      </c>
      <c r="AP1505" s="376">
        <f t="shared" si="2201"/>
        <v>1.3621967989225551E-2</v>
      </c>
    </row>
    <row r="1506" spans="1:42" s="326" customFormat="1" ht="13.8" x14ac:dyDescent="0.3">
      <c r="A1506" s="328"/>
      <c r="B1506" s="328" t="s">
        <v>507</v>
      </c>
      <c r="C1506" s="376">
        <f t="shared" ref="C1506:AF1506" si="2202">C336*100/C$5</f>
        <v>0.1298370452249156</v>
      </c>
      <c r="D1506" s="376">
        <f t="shared" si="2202"/>
        <v>0.13934411409945474</v>
      </c>
      <c r="E1506" s="376">
        <f t="shared" si="2202"/>
        <v>0.12721436347504439</v>
      </c>
      <c r="F1506" s="376">
        <f t="shared" si="2202"/>
        <v>0.12353124192687942</v>
      </c>
      <c r="G1506" s="376">
        <f t="shared" si="2202"/>
        <v>0.11580857271850271</v>
      </c>
      <c r="H1506" s="376">
        <f t="shared" si="2202"/>
        <v>0.12811580277267814</v>
      </c>
      <c r="I1506" s="376">
        <f t="shared" si="2202"/>
        <v>0.11336367428116034</v>
      </c>
      <c r="J1506" s="376">
        <f t="shared" si="2202"/>
        <v>0.13538605633037407</v>
      </c>
      <c r="K1506" s="376">
        <f t="shared" si="2202"/>
        <v>0.13061658167499188</v>
      </c>
      <c r="L1506" s="376">
        <f t="shared" si="2202"/>
        <v>0.13337914761062139</v>
      </c>
      <c r="M1506" s="376">
        <f t="shared" si="2202"/>
        <v>0.13572319615788478</v>
      </c>
      <c r="N1506" s="376">
        <f t="shared" si="2202"/>
        <v>0.11975537021739488</v>
      </c>
      <c r="O1506" s="376">
        <f t="shared" si="2202"/>
        <v>0.13214680475059476</v>
      </c>
      <c r="P1506" s="376">
        <f t="shared" si="2202"/>
        <v>0.1131909417637674</v>
      </c>
      <c r="Q1506" s="376">
        <f t="shared" si="2202"/>
        <v>0.1279120839204215</v>
      </c>
      <c r="R1506" s="376">
        <f t="shared" si="2202"/>
        <v>0.12128015785806902</v>
      </c>
      <c r="S1506" s="376">
        <f t="shared" si="2202"/>
        <v>0.11970240705115218</v>
      </c>
      <c r="T1506" s="376">
        <f t="shared" si="2202"/>
        <v>0.12890874714881501</v>
      </c>
      <c r="U1506" s="376">
        <f t="shared" si="2202"/>
        <v>0.1128869273960165</v>
      </c>
      <c r="V1506" s="376">
        <f t="shared" si="2202"/>
        <v>0.12345171638252248</v>
      </c>
      <c r="W1506" s="376">
        <f t="shared" si="2202"/>
        <v>0.12312202861390865</v>
      </c>
      <c r="X1506" s="376">
        <f t="shared" si="2202"/>
        <v>0.10767855507401948</v>
      </c>
      <c r="Y1506" s="376">
        <f t="shared" si="2202"/>
        <v>0.14224447978574969</v>
      </c>
      <c r="Z1506" s="376">
        <f t="shared" si="2202"/>
        <v>0.12489964975155148</v>
      </c>
      <c r="AA1506" s="376">
        <f t="shared" si="2202"/>
        <v>0.11683575370379239</v>
      </c>
      <c r="AB1506" s="376">
        <f t="shared" si="2202"/>
        <v>0.12821974916411846</v>
      </c>
      <c r="AC1506" s="376">
        <f t="shared" si="2202"/>
        <v>0.10580779269928547</v>
      </c>
      <c r="AD1506" s="376">
        <f t="shared" si="2202"/>
        <v>0.12292310053804323</v>
      </c>
      <c r="AE1506" s="376">
        <f t="shared" si="2202"/>
        <v>0.13180684421027988</v>
      </c>
      <c r="AF1506" s="376">
        <f t="shared" si="2202"/>
        <v>0.12184796596272611</v>
      </c>
      <c r="AG1506" s="376">
        <f t="shared" ref="AG1506:AH1506" si="2203">AG336*100/AG$5</f>
        <v>0.12968893629481293</v>
      </c>
      <c r="AH1506" s="376">
        <f t="shared" si="2203"/>
        <v>0.12161025602607549</v>
      </c>
      <c r="AI1506" s="376">
        <f t="shared" ref="AI1506:AJ1506" si="2204">AI336*100/AI$5</f>
        <v>0.1219604469296301</v>
      </c>
      <c r="AJ1506" s="376">
        <f t="shared" si="2204"/>
        <v>0.12197679448536264</v>
      </c>
      <c r="AK1506" s="376">
        <f t="shared" ref="AK1506:AL1506" si="2205">AK336*100/AK$5</f>
        <v>0.12091052313066754</v>
      </c>
      <c r="AL1506" s="376">
        <f t="shared" si="2205"/>
        <v>0.12796188445028381</v>
      </c>
      <c r="AM1506" s="376">
        <f t="shared" ref="AM1506:AN1506" si="2206">AM336*100/AM$5</f>
        <v>0.13795560576287422</v>
      </c>
      <c r="AN1506" s="376">
        <f t="shared" si="2206"/>
        <v>0.12373331209726141</v>
      </c>
      <c r="AO1506" s="376">
        <f t="shared" ref="AO1506:AP1506" si="2207">AO336*100/AO$5</f>
        <v>0.10404822558619681</v>
      </c>
      <c r="AP1506" s="376">
        <f t="shared" si="2207"/>
        <v>0.11717074620037436</v>
      </c>
    </row>
    <row r="1507" spans="1:42" s="326" customFormat="1" ht="27.6" x14ac:dyDescent="0.3">
      <c r="A1507" s="330"/>
      <c r="B1507" s="330" t="s">
        <v>508</v>
      </c>
      <c r="C1507" s="376">
        <f t="shared" ref="C1507:AF1507" si="2208">C337*100/C$5</f>
        <v>0.12556239691189044</v>
      </c>
      <c r="D1507" s="376">
        <f t="shared" si="2208"/>
        <v>0.12014501774840231</v>
      </c>
      <c r="E1507" s="376">
        <f t="shared" si="2208"/>
        <v>8.9434196309925676E-2</v>
      </c>
      <c r="F1507" s="376">
        <f t="shared" si="2208"/>
        <v>0.12177165155951694</v>
      </c>
      <c r="G1507" s="376">
        <f t="shared" si="2208"/>
        <v>0.1173245853243324</v>
      </c>
      <c r="H1507" s="376">
        <f t="shared" si="2208"/>
        <v>0.11282596431960401</v>
      </c>
      <c r="I1507" s="376">
        <f t="shared" si="2208"/>
        <v>0.11399060416495337</v>
      </c>
      <c r="J1507" s="376">
        <f t="shared" si="2208"/>
        <v>0.13680848526272446</v>
      </c>
      <c r="K1507" s="376">
        <f t="shared" si="2208"/>
        <v>0.12386799289514851</v>
      </c>
      <c r="L1507" s="376">
        <f t="shared" si="2208"/>
        <v>0.12204598374797211</v>
      </c>
      <c r="M1507" s="376">
        <f t="shared" si="2208"/>
        <v>0.13874399456766842</v>
      </c>
      <c r="N1507" s="376">
        <f t="shared" si="2208"/>
        <v>0.14241779649230077</v>
      </c>
      <c r="O1507" s="376">
        <f t="shared" si="2208"/>
        <v>0.14238200552447974</v>
      </c>
      <c r="P1507" s="376">
        <f t="shared" si="2208"/>
        <v>0.13560385209963891</v>
      </c>
      <c r="Q1507" s="376">
        <f t="shared" si="2208"/>
        <v>0.14763537879942623</v>
      </c>
      <c r="R1507" s="376">
        <f t="shared" si="2208"/>
        <v>0.12931961061395886</v>
      </c>
      <c r="S1507" s="376">
        <f t="shared" si="2208"/>
        <v>0.16536683165493957</v>
      </c>
      <c r="T1507" s="376">
        <f t="shared" si="2208"/>
        <v>0.13693961696808007</v>
      </c>
      <c r="U1507" s="376">
        <f t="shared" si="2208"/>
        <v>0.15029217766665134</v>
      </c>
      <c r="V1507" s="376">
        <f t="shared" si="2208"/>
        <v>0.17366233853159779</v>
      </c>
      <c r="W1507" s="376">
        <f t="shared" si="2208"/>
        <v>0.15857099430602026</v>
      </c>
      <c r="X1507" s="376">
        <f t="shared" si="2208"/>
        <v>0.16465180088063014</v>
      </c>
      <c r="Y1507" s="376">
        <f t="shared" si="2208"/>
        <v>0.15073499640920998</v>
      </c>
      <c r="Z1507" s="376">
        <f t="shared" si="2208"/>
        <v>0.14975032489643644</v>
      </c>
      <c r="AA1507" s="376">
        <f t="shared" si="2208"/>
        <v>0.1475505089632175</v>
      </c>
      <c r="AB1507" s="376">
        <f t="shared" si="2208"/>
        <v>0.16906737939892547</v>
      </c>
      <c r="AC1507" s="376">
        <f t="shared" si="2208"/>
        <v>0.13092168572817439</v>
      </c>
      <c r="AD1507" s="376">
        <f t="shared" si="2208"/>
        <v>0.14742872412505492</v>
      </c>
      <c r="AE1507" s="376">
        <f t="shared" si="2208"/>
        <v>0.17685373340781474</v>
      </c>
      <c r="AF1507" s="376">
        <f t="shared" si="2208"/>
        <v>0.16478794492005308</v>
      </c>
      <c r="AG1507" s="376">
        <f t="shared" ref="AG1507:AH1507" si="2209">AG337*100/AG$5</f>
        <v>0.17238917127979519</v>
      </c>
      <c r="AH1507" s="376">
        <f t="shared" si="2209"/>
        <v>0.18306115887638952</v>
      </c>
      <c r="AI1507" s="376">
        <f t="shared" ref="AI1507:AJ1507" si="2210">AI337*100/AI$5</f>
        <v>0.18300267458681183</v>
      </c>
      <c r="AJ1507" s="376">
        <f t="shared" si="2210"/>
        <v>0.19808267092958032</v>
      </c>
      <c r="AK1507" s="376">
        <f t="shared" ref="AK1507:AL1507" si="2211">AK337*100/AK$5</f>
        <v>0.19423014283115583</v>
      </c>
      <c r="AL1507" s="376">
        <f t="shared" si="2211"/>
        <v>0.19242022093086947</v>
      </c>
      <c r="AM1507" s="376">
        <f t="shared" ref="AM1507:AN1507" si="2212">AM337*100/AM$5</f>
        <v>0.20931657243881543</v>
      </c>
      <c r="AN1507" s="376">
        <f t="shared" si="2212"/>
        <v>0.17438088177001435</v>
      </c>
      <c r="AO1507" s="376">
        <f t="shared" ref="AO1507:AP1507" si="2213">AO337*100/AO$5</f>
        <v>0.16405092685513936</v>
      </c>
      <c r="AP1507" s="376">
        <f t="shared" si="2213"/>
        <v>0.16100137438009979</v>
      </c>
    </row>
    <row r="1508" spans="1:42" s="326" customFormat="1" ht="13.8" x14ac:dyDescent="0.3">
      <c r="A1508" s="328"/>
      <c r="B1508" s="328" t="s">
        <v>509</v>
      </c>
      <c r="C1508" s="376">
        <f t="shared" ref="C1508:AF1508" si="2214">C338*100/C$5</f>
        <v>1.3514797191685593E-2</v>
      </c>
      <c r="D1508" s="376">
        <f t="shared" si="2214"/>
        <v>1.4248656708964946E-2</v>
      </c>
      <c r="E1508" s="376">
        <f t="shared" si="2214"/>
        <v>1.1300484354423469E-2</v>
      </c>
      <c r="F1508" s="376">
        <f t="shared" si="2214"/>
        <v>1.4476629840573114E-2</v>
      </c>
      <c r="G1508" s="376">
        <f t="shared" si="2214"/>
        <v>1.3570161618036557E-2</v>
      </c>
      <c r="H1508" s="376">
        <f t="shared" si="2214"/>
        <v>1.4963751850994366E-2</v>
      </c>
      <c r="I1508" s="376">
        <f t="shared" si="2214"/>
        <v>1.541509949561647E-2</v>
      </c>
      <c r="J1508" s="376">
        <f t="shared" si="2214"/>
        <v>1.9512807148908979E-2</v>
      </c>
      <c r="K1508" s="376">
        <f t="shared" si="2214"/>
        <v>1.6361404192992375E-2</v>
      </c>
      <c r="L1508" s="376">
        <f t="shared" si="2214"/>
        <v>1.8963859849851383E-2</v>
      </c>
      <c r="M1508" s="376">
        <f t="shared" si="2214"/>
        <v>2.0252113282493153E-2</v>
      </c>
      <c r="N1508" s="376">
        <f t="shared" si="2214"/>
        <v>1.799663263007233E-2</v>
      </c>
      <c r="O1508" s="376">
        <f t="shared" si="2214"/>
        <v>2.2277296652417775E-2</v>
      </c>
      <c r="P1508" s="376">
        <f t="shared" si="2214"/>
        <v>1.5807551569678863E-2</v>
      </c>
      <c r="Q1508" s="376">
        <f t="shared" si="2214"/>
        <v>2.0123496950762119E-2</v>
      </c>
      <c r="R1508" s="376">
        <f t="shared" si="2214"/>
        <v>1.5011476284784104E-2</v>
      </c>
      <c r="S1508" s="376">
        <f t="shared" si="2214"/>
        <v>2.0818470140885791E-2</v>
      </c>
      <c r="T1508" s="376">
        <f t="shared" si="2214"/>
        <v>1.8629800282881956E-2</v>
      </c>
      <c r="U1508" s="376">
        <f t="shared" si="2214"/>
        <v>1.9174256869101819E-2</v>
      </c>
      <c r="V1508" s="376">
        <f t="shared" si="2214"/>
        <v>2.1914629167718958E-2</v>
      </c>
      <c r="W1508" s="376">
        <f t="shared" si="2214"/>
        <v>1.3866784896781389E-2</v>
      </c>
      <c r="X1508" s="376">
        <f t="shared" si="2214"/>
        <v>1.7545566004664087E-2</v>
      </c>
      <c r="Y1508" s="376">
        <f t="shared" si="2214"/>
        <v>1.7312841032122835E-2</v>
      </c>
      <c r="Z1508" s="376">
        <f t="shared" si="2214"/>
        <v>1.7575779215169781E-2</v>
      </c>
      <c r="AA1508" s="376">
        <f t="shared" si="2214"/>
        <v>1.6850819084720119E-2</v>
      </c>
      <c r="AB1508" s="376">
        <f t="shared" si="2214"/>
        <v>1.3188574372317689E-2</v>
      </c>
      <c r="AC1508" s="376">
        <f t="shared" si="2214"/>
        <v>1.2757136683064631E-2</v>
      </c>
      <c r="AD1508" s="376">
        <f t="shared" si="2214"/>
        <v>1.4625099109451553E-2</v>
      </c>
      <c r="AE1508" s="376">
        <f t="shared" si="2214"/>
        <v>2.078136984076942E-2</v>
      </c>
      <c r="AF1508" s="376">
        <f t="shared" si="2214"/>
        <v>1.4869130411083776E-2</v>
      </c>
      <c r="AG1508" s="376">
        <f t="shared" ref="AG1508:AH1508" si="2215">AG338*100/AG$5</f>
        <v>1.6609061418563578E-2</v>
      </c>
      <c r="AH1508" s="376">
        <f t="shared" si="2215"/>
        <v>1.3042865665376989E-2</v>
      </c>
      <c r="AI1508" s="376">
        <f t="shared" ref="AI1508:AJ1508" si="2216">AI338*100/AI$5</f>
        <v>1.6895956077932282E-2</v>
      </c>
      <c r="AJ1508" s="376">
        <f t="shared" si="2216"/>
        <v>1.583234730268291E-2</v>
      </c>
      <c r="AK1508" s="376">
        <f t="shared" ref="AK1508:AL1508" si="2217">AK338*100/AK$5</f>
        <v>1.5857748870098307E-2</v>
      </c>
      <c r="AL1508" s="376">
        <f t="shared" si="2217"/>
        <v>2.1599877278881408E-2</v>
      </c>
      <c r="AM1508" s="376">
        <f t="shared" ref="AM1508:AN1508" si="2218">AM338*100/AM$5</f>
        <v>1.6990638753931291E-2</v>
      </c>
      <c r="AN1508" s="376">
        <f t="shared" si="2218"/>
        <v>1.628522656928014E-2</v>
      </c>
      <c r="AO1508" s="376">
        <f t="shared" ref="AO1508:AP1508" si="2219">AO338*100/AO$5</f>
        <v>1.4148675781408474E-2</v>
      </c>
      <c r="AP1508" s="376">
        <f t="shared" si="2219"/>
        <v>1.4553555119105237E-2</v>
      </c>
    </row>
    <row r="1509" spans="1:42" s="326" customFormat="1" ht="13.8" x14ac:dyDescent="0.3">
      <c r="A1509" s="330"/>
      <c r="B1509" s="330" t="s">
        <v>510</v>
      </c>
      <c r="C1509" s="376">
        <f t="shared" ref="C1509:AF1509" si="2220">C339*100/C$5</f>
        <v>4.5423535609115794E-2</v>
      </c>
      <c r="D1509" s="376">
        <f t="shared" si="2220"/>
        <v>3.525573971191024E-2</v>
      </c>
      <c r="E1509" s="376">
        <f t="shared" si="2220"/>
        <v>2.3197693955285141E-2</v>
      </c>
      <c r="F1509" s="376">
        <f t="shared" si="2220"/>
        <v>4.3789805733225308E-2</v>
      </c>
      <c r="G1509" s="376">
        <f t="shared" si="2220"/>
        <v>3.4979217685729112E-2</v>
      </c>
      <c r="H1509" s="376">
        <f t="shared" si="2220"/>
        <v>3.681155419033965E-2</v>
      </c>
      <c r="I1509" s="376">
        <f t="shared" si="2220"/>
        <v>3.459177829399103E-2</v>
      </c>
      <c r="J1509" s="376">
        <f t="shared" si="2220"/>
        <v>4.6393066716658361E-2</v>
      </c>
      <c r="K1509" s="376">
        <f t="shared" si="2220"/>
        <v>3.5116203243952454E-2</v>
      </c>
      <c r="L1509" s="376">
        <f t="shared" si="2220"/>
        <v>3.5444357100317465E-2</v>
      </c>
      <c r="M1509" s="376">
        <f t="shared" si="2220"/>
        <v>4.3354839148866647E-2</v>
      </c>
      <c r="N1509" s="376">
        <f t="shared" si="2220"/>
        <v>4.2125451193354486E-2</v>
      </c>
      <c r="O1509" s="376">
        <f t="shared" si="2220"/>
        <v>4.3828182611669611E-2</v>
      </c>
      <c r="P1509" s="376">
        <f t="shared" si="2220"/>
        <v>4.2977935136073023E-2</v>
      </c>
      <c r="Q1509" s="376">
        <f t="shared" si="2220"/>
        <v>4.2943099746335235E-2</v>
      </c>
      <c r="R1509" s="376">
        <f t="shared" si="2220"/>
        <v>4.4326853121084989E-2</v>
      </c>
      <c r="S1509" s="376">
        <f t="shared" si="2220"/>
        <v>4.6197813568119077E-2</v>
      </c>
      <c r="T1509" s="376">
        <f t="shared" si="2220"/>
        <v>3.4612727169271822E-2</v>
      </c>
      <c r="U1509" s="376">
        <f t="shared" si="2220"/>
        <v>3.9022189032564096E-2</v>
      </c>
      <c r="V1509" s="376">
        <f t="shared" si="2220"/>
        <v>4.5954253648240344E-2</v>
      </c>
      <c r="W1509" s="376">
        <f t="shared" si="2220"/>
        <v>4.0732652066686525E-2</v>
      </c>
      <c r="X1509" s="376">
        <f t="shared" si="2220"/>
        <v>5.2199977032129453E-2</v>
      </c>
      <c r="Y1509" s="376">
        <f t="shared" si="2220"/>
        <v>4.8799661707547237E-2</v>
      </c>
      <c r="Z1509" s="376">
        <f t="shared" si="2220"/>
        <v>5.0202010380529002E-2</v>
      </c>
      <c r="AA1509" s="376">
        <f t="shared" si="2220"/>
        <v>5.7808129220182199E-2</v>
      </c>
      <c r="AB1509" s="376">
        <f t="shared" si="2220"/>
        <v>6.0884540550479822E-2</v>
      </c>
      <c r="AC1509" s="376">
        <f t="shared" si="2220"/>
        <v>3.8857627543211752E-2</v>
      </c>
      <c r="AD1509" s="376">
        <f t="shared" si="2220"/>
        <v>4.9251035551982313E-2</v>
      </c>
      <c r="AE1509" s="376">
        <f t="shared" si="2220"/>
        <v>7.0761496467546814E-2</v>
      </c>
      <c r="AF1509" s="376">
        <f t="shared" si="2220"/>
        <v>6.222747954722177E-2</v>
      </c>
      <c r="AG1509" s="376">
        <f t="shared" ref="AG1509:AH1509" si="2221">AG339*100/AG$5</f>
        <v>7.7092195676427361E-2</v>
      </c>
      <c r="AH1509" s="376">
        <f t="shared" si="2221"/>
        <v>7.6759090957805781E-2</v>
      </c>
      <c r="AI1509" s="376">
        <f t="shared" ref="AI1509:AJ1509" si="2222">AI339*100/AI$5</f>
        <v>7.7301896635458861E-2</v>
      </c>
      <c r="AJ1509" s="376">
        <f t="shared" si="2222"/>
        <v>7.6856637273816725E-2</v>
      </c>
      <c r="AK1509" s="376">
        <f t="shared" ref="AK1509:AL1509" si="2223">AK339*100/AK$5</f>
        <v>8.5276518571356291E-2</v>
      </c>
      <c r="AL1509" s="376">
        <f t="shared" si="2223"/>
        <v>7.9623681793680984E-2</v>
      </c>
      <c r="AM1509" s="376">
        <f t="shared" ref="AM1509:AN1509" si="2224">AM339*100/AM$5</f>
        <v>0.10321848087198029</v>
      </c>
      <c r="AN1509" s="376">
        <f t="shared" si="2224"/>
        <v>6.9018992192555889E-2</v>
      </c>
      <c r="AO1509" s="376">
        <f t="shared" ref="AO1509:AP1509" si="2225">AO339*100/AO$5</f>
        <v>6.7843817419009578E-2</v>
      </c>
      <c r="AP1509" s="376">
        <f t="shared" si="2225"/>
        <v>6.3840789580249899E-2</v>
      </c>
    </row>
    <row r="1510" spans="1:42" s="326" customFormat="1" ht="13.8" x14ac:dyDescent="0.3">
      <c r="A1510" s="328"/>
      <c r="B1510" s="328" t="s">
        <v>511</v>
      </c>
      <c r="C1510" s="376">
        <f t="shared" ref="C1510:AF1510" si="2226">C340*100/C$5</f>
        <v>5.4706862753564366E-2</v>
      </c>
      <c r="D1510" s="376">
        <f t="shared" si="2226"/>
        <v>4.9375254517168558E-2</v>
      </c>
      <c r="E1510" s="376">
        <f t="shared" si="2226"/>
        <v>4.4679802827060446E-2</v>
      </c>
      <c r="F1510" s="376">
        <f t="shared" si="2226"/>
        <v>4.8548697863137459E-2</v>
      </c>
      <c r="G1510" s="376">
        <f t="shared" si="2226"/>
        <v>4.8845186641488528E-2</v>
      </c>
      <c r="H1510" s="376">
        <f t="shared" si="2226"/>
        <v>4.2463721959722513E-2</v>
      </c>
      <c r="I1510" s="376">
        <f t="shared" si="2226"/>
        <v>4.7536036482893847E-2</v>
      </c>
      <c r="J1510" s="376">
        <f t="shared" si="2226"/>
        <v>5.0040320389351627E-2</v>
      </c>
      <c r="K1510" s="376">
        <f t="shared" si="2226"/>
        <v>4.7789425196797873E-2</v>
      </c>
      <c r="L1510" s="376">
        <f t="shared" si="2226"/>
        <v>4.3165357182042674E-2</v>
      </c>
      <c r="M1510" s="376">
        <f t="shared" si="2226"/>
        <v>4.7184020231690979E-2</v>
      </c>
      <c r="N1510" s="376">
        <f t="shared" si="2226"/>
        <v>5.1457038483021626E-2</v>
      </c>
      <c r="O1510" s="376">
        <f t="shared" si="2226"/>
        <v>5.5945053298086495E-2</v>
      </c>
      <c r="P1510" s="376">
        <f t="shared" si="2226"/>
        <v>5.2882962565517819E-2</v>
      </c>
      <c r="Q1510" s="376">
        <f t="shared" si="2226"/>
        <v>6.1580878308393733E-2</v>
      </c>
      <c r="R1510" s="376">
        <f t="shared" si="2226"/>
        <v>5.8758303968307252E-2</v>
      </c>
      <c r="S1510" s="376">
        <f t="shared" si="2226"/>
        <v>5.1835804982406183E-2</v>
      </c>
      <c r="T1510" s="376">
        <f t="shared" si="2226"/>
        <v>4.7030369480512861E-2</v>
      </c>
      <c r="U1510" s="376">
        <f t="shared" si="2226"/>
        <v>4.8209119695830714E-2</v>
      </c>
      <c r="V1510" s="376">
        <f t="shared" si="2226"/>
        <v>5.8455037082541461E-2</v>
      </c>
      <c r="W1510" s="376">
        <f t="shared" si="2226"/>
        <v>5.4507164840988054E-2</v>
      </c>
      <c r="X1510" s="376">
        <f t="shared" si="2226"/>
        <v>5.227244086977427E-2</v>
      </c>
      <c r="Y1510" s="376">
        <f t="shared" si="2226"/>
        <v>5.9600426469167439E-2</v>
      </c>
      <c r="Z1510" s="376">
        <f t="shared" si="2226"/>
        <v>5.7086874177344128E-2</v>
      </c>
      <c r="AA1510" s="376">
        <f t="shared" si="2226"/>
        <v>5.6700402506681645E-2</v>
      </c>
      <c r="AB1510" s="376">
        <f t="shared" si="2226"/>
        <v>5.9867616634199011E-2</v>
      </c>
      <c r="AC1510" s="376">
        <f t="shared" si="2226"/>
        <v>4.8016263539909718E-2</v>
      </c>
      <c r="AD1510" s="376">
        <f t="shared" si="2226"/>
        <v>6.0386012307821903E-2</v>
      </c>
      <c r="AE1510" s="376">
        <f t="shared" si="2226"/>
        <v>5.6312841638192279E-2</v>
      </c>
      <c r="AF1510" s="376">
        <f t="shared" si="2226"/>
        <v>5.8360923780880931E-2</v>
      </c>
      <c r="AG1510" s="376">
        <f t="shared" ref="AG1510:AH1510" si="2227">AG340*100/AG$5</f>
        <v>5.6779617277228134E-2</v>
      </c>
      <c r="AH1510" s="376">
        <f t="shared" si="2227"/>
        <v>5.8151067787407265E-2</v>
      </c>
      <c r="AI1510" s="376">
        <f t="shared" ref="AI1510:AJ1510" si="2228">AI340*100/AI$5</f>
        <v>5.2682836294162143E-2</v>
      </c>
      <c r="AJ1510" s="376">
        <f t="shared" si="2228"/>
        <v>5.4896714427935894E-2</v>
      </c>
      <c r="AK1510" s="376">
        <f t="shared" ref="AK1510:AL1510" si="2229">AK340*100/AK$5</f>
        <v>5.4147262495329689E-2</v>
      </c>
      <c r="AL1510" s="376">
        <f t="shared" si="2229"/>
        <v>6.0034595423073357E-2</v>
      </c>
      <c r="AM1510" s="376">
        <f t="shared" ref="AM1510:AN1510" si="2230">AM340*100/AM$5</f>
        <v>6.2402871356233951E-2</v>
      </c>
      <c r="AN1510" s="376">
        <f t="shared" si="2230"/>
        <v>6.377364335613786E-2</v>
      </c>
      <c r="AO1510" s="376">
        <f t="shared" ref="AO1510:AP1510" si="2231">AO340*100/AO$5</f>
        <v>6.3939346983877626E-2</v>
      </c>
      <c r="AP1510" s="376">
        <f t="shared" si="2231"/>
        <v>5.9739366497228975E-2</v>
      </c>
    </row>
    <row r="1511" spans="1:42" s="326" customFormat="1" ht="13.8" x14ac:dyDescent="0.3">
      <c r="A1511" s="330"/>
      <c r="B1511" s="330" t="s">
        <v>512</v>
      </c>
      <c r="C1511" s="376">
        <f t="shared" ref="C1511:AF1511" si="2232">C341*100/C$5</f>
        <v>1.0146892460211228E-2</v>
      </c>
      <c r="D1511" s="376">
        <f t="shared" si="2232"/>
        <v>1.9930900472056708E-2</v>
      </c>
      <c r="E1511" s="376">
        <f t="shared" si="2232"/>
        <v>8.3914487780372294E-3</v>
      </c>
      <c r="F1511" s="376">
        <f t="shared" si="2232"/>
        <v>1.2996974304381939E-2</v>
      </c>
      <c r="G1511" s="376">
        <f t="shared" si="2232"/>
        <v>1.8007271683879573E-2</v>
      </c>
      <c r="H1511" s="376">
        <f t="shared" si="2232"/>
        <v>1.6666648550744328E-2</v>
      </c>
      <c r="I1511" s="376">
        <f t="shared" si="2232"/>
        <v>1.5156951896407584E-2</v>
      </c>
      <c r="J1511" s="376">
        <f t="shared" si="2232"/>
        <v>1.8236268363466337E-2</v>
      </c>
      <c r="K1511" s="376">
        <f t="shared" si="2232"/>
        <v>1.9186394845019831E-2</v>
      </c>
      <c r="L1511" s="376">
        <f t="shared" si="2232"/>
        <v>1.5938672683327472E-2</v>
      </c>
      <c r="M1511" s="376">
        <f t="shared" si="2232"/>
        <v>2.1741239259147064E-2</v>
      </c>
      <c r="N1511" s="376">
        <f t="shared" si="2232"/>
        <v>2.8039197998952197E-2</v>
      </c>
      <c r="O1511" s="376">
        <f t="shared" si="2232"/>
        <v>1.8894539055699343E-2</v>
      </c>
      <c r="P1511" s="376">
        <f t="shared" si="2232"/>
        <v>2.303638223994367E-2</v>
      </c>
      <c r="Q1511" s="376">
        <f t="shared" si="2232"/>
        <v>2.1108377975127633E-2</v>
      </c>
      <c r="R1511" s="376">
        <f t="shared" si="2232"/>
        <v>9.6940209832421798E-3</v>
      </c>
      <c r="S1511" s="376">
        <f t="shared" si="2232"/>
        <v>4.5236152082478956E-2</v>
      </c>
      <c r="T1511" s="376">
        <f t="shared" si="2232"/>
        <v>3.4265154948169667E-2</v>
      </c>
      <c r="U1511" s="376">
        <f t="shared" si="2232"/>
        <v>4.085756459648756E-2</v>
      </c>
      <c r="V1511" s="376">
        <f t="shared" si="2232"/>
        <v>4.3450219623853099E-2</v>
      </c>
      <c r="W1511" s="376">
        <f t="shared" si="2232"/>
        <v>4.0865010969571645E-2</v>
      </c>
      <c r="X1511" s="376">
        <f t="shared" si="2232"/>
        <v>3.2302044112683836E-2</v>
      </c>
      <c r="Y1511" s="376">
        <f t="shared" si="2232"/>
        <v>1.8904013993426731E-2</v>
      </c>
      <c r="Z1511" s="376">
        <f t="shared" si="2232"/>
        <v>2.0869874260177425E-2</v>
      </c>
      <c r="AA1511" s="376">
        <f t="shared" si="2232"/>
        <v>1.3886495149153784E-2</v>
      </c>
      <c r="AB1511" s="376">
        <f t="shared" si="2232"/>
        <v>3.3660972369429165E-2</v>
      </c>
      <c r="AC1511" s="376">
        <f t="shared" si="2232"/>
        <v>3.0031590027559701E-2</v>
      </c>
      <c r="AD1511" s="376">
        <f t="shared" si="2232"/>
        <v>2.0244236546015169E-2</v>
      </c>
      <c r="AE1511" s="376">
        <f t="shared" si="2232"/>
        <v>2.4951268312147425E-2</v>
      </c>
      <c r="AF1511" s="376">
        <f t="shared" si="2232"/>
        <v>2.5057735177171036E-2</v>
      </c>
      <c r="AG1511" s="376">
        <f t="shared" ref="AG1511:AH1511" si="2233">AG341*100/AG$5</f>
        <v>1.9655224967243101E-2</v>
      </c>
      <c r="AH1511" s="376">
        <f t="shared" si="2233"/>
        <v>3.079633553948077E-2</v>
      </c>
      <c r="AI1511" s="376">
        <f t="shared" ref="AI1511:AJ1511" si="2234">AI341*100/AI$5</f>
        <v>2.6793608737116628E-2</v>
      </c>
      <c r="AJ1511" s="376">
        <f t="shared" si="2234"/>
        <v>3.7856157358672753E-2</v>
      </c>
      <c r="AK1511" s="376">
        <f t="shared" ref="AK1511:AL1511" si="2235">AK341*100/AK$5</f>
        <v>2.652469240275155E-2</v>
      </c>
      <c r="AL1511" s="376">
        <f t="shared" si="2235"/>
        <v>2.340027501970697E-2</v>
      </c>
      <c r="AM1511" s="376">
        <f t="shared" ref="AM1511:AN1511" si="2236">AM341*100/AM$5</f>
        <v>2.2176497482400102E-2</v>
      </c>
      <c r="AN1511" s="376">
        <f t="shared" si="2236"/>
        <v>2.0026746147261302E-2</v>
      </c>
      <c r="AO1511" s="376">
        <f t="shared" ref="AO1511:AP1511" si="2237">AO341*100/AO$5</f>
        <v>1.5597825298906846E-2</v>
      </c>
      <c r="AP1511" s="376">
        <f t="shared" si="2237"/>
        <v>1.9645416771743456E-2</v>
      </c>
    </row>
    <row r="1512" spans="1:42" s="326" customFormat="1" ht="13.8" x14ac:dyDescent="0.3">
      <c r="A1512" s="328"/>
      <c r="B1512" s="328" t="s">
        <v>513</v>
      </c>
      <c r="C1512" s="376">
        <f t="shared" ref="C1512:AF1512" si="2238">C342*100/C$5</f>
        <v>1.7703088973134483E-3</v>
      </c>
      <c r="D1512" s="376">
        <f t="shared" si="2238"/>
        <v>1.3775136395373965E-3</v>
      </c>
      <c r="E1512" s="376">
        <f t="shared" si="2238"/>
        <v>1.902061723021772E-3</v>
      </c>
      <c r="F1512" s="376">
        <f t="shared" si="2238"/>
        <v>1.9595438181991233E-3</v>
      </c>
      <c r="G1512" s="376">
        <f t="shared" si="2238"/>
        <v>1.9597236124139984E-3</v>
      </c>
      <c r="H1512" s="376">
        <f t="shared" si="2238"/>
        <v>1.9565196124786822E-3</v>
      </c>
      <c r="I1512" s="376">
        <f t="shared" si="2238"/>
        <v>1.2907379960444413E-3</v>
      </c>
      <c r="J1512" s="376">
        <f t="shared" si="2238"/>
        <v>2.6624951810660848E-3</v>
      </c>
      <c r="K1512" s="376">
        <f t="shared" si="2238"/>
        <v>5.4145654163859653E-3</v>
      </c>
      <c r="L1512" s="376">
        <f t="shared" si="2238"/>
        <v>8.5337369324331221E-3</v>
      </c>
      <c r="M1512" s="376">
        <f t="shared" si="2238"/>
        <v>6.2117826454705892E-3</v>
      </c>
      <c r="N1512" s="376">
        <f t="shared" si="2238"/>
        <v>2.7994761869001403E-3</v>
      </c>
      <c r="O1512" s="376">
        <f t="shared" si="2238"/>
        <v>1.4369339066065295E-3</v>
      </c>
      <c r="P1512" s="376">
        <f t="shared" si="2238"/>
        <v>8.9902058842552938E-4</v>
      </c>
      <c r="Q1512" s="376">
        <f t="shared" si="2238"/>
        <v>1.8795258188075003E-3</v>
      </c>
      <c r="R1512" s="376">
        <f t="shared" si="2238"/>
        <v>1.5289562565403622E-3</v>
      </c>
      <c r="S1512" s="376">
        <f t="shared" si="2238"/>
        <v>1.2785908810495476E-3</v>
      </c>
      <c r="T1512" s="376">
        <f t="shared" si="2238"/>
        <v>2.4015650872437825E-3</v>
      </c>
      <c r="U1512" s="376">
        <f t="shared" si="2238"/>
        <v>3.0290474726671237E-3</v>
      </c>
      <c r="V1512" s="376">
        <f t="shared" si="2238"/>
        <v>3.8881990092439348E-3</v>
      </c>
      <c r="W1512" s="376">
        <f t="shared" si="2238"/>
        <v>8.5993815319926597E-3</v>
      </c>
      <c r="X1512" s="376">
        <f t="shared" si="2238"/>
        <v>1.0331772861378492E-2</v>
      </c>
      <c r="Y1512" s="376">
        <f t="shared" si="2238"/>
        <v>6.1180532069457227E-3</v>
      </c>
      <c r="Z1512" s="376">
        <f t="shared" si="2238"/>
        <v>4.0157868632161248E-3</v>
      </c>
      <c r="AA1512" s="376">
        <f t="shared" si="2238"/>
        <v>2.3046630024797597E-3</v>
      </c>
      <c r="AB1512" s="376">
        <f t="shared" si="2238"/>
        <v>1.4656754724997904E-3</v>
      </c>
      <c r="AC1512" s="376">
        <f t="shared" si="2238"/>
        <v>1.2590679344285864E-3</v>
      </c>
      <c r="AD1512" s="376">
        <f t="shared" si="2238"/>
        <v>2.9223406097839775E-3</v>
      </c>
      <c r="AE1512" s="376">
        <f t="shared" si="2238"/>
        <v>4.0467571491588092E-3</v>
      </c>
      <c r="AF1512" s="376">
        <f t="shared" si="2238"/>
        <v>4.2726760036955495E-3</v>
      </c>
      <c r="AG1512" s="376">
        <f t="shared" ref="AG1512:AH1512" si="2239">AG342*100/AG$5</f>
        <v>2.2530719403330165E-3</v>
      </c>
      <c r="AH1512" s="376">
        <f t="shared" si="2239"/>
        <v>4.3117989263187243E-3</v>
      </c>
      <c r="AI1512" s="376">
        <f t="shared" ref="AI1512:AJ1512" si="2240">AI342*100/AI$5</f>
        <v>9.3283768421419163E-3</v>
      </c>
      <c r="AJ1512" s="376">
        <f t="shared" si="2240"/>
        <v>1.2640814566472034E-2</v>
      </c>
      <c r="AK1512" s="376">
        <f t="shared" ref="AK1512:AL1512" si="2241">AK342*100/AK$5</f>
        <v>1.2423920491619994E-2</v>
      </c>
      <c r="AL1512" s="376">
        <f t="shared" si="2241"/>
        <v>7.761791415526762E-3</v>
      </c>
      <c r="AM1512" s="376">
        <f t="shared" ref="AM1512:AN1512" si="2242">AM342*100/AM$5</f>
        <v>4.5280839742698033E-3</v>
      </c>
      <c r="AN1512" s="376">
        <f t="shared" si="2242"/>
        <v>5.2762735047791566E-3</v>
      </c>
      <c r="AO1512" s="376">
        <f t="shared" ref="AO1512:AP1512" si="2243">AO342*100/AO$5</f>
        <v>2.5212613719368363E-3</v>
      </c>
      <c r="AP1512" s="376">
        <f t="shared" si="2243"/>
        <v>3.2222464117722268E-3</v>
      </c>
    </row>
    <row r="1513" spans="1:42" s="326" customFormat="1" ht="13.8" x14ac:dyDescent="0.3">
      <c r="A1513" s="330"/>
      <c r="B1513" s="330" t="s">
        <v>514</v>
      </c>
      <c r="C1513" s="376">
        <f t="shared" ref="C1513:AF1513" si="2244">C343*100/C$5</f>
        <v>3.5559892572474721</v>
      </c>
      <c r="D1513" s="376">
        <f t="shared" si="2244"/>
        <v>2.5753908910188694</v>
      </c>
      <c r="E1513" s="376">
        <f t="shared" si="2244"/>
        <v>2.7708936818357954</v>
      </c>
      <c r="F1513" s="376">
        <f t="shared" si="2244"/>
        <v>2.6534222832924494</v>
      </c>
      <c r="G1513" s="376">
        <f t="shared" si="2244"/>
        <v>2.6120897198445681</v>
      </c>
      <c r="H1513" s="376">
        <f t="shared" si="2244"/>
        <v>2.1972077566582353</v>
      </c>
      <c r="I1513" s="376">
        <f t="shared" si="2244"/>
        <v>2.0349037681067492</v>
      </c>
      <c r="J1513" s="376">
        <f t="shared" si="2244"/>
        <v>2.3617791157525247</v>
      </c>
      <c r="K1513" s="376">
        <f t="shared" si="2244"/>
        <v>3.0609558434343094</v>
      </c>
      <c r="L1513" s="376">
        <f t="shared" si="2244"/>
        <v>3.5806024998882489</v>
      </c>
      <c r="M1513" s="376">
        <f t="shared" si="2244"/>
        <v>2.4377843166953994</v>
      </c>
      <c r="N1513" s="376">
        <f t="shared" si="2244"/>
        <v>2.596136456245298</v>
      </c>
      <c r="O1513" s="376">
        <f t="shared" si="2244"/>
        <v>3.7174649048178012</v>
      </c>
      <c r="P1513" s="376">
        <f t="shared" si="2244"/>
        <v>2.1594957133299806</v>
      </c>
      <c r="Q1513" s="376">
        <f t="shared" si="2244"/>
        <v>2.5508130695256392</v>
      </c>
      <c r="R1513" s="376">
        <f t="shared" si="2244"/>
        <v>2.6390805704940692</v>
      </c>
      <c r="S1513" s="376">
        <f t="shared" si="2244"/>
        <v>2.3209199096505935</v>
      </c>
      <c r="T1513" s="376">
        <f t="shared" si="2244"/>
        <v>2.0946617457220138</v>
      </c>
      <c r="U1513" s="376">
        <f t="shared" si="2244"/>
        <v>2.8255946313094031</v>
      </c>
      <c r="V1513" s="376">
        <f t="shared" si="2244"/>
        <v>2.2789651281583203</v>
      </c>
      <c r="W1513" s="376">
        <f t="shared" si="2244"/>
        <v>3.3047747959832736</v>
      </c>
      <c r="X1513" s="376">
        <f t="shared" si="2244"/>
        <v>3.6499578450048178</v>
      </c>
      <c r="Y1513" s="376">
        <f t="shared" si="2244"/>
        <v>2.8522683057781939</v>
      </c>
      <c r="Z1513" s="376">
        <f t="shared" si="2244"/>
        <v>2.2751941126104462</v>
      </c>
      <c r="AA1513" s="376">
        <f t="shared" si="2244"/>
        <v>3.321540086035776</v>
      </c>
      <c r="AB1513" s="376">
        <f t="shared" si="2244"/>
        <v>2.3836863256315115</v>
      </c>
      <c r="AC1513" s="376">
        <f t="shared" si="2244"/>
        <v>2.4052811566321912</v>
      </c>
      <c r="AD1513" s="376">
        <f t="shared" si="2244"/>
        <v>2.846530343249646</v>
      </c>
      <c r="AE1513" s="376">
        <f t="shared" si="2244"/>
        <v>2.4984182107403146</v>
      </c>
      <c r="AF1513" s="376">
        <f t="shared" si="2244"/>
        <v>2.4731846370430763</v>
      </c>
      <c r="AG1513" s="376">
        <f t="shared" ref="AG1513:AH1513" si="2245">AG343*100/AG$5</f>
        <v>2.7404681869137328</v>
      </c>
      <c r="AH1513" s="376">
        <f t="shared" si="2245"/>
        <v>1.9699617282341868</v>
      </c>
      <c r="AI1513" s="376">
        <f t="shared" ref="AI1513:AJ1513" si="2246">AI343*100/AI$5</f>
        <v>2.9335740205081291</v>
      </c>
      <c r="AJ1513" s="376">
        <f t="shared" si="2246"/>
        <v>3.3373387327339454</v>
      </c>
      <c r="AK1513" s="376">
        <f t="shared" ref="AK1513:AL1513" si="2247">AK343*100/AK$5</f>
        <v>3.1291921260541287</v>
      </c>
      <c r="AL1513" s="376">
        <f t="shared" si="2247"/>
        <v>2.3856861168735084</v>
      </c>
      <c r="AM1513" s="376">
        <f t="shared" ref="AM1513:AN1513" si="2248">AM343*100/AM$5</f>
        <v>2.8192213795209633</v>
      </c>
      <c r="AN1513" s="376">
        <f t="shared" si="2248"/>
        <v>2.3810367213845121</v>
      </c>
      <c r="AO1513" s="376">
        <f t="shared" ref="AO1513:AP1513" si="2249">AO343*100/AO$5</f>
        <v>2.7226708506003323</v>
      </c>
      <c r="AP1513" s="376">
        <f t="shared" si="2249"/>
        <v>2.7703343564751233</v>
      </c>
    </row>
    <row r="1514" spans="1:42" s="326" customFormat="1" ht="13.8" x14ac:dyDescent="0.3">
      <c r="A1514" s="328"/>
      <c r="B1514" s="328" t="s">
        <v>515</v>
      </c>
      <c r="C1514" s="376">
        <f t="shared" ref="C1514:AF1514" si="2250">C344*100/C$5</f>
        <v>0.24330952771612882</v>
      </c>
      <c r="D1514" s="376">
        <f t="shared" si="2250"/>
        <v>0.26740983527519713</v>
      </c>
      <c r="E1514" s="376">
        <f t="shared" si="2250"/>
        <v>0.25032624088082617</v>
      </c>
      <c r="F1514" s="376">
        <f t="shared" si="2250"/>
        <v>0.26453841545688167</v>
      </c>
      <c r="G1514" s="376">
        <f t="shared" si="2250"/>
        <v>0.22536821542760985</v>
      </c>
      <c r="H1514" s="376">
        <f t="shared" si="2250"/>
        <v>0.14797085365486923</v>
      </c>
      <c r="I1514" s="376">
        <f t="shared" si="2250"/>
        <v>0.10609866327485307</v>
      </c>
      <c r="J1514" s="376">
        <f t="shared" si="2250"/>
        <v>0.11890046972980051</v>
      </c>
      <c r="K1514" s="376">
        <f t="shared" si="2250"/>
        <v>0.13473635970919862</v>
      </c>
      <c r="L1514" s="376">
        <f t="shared" si="2250"/>
        <v>0.14462200737874756</v>
      </c>
      <c r="M1514" s="376">
        <f t="shared" si="2250"/>
        <v>0.17678052665705682</v>
      </c>
      <c r="N1514" s="376">
        <f t="shared" si="2250"/>
        <v>0.18960896650004599</v>
      </c>
      <c r="O1514" s="376">
        <f t="shared" si="2250"/>
        <v>0.19446443938364902</v>
      </c>
      <c r="P1514" s="376">
        <f t="shared" si="2250"/>
        <v>0.19626729018566844</v>
      </c>
      <c r="Q1514" s="376">
        <f t="shared" si="2250"/>
        <v>0.24868511379033559</v>
      </c>
      <c r="R1514" s="376">
        <f t="shared" si="2250"/>
        <v>0.21710039366837242</v>
      </c>
      <c r="S1514" s="376">
        <f t="shared" si="2250"/>
        <v>0.25246977156486439</v>
      </c>
      <c r="T1514" s="376">
        <f t="shared" si="2250"/>
        <v>0.19234695477638289</v>
      </c>
      <c r="U1514" s="376">
        <f t="shared" si="2250"/>
        <v>0.16123554880524676</v>
      </c>
      <c r="V1514" s="376">
        <f t="shared" si="2250"/>
        <v>0.17989913373854999</v>
      </c>
      <c r="W1514" s="376">
        <f t="shared" si="2250"/>
        <v>0.13033520755731884</v>
      </c>
      <c r="X1514" s="376">
        <f t="shared" si="2250"/>
        <v>0.1416647777724413</v>
      </c>
      <c r="Y1514" s="376">
        <f t="shared" si="2250"/>
        <v>0.17374820678933517</v>
      </c>
      <c r="Z1514" s="376">
        <f t="shared" si="2250"/>
        <v>0.22806084197657125</v>
      </c>
      <c r="AA1514" s="376">
        <f t="shared" si="2250"/>
        <v>0.24617437480753623</v>
      </c>
      <c r="AB1514" s="376">
        <f t="shared" si="2250"/>
        <v>0.23638288553161876</v>
      </c>
      <c r="AC1514" s="376">
        <f t="shared" si="2250"/>
        <v>0.23465329074827063</v>
      </c>
      <c r="AD1514" s="376">
        <f t="shared" si="2250"/>
        <v>0.31489488323305848</v>
      </c>
      <c r="AE1514" s="376">
        <f t="shared" si="2250"/>
        <v>0.32738091182795637</v>
      </c>
      <c r="AF1514" s="376">
        <f t="shared" si="2250"/>
        <v>0.25202315245238455</v>
      </c>
      <c r="AG1514" s="376">
        <f t="shared" ref="AG1514:AH1514" si="2251">AG344*100/AG$5</f>
        <v>0.19900563720560802</v>
      </c>
      <c r="AH1514" s="376">
        <f t="shared" si="2251"/>
        <v>0.14391990791313544</v>
      </c>
      <c r="AI1514" s="376">
        <f t="shared" ref="AI1514:AJ1514" si="2252">AI344*100/AI$5</f>
        <v>0.1040129735389983</v>
      </c>
      <c r="AJ1514" s="376">
        <f t="shared" si="2252"/>
        <v>0.15971314860611208</v>
      </c>
      <c r="AK1514" s="376">
        <f t="shared" ref="AK1514:AL1514" si="2253">AK344*100/AK$5</f>
        <v>0.17263707072149254</v>
      </c>
      <c r="AL1514" s="376">
        <f t="shared" si="2253"/>
        <v>0.23037098701987926</v>
      </c>
      <c r="AM1514" s="376">
        <f t="shared" ref="AM1514:AN1514" si="2254">AM344*100/AM$5</f>
        <v>0.30108621198355118</v>
      </c>
      <c r="AN1514" s="376">
        <f t="shared" si="2254"/>
        <v>0.33252954984456967</v>
      </c>
      <c r="AO1514" s="376">
        <f t="shared" ref="AO1514:AP1514" si="2255">AO344*100/AO$5</f>
        <v>0.30002380688035701</v>
      </c>
      <c r="AP1514" s="376">
        <f t="shared" si="2255"/>
        <v>0.25500400115177657</v>
      </c>
    </row>
    <row r="1515" spans="1:42" s="326" customFormat="1" ht="13.8" x14ac:dyDescent="0.3">
      <c r="A1515" s="330"/>
      <c r="B1515" s="330" t="s">
        <v>516</v>
      </c>
      <c r="C1515" s="376">
        <f t="shared" ref="C1515:AF1515" si="2256">C345*100/C$5</f>
        <v>0.24365495384243388</v>
      </c>
      <c r="D1515" s="376">
        <f t="shared" si="2256"/>
        <v>0.1862226251449618</v>
      </c>
      <c r="E1515" s="376">
        <f t="shared" si="2256"/>
        <v>0.16984292326747352</v>
      </c>
      <c r="F1515" s="376">
        <f t="shared" si="2256"/>
        <v>0.18627663479941869</v>
      </c>
      <c r="G1515" s="376">
        <f t="shared" si="2256"/>
        <v>0.17726254713042847</v>
      </c>
      <c r="H1515" s="376">
        <f t="shared" si="2256"/>
        <v>0.18079690493090045</v>
      </c>
      <c r="I1515" s="376">
        <f t="shared" si="2256"/>
        <v>0.16525134172214689</v>
      </c>
      <c r="J1515" s="376">
        <f t="shared" si="2256"/>
        <v>0.19104314737567332</v>
      </c>
      <c r="K1515" s="376">
        <f t="shared" si="2256"/>
        <v>0.18362439238178493</v>
      </c>
      <c r="L1515" s="376">
        <f t="shared" si="2256"/>
        <v>0.19036103125469864</v>
      </c>
      <c r="M1515" s="376">
        <f t="shared" si="2256"/>
        <v>0.21000930916467689</v>
      </c>
      <c r="N1515" s="376">
        <f t="shared" si="2256"/>
        <v>0.17894429531185502</v>
      </c>
      <c r="O1515" s="376">
        <f t="shared" si="2256"/>
        <v>0.18378680740360354</v>
      </c>
      <c r="P1515" s="376">
        <f t="shared" si="2256"/>
        <v>0.12664969738336812</v>
      </c>
      <c r="Q1515" s="376">
        <f t="shared" si="2256"/>
        <v>0.18495835539270675</v>
      </c>
      <c r="R1515" s="376">
        <f t="shared" si="2256"/>
        <v>0.19010571011112179</v>
      </c>
      <c r="S1515" s="376">
        <f t="shared" si="2256"/>
        <v>0.19778922476967167</v>
      </c>
      <c r="T1515" s="376">
        <f t="shared" si="2256"/>
        <v>0.17078655551372404</v>
      </c>
      <c r="U1515" s="376">
        <f t="shared" si="2256"/>
        <v>0.15645739918146678</v>
      </c>
      <c r="V1515" s="376">
        <f t="shared" si="2256"/>
        <v>0.18345097746413666</v>
      </c>
      <c r="W1515" s="376">
        <f t="shared" si="2256"/>
        <v>0.17479868423455341</v>
      </c>
      <c r="X1515" s="376">
        <f t="shared" si="2256"/>
        <v>0.17201525957234146</v>
      </c>
      <c r="Y1515" s="376">
        <f t="shared" si="2256"/>
        <v>0.17717771446895986</v>
      </c>
      <c r="Z1515" s="376">
        <f t="shared" si="2256"/>
        <v>0.18354667719363818</v>
      </c>
      <c r="AA1515" s="376">
        <f t="shared" si="2256"/>
        <v>0.16119745850872749</v>
      </c>
      <c r="AB1515" s="376">
        <f t="shared" si="2256"/>
        <v>0.14516284314238675</v>
      </c>
      <c r="AC1515" s="376">
        <f t="shared" si="2256"/>
        <v>0.11234463461947067</v>
      </c>
      <c r="AD1515" s="376">
        <f t="shared" si="2256"/>
        <v>0.16114928271955259</v>
      </c>
      <c r="AE1515" s="376">
        <f t="shared" si="2256"/>
        <v>0.15292069291365284</v>
      </c>
      <c r="AF1515" s="376">
        <f t="shared" si="2256"/>
        <v>0.13457131910863912</v>
      </c>
      <c r="AG1515" s="376">
        <f t="shared" ref="AG1515:AH1515" si="2257">AG345*100/AG$5</f>
        <v>0.15732261408250911</v>
      </c>
      <c r="AH1515" s="376">
        <f t="shared" si="2257"/>
        <v>0.15885700401994435</v>
      </c>
      <c r="AI1515" s="376">
        <f t="shared" ref="AI1515:AJ1515" si="2258">AI345*100/AI$5</f>
        <v>0.15307354529288636</v>
      </c>
      <c r="AJ1515" s="376">
        <f t="shared" si="2258"/>
        <v>0.17785235744663863</v>
      </c>
      <c r="AK1515" s="376">
        <f t="shared" ref="AK1515:AL1515" si="2259">AK345*100/AK$5</f>
        <v>0.18674817079613651</v>
      </c>
      <c r="AL1515" s="376">
        <f t="shared" si="2259"/>
        <v>0.17441274973833673</v>
      </c>
      <c r="AM1515" s="376">
        <f t="shared" ref="AM1515:AN1515" si="2260">AM345*100/AM$5</f>
        <v>0.19418203135051079</v>
      </c>
      <c r="AN1515" s="376">
        <f t="shared" si="2260"/>
        <v>0.14961129226601752</v>
      </c>
      <c r="AO1515" s="376">
        <f t="shared" ref="AO1515:AP1515" si="2261">AO345*100/AO$5</f>
        <v>0.14067801023266963</v>
      </c>
      <c r="AP1515" s="376">
        <f t="shared" si="2261"/>
        <v>0.17425648853298201</v>
      </c>
    </row>
    <row r="1516" spans="1:42" s="326" customFormat="1" ht="13.8" x14ac:dyDescent="0.3">
      <c r="A1516" s="328"/>
      <c r="B1516" s="328" t="s">
        <v>517</v>
      </c>
      <c r="C1516" s="376">
        <f t="shared" ref="C1516:AF1516" si="2262">C346*100/C$5</f>
        <v>0.22638364752718074</v>
      </c>
      <c r="D1516" s="376">
        <f t="shared" si="2262"/>
        <v>0.18790146989314802</v>
      </c>
      <c r="E1516" s="376">
        <f t="shared" si="2262"/>
        <v>0.17659337761780569</v>
      </c>
      <c r="F1516" s="376">
        <f t="shared" si="2262"/>
        <v>0.21686951277742542</v>
      </c>
      <c r="G1516" s="376">
        <f t="shared" si="2262"/>
        <v>0.19600933715861521</v>
      </c>
      <c r="H1516" s="376">
        <f t="shared" si="2262"/>
        <v>0.21076064047756471</v>
      </c>
      <c r="I1516" s="376">
        <f t="shared" si="2262"/>
        <v>0.19316816066516523</v>
      </c>
      <c r="J1516" s="376">
        <f t="shared" si="2262"/>
        <v>0.22262836418119702</v>
      </c>
      <c r="K1516" s="376">
        <f t="shared" si="2262"/>
        <v>0.20073128021906231</v>
      </c>
      <c r="L1516" s="376">
        <f t="shared" si="2262"/>
        <v>0.28025875735244649</v>
      </c>
      <c r="M1516" s="376">
        <f t="shared" si="2262"/>
        <v>0.24187660506507053</v>
      </c>
      <c r="N1516" s="376">
        <f t="shared" si="2262"/>
        <v>0.25701857563540337</v>
      </c>
      <c r="O1516" s="376">
        <f t="shared" si="2262"/>
        <v>0.25288151049435648</v>
      </c>
      <c r="P1516" s="376">
        <f t="shared" si="2262"/>
        <v>0.19867448121877213</v>
      </c>
      <c r="Q1516" s="376">
        <f t="shared" si="2262"/>
        <v>0.2248454133642617</v>
      </c>
      <c r="R1516" s="376">
        <f t="shared" si="2262"/>
        <v>0.23094133259190278</v>
      </c>
      <c r="S1516" s="376">
        <f t="shared" si="2262"/>
        <v>0.2255380177703713</v>
      </c>
      <c r="T1516" s="376">
        <f t="shared" si="2262"/>
        <v>0.20658172903993061</v>
      </c>
      <c r="U1516" s="376">
        <f t="shared" si="2262"/>
        <v>0.26962728985404921</v>
      </c>
      <c r="V1516" s="376">
        <f t="shared" si="2262"/>
        <v>0.24214022596923768</v>
      </c>
      <c r="W1516" s="376">
        <f t="shared" si="2262"/>
        <v>0.25666635268107402</v>
      </c>
      <c r="X1516" s="376">
        <f t="shared" si="2262"/>
        <v>0.25295277410051153</v>
      </c>
      <c r="Y1516" s="376">
        <f t="shared" si="2262"/>
        <v>0.21234853096953121</v>
      </c>
      <c r="Z1516" s="376">
        <f t="shared" si="2262"/>
        <v>0.25416235792636371</v>
      </c>
      <c r="AA1516" s="376">
        <f t="shared" si="2262"/>
        <v>0.31822273114097027</v>
      </c>
      <c r="AB1516" s="376">
        <f t="shared" si="2262"/>
        <v>0.22702898102129032</v>
      </c>
      <c r="AC1516" s="376">
        <f t="shared" si="2262"/>
        <v>0.2194646909057274</v>
      </c>
      <c r="AD1516" s="376">
        <f t="shared" si="2262"/>
        <v>0.27086084830791468</v>
      </c>
      <c r="AE1516" s="376">
        <f t="shared" si="2262"/>
        <v>0.2311669612545886</v>
      </c>
      <c r="AF1516" s="376">
        <f t="shared" si="2262"/>
        <v>0.26749231747835017</v>
      </c>
      <c r="AG1516" s="376">
        <f t="shared" ref="AG1516:AH1516" si="2263">AG346*100/AG$5</f>
        <v>0.29417283402831979</v>
      </c>
      <c r="AH1516" s="376">
        <f t="shared" si="2263"/>
        <v>0.24010525798302002</v>
      </c>
      <c r="AI1516" s="376">
        <f t="shared" ref="AI1516:AJ1516" si="2264">AI346*100/AI$5</f>
        <v>0.29708666858093957</v>
      </c>
      <c r="AJ1516" s="376">
        <f t="shared" si="2264"/>
        <v>0.24584332160410022</v>
      </c>
      <c r="AK1516" s="376">
        <f t="shared" ref="AK1516:AL1516" si="2265">AK346*100/AK$5</f>
        <v>0.26304033465663207</v>
      </c>
      <c r="AL1516" s="376">
        <f t="shared" si="2265"/>
        <v>0.26552356167862662</v>
      </c>
      <c r="AM1516" s="376">
        <f t="shared" ref="AM1516:AN1516" si="2266">AM346*100/AM$5</f>
        <v>0.27324732814982844</v>
      </c>
      <c r="AN1516" s="376">
        <f t="shared" si="2266"/>
        <v>0.20326228903022059</v>
      </c>
      <c r="AO1516" s="376">
        <f t="shared" ref="AO1516:AP1516" si="2267">AO346*100/AO$5</f>
        <v>0.21225763486078611</v>
      </c>
      <c r="AP1516" s="376">
        <f t="shared" si="2267"/>
        <v>0.23642003398169412</v>
      </c>
    </row>
    <row r="1517" spans="1:42" s="326" customFormat="1" ht="13.8" x14ac:dyDescent="0.3">
      <c r="A1517" s="330"/>
      <c r="B1517" s="330" t="s">
        <v>518</v>
      </c>
      <c r="C1517" s="376">
        <f t="shared" ref="C1517:AF1517" si="2268">C347*100/C$5</f>
        <v>2.5906959472879731E-4</v>
      </c>
      <c r="D1517" s="376">
        <f t="shared" si="2268"/>
        <v>8.609460247108728E-5</v>
      </c>
      <c r="E1517" s="376">
        <f t="shared" si="2268"/>
        <v>1.1188598370716305E-4</v>
      </c>
      <c r="F1517" s="376">
        <f t="shared" si="2268"/>
        <v>1.1997207050198714E-4</v>
      </c>
      <c r="G1517" s="376">
        <f t="shared" si="2268"/>
        <v>3.327832549382262E-4</v>
      </c>
      <c r="H1517" s="376">
        <f t="shared" si="2268"/>
        <v>1.8115922337765575E-4</v>
      </c>
      <c r="I1517" s="376">
        <f t="shared" si="2268"/>
        <v>3.6878228458412603E-5</v>
      </c>
      <c r="J1517" s="376">
        <f t="shared" si="2268"/>
        <v>2.1883522036159604E-4</v>
      </c>
      <c r="K1517" s="376">
        <f t="shared" si="2268"/>
        <v>1.5694392511263669E-4</v>
      </c>
      <c r="L1517" s="376">
        <f t="shared" si="2268"/>
        <v>1.8060818904620365E-4</v>
      </c>
      <c r="M1517" s="376">
        <f t="shared" si="2268"/>
        <v>1.7018582590330381E-4</v>
      </c>
      <c r="N1517" s="376">
        <f t="shared" si="2268"/>
        <v>1.3330838985238763E-4</v>
      </c>
      <c r="O1517" s="376">
        <f t="shared" si="2268"/>
        <v>1.6297456214462534E-4</v>
      </c>
      <c r="P1517" s="376">
        <f t="shared" si="2268"/>
        <v>6.9136745020249212E-5</v>
      </c>
      <c r="Q1517" s="376">
        <f t="shared" si="2268"/>
        <v>2.019341490097316E-4</v>
      </c>
      <c r="R1517" s="376">
        <f t="shared" si="2268"/>
        <v>2.3993709666724741E-4</v>
      </c>
      <c r="S1517" s="376">
        <f t="shared" si="2268"/>
        <v>1.4080698619436212E-4</v>
      </c>
      <c r="T1517" s="376">
        <f t="shared" si="2268"/>
        <v>6.2701767722635256E-5</v>
      </c>
      <c r="U1517" s="376">
        <f t="shared" si="2268"/>
        <v>6.9633970163596759E-5</v>
      </c>
      <c r="V1517" s="376">
        <f t="shared" si="2268"/>
        <v>5.2890811805676342E-5</v>
      </c>
      <c r="W1517" s="376">
        <f t="shared" si="2268"/>
        <v>3.9546158526337989E-5</v>
      </c>
      <c r="X1517" s="376">
        <f t="shared" si="2268"/>
        <v>9.7969106071380612E-5</v>
      </c>
      <c r="Y1517" s="376">
        <f t="shared" si="2268"/>
        <v>4.0660339056602144E-5</v>
      </c>
      <c r="Z1517" s="376">
        <f t="shared" si="2268"/>
        <v>1.1098891752964688E-4</v>
      </c>
      <c r="AA1517" s="376">
        <f t="shared" si="2268"/>
        <v>3.8823651727595354E-4</v>
      </c>
      <c r="AB1517" s="376">
        <f t="shared" si="2268"/>
        <v>7.893362074536895E-3</v>
      </c>
      <c r="AC1517" s="376">
        <f t="shared" si="2268"/>
        <v>1.0000835305662283E-4</v>
      </c>
      <c r="AD1517" s="376">
        <f t="shared" si="2268"/>
        <v>1.0735668576131113E-4</v>
      </c>
      <c r="AE1517" s="376">
        <f t="shared" si="2268"/>
        <v>1.3235117375654014E-5</v>
      </c>
      <c r="AF1517" s="376">
        <f t="shared" si="2268"/>
        <v>1.1926467810339076E-4</v>
      </c>
      <c r="AG1517" s="376">
        <f t="shared" ref="AG1517:AH1517" si="2269">AG347*100/AG$5</f>
        <v>4.0645376766307946E-4</v>
      </c>
      <c r="AH1517" s="376">
        <f t="shared" si="2269"/>
        <v>5.8566859501422401E-5</v>
      </c>
      <c r="AI1517" s="376">
        <f t="shared" ref="AI1517:AJ1517" si="2270">AI347*100/AI$5</f>
        <v>3.610136716090862E-4</v>
      </c>
      <c r="AJ1517" s="376">
        <f t="shared" si="2270"/>
        <v>3.0983495390092119E-4</v>
      </c>
      <c r="AK1517" s="376">
        <f t="shared" ref="AK1517:AL1517" si="2271">AK347*100/AK$5</f>
        <v>9.1819948131258424E-5</v>
      </c>
      <c r="AL1517" s="376">
        <f t="shared" si="2271"/>
        <v>8.132935247607883E-4</v>
      </c>
      <c r="AM1517" s="376">
        <f t="shared" ref="AM1517:AN1517" si="2272">AM347*100/AM$5</f>
        <v>4.7900218070473321E-4</v>
      </c>
      <c r="AN1517" s="376">
        <f t="shared" si="2272"/>
        <v>6.4201063402477256E-5</v>
      </c>
      <c r="AO1517" s="376">
        <f t="shared" ref="AO1517:AP1517" si="2273">AO347*100/AO$5</f>
        <v>5.7612368265805302E-4</v>
      </c>
      <c r="AP1517" s="376">
        <f t="shared" si="2273"/>
        <v>2.1221002463864291E-4</v>
      </c>
    </row>
    <row r="1518" spans="1:42" s="326" customFormat="1" ht="13.8" x14ac:dyDescent="0.3">
      <c r="A1518" s="328"/>
      <c r="B1518" s="328" t="s">
        <v>519</v>
      </c>
      <c r="C1518" s="376">
        <f t="shared" ref="C1518:AF1518" si="2274">C348*100/C$5</f>
        <v>6.3860655100648533E-2</v>
      </c>
      <c r="D1518" s="376">
        <f t="shared" si="2274"/>
        <v>7.0640621327527117E-2</v>
      </c>
      <c r="E1518" s="376">
        <f t="shared" si="2274"/>
        <v>4.9714672093882785E-2</v>
      </c>
      <c r="F1518" s="376">
        <f t="shared" si="2274"/>
        <v>4.562937748092244E-2</v>
      </c>
      <c r="G1518" s="376">
        <f t="shared" si="2274"/>
        <v>5.6314321918990939E-2</v>
      </c>
      <c r="H1518" s="376">
        <f t="shared" si="2274"/>
        <v>4.6521688563381999E-2</v>
      </c>
      <c r="I1518" s="376">
        <f t="shared" si="2274"/>
        <v>5.2403962639404313E-2</v>
      </c>
      <c r="J1518" s="376">
        <f t="shared" si="2274"/>
        <v>5.8757256667088531E-2</v>
      </c>
      <c r="K1518" s="376">
        <f t="shared" si="2274"/>
        <v>4.6063042020558866E-2</v>
      </c>
      <c r="L1518" s="376">
        <f t="shared" si="2274"/>
        <v>5.7614012305738961E-2</v>
      </c>
      <c r="M1518" s="376">
        <f t="shared" si="2274"/>
        <v>4.7184020231690979E-2</v>
      </c>
      <c r="N1518" s="376">
        <f t="shared" si="2274"/>
        <v>5.1234857833267644E-2</v>
      </c>
      <c r="O1518" s="376">
        <f t="shared" si="2274"/>
        <v>5.4818674842852431E-2</v>
      </c>
      <c r="P1518" s="376">
        <f t="shared" si="2274"/>
        <v>6.5228275278967532E-2</v>
      </c>
      <c r="Q1518" s="376">
        <f t="shared" si="2274"/>
        <v>6.9115320410625736E-2</v>
      </c>
      <c r="R1518" s="376">
        <f t="shared" si="2274"/>
        <v>7.3077750643300007E-2</v>
      </c>
      <c r="S1518" s="376">
        <f t="shared" si="2274"/>
        <v>6.0982592463728273E-2</v>
      </c>
      <c r="T1518" s="376">
        <f t="shared" si="2274"/>
        <v>4.6517762540521722E-2</v>
      </c>
      <c r="U1518" s="376">
        <f t="shared" si="2274"/>
        <v>4.4755798375802285E-2</v>
      </c>
      <c r="V1518" s="376">
        <f t="shared" si="2274"/>
        <v>5.0542972395688529E-2</v>
      </c>
      <c r="W1518" s="376">
        <f t="shared" si="2274"/>
        <v>4.7290417999639747E-2</v>
      </c>
      <c r="X1518" s="376">
        <f t="shared" si="2274"/>
        <v>4.8278873240537298E-2</v>
      </c>
      <c r="Y1518" s="376">
        <f t="shared" si="2274"/>
        <v>5.8223291112972989E-2</v>
      </c>
      <c r="Z1518" s="376">
        <f t="shared" si="2274"/>
        <v>5.1963619384558603E-2</v>
      </c>
      <c r="AA1518" s="376">
        <f t="shared" si="2274"/>
        <v>5.9514206314283856E-2</v>
      </c>
      <c r="AB1518" s="376">
        <f t="shared" si="2274"/>
        <v>5.6823948340066328E-2</v>
      </c>
      <c r="AC1518" s="376">
        <f t="shared" si="2274"/>
        <v>5.7970919573314655E-2</v>
      </c>
      <c r="AD1518" s="376">
        <f t="shared" si="2274"/>
        <v>6.6244432575954873E-2</v>
      </c>
      <c r="AE1518" s="376">
        <f t="shared" si="2274"/>
        <v>6.0887152915978966E-2</v>
      </c>
      <c r="AF1518" s="376">
        <f t="shared" si="2274"/>
        <v>4.9292466214425651E-2</v>
      </c>
      <c r="AG1518" s="376">
        <f t="shared" ref="AG1518:AH1518" si="2275">AG348*100/AG$5</f>
        <v>5.4881034096665754E-2</v>
      </c>
      <c r="AH1518" s="376">
        <f t="shared" si="2275"/>
        <v>4.7341146310149872E-2</v>
      </c>
      <c r="AI1518" s="376">
        <f t="shared" ref="AI1518:AJ1518" si="2276">AI348*100/AI$5</f>
        <v>4.5274362405932057E-2</v>
      </c>
      <c r="AJ1518" s="376">
        <f t="shared" si="2276"/>
        <v>5.3630096260729711E-2</v>
      </c>
      <c r="AK1518" s="376">
        <f t="shared" ref="AK1518:AL1518" si="2277">AK348*100/AK$5</f>
        <v>4.8098928977581237E-2</v>
      </c>
      <c r="AL1518" s="376">
        <f t="shared" si="2277"/>
        <v>6.0950622729379497E-2</v>
      </c>
      <c r="AM1518" s="376">
        <f t="shared" ref="AM1518:AN1518" si="2278">AM348*100/AM$5</f>
        <v>6.6492106614575441E-2</v>
      </c>
      <c r="AN1518" s="376">
        <f t="shared" si="2278"/>
        <v>6.3571975984341E-2</v>
      </c>
      <c r="AO1518" s="376">
        <f t="shared" ref="AO1518:AP1518" si="2279">AO348*100/AO$5</f>
        <v>6.6704019236394435E-2</v>
      </c>
      <c r="AP1518" s="376">
        <f t="shared" si="2279"/>
        <v>5.6888390198033115E-2</v>
      </c>
    </row>
    <row r="1519" spans="1:42" s="326" customFormat="1" ht="27.6" x14ac:dyDescent="0.3">
      <c r="A1519" s="330"/>
      <c r="B1519" s="330" t="s">
        <v>520</v>
      </c>
      <c r="C1519" s="376">
        <f t="shared" ref="C1519:AF1519" si="2280">C349*100/C$5</f>
        <v>2.5914299778063712</v>
      </c>
      <c r="D1519" s="376">
        <f t="shared" si="2280"/>
        <v>1.701487628636098</v>
      </c>
      <c r="E1519" s="376">
        <f t="shared" si="2280"/>
        <v>1.9644568066024666</v>
      </c>
      <c r="F1519" s="376">
        <f t="shared" si="2280"/>
        <v>1.8044999124203887</v>
      </c>
      <c r="G1519" s="376">
        <f t="shared" si="2280"/>
        <v>1.792666418435009</v>
      </c>
      <c r="H1519" s="376">
        <f t="shared" si="2280"/>
        <v>1.4741288324686603</v>
      </c>
      <c r="I1519" s="376">
        <f t="shared" si="2280"/>
        <v>1.3949558696679152</v>
      </c>
      <c r="J1519" s="376">
        <f t="shared" si="2280"/>
        <v>1.6153686516358481</v>
      </c>
      <c r="K1519" s="376">
        <f t="shared" si="2280"/>
        <v>2.3670675145300648</v>
      </c>
      <c r="L1519" s="376">
        <f t="shared" si="2280"/>
        <v>2.748946941377743</v>
      </c>
      <c r="M1519" s="376">
        <f t="shared" si="2280"/>
        <v>1.6083836941556484</v>
      </c>
      <c r="N1519" s="376">
        <f t="shared" si="2280"/>
        <v>1.775045647014492</v>
      </c>
      <c r="O1519" s="376">
        <f t="shared" si="2280"/>
        <v>2.8678547507424232</v>
      </c>
      <c r="P1519" s="376">
        <f t="shared" si="2280"/>
        <v>1.4510646887980458</v>
      </c>
      <c r="Q1519" s="376">
        <f t="shared" si="2280"/>
        <v>1.6587668112065803</v>
      </c>
      <c r="R1519" s="376">
        <f t="shared" si="2280"/>
        <v>1.764110563456966</v>
      </c>
      <c r="S1519" s="376">
        <f t="shared" si="2280"/>
        <v>1.4199554191783197</v>
      </c>
      <c r="T1519" s="376">
        <f t="shared" si="2280"/>
        <v>1.3161855697652642</v>
      </c>
      <c r="U1519" s="376">
        <f t="shared" si="2280"/>
        <v>2.0303502041212345</v>
      </c>
      <c r="V1519" s="376">
        <f t="shared" si="2280"/>
        <v>1.4512253187339641</v>
      </c>
      <c r="W1519" s="376">
        <f t="shared" si="2280"/>
        <v>2.5566312444901347</v>
      </c>
      <c r="X1519" s="376">
        <f t="shared" si="2280"/>
        <v>2.8752545962445577</v>
      </c>
      <c r="Y1519" s="376">
        <f t="shared" si="2280"/>
        <v>2.0715942876460991</v>
      </c>
      <c r="Z1519" s="376">
        <f t="shared" si="2280"/>
        <v>1.3901001468522001</v>
      </c>
      <c r="AA1519" s="376">
        <f t="shared" si="2280"/>
        <v>2.3643666648397752</v>
      </c>
      <c r="AB1519" s="376">
        <f t="shared" si="2280"/>
        <v>1.5633749835983306</v>
      </c>
      <c r="AC1519" s="376">
        <f t="shared" si="2280"/>
        <v>1.6348386633958207</v>
      </c>
      <c r="AD1519" s="376">
        <f t="shared" si="2280"/>
        <v>1.8469527660427565</v>
      </c>
      <c r="AE1519" s="376">
        <f t="shared" si="2280"/>
        <v>1.5448113884526924</v>
      </c>
      <c r="AF1519" s="376">
        <f t="shared" si="2280"/>
        <v>1.6009909427172351</v>
      </c>
      <c r="AG1519" s="376">
        <f t="shared" ref="AG1519:AH1519" si="2281">AG349*100/AG$5</f>
        <v>1.8695297999209206</v>
      </c>
      <c r="AH1519" s="376">
        <f t="shared" si="2281"/>
        <v>1.2345071036622508</v>
      </c>
      <c r="AI1519" s="376">
        <f t="shared" ref="AI1519:AJ1519" si="2282">AI349*100/AI$5</f>
        <v>2.1868918948438414</v>
      </c>
      <c r="AJ1519" s="376">
        <f t="shared" si="2282"/>
        <v>2.5599122727326433</v>
      </c>
      <c r="AK1519" s="376">
        <f t="shared" ref="AK1519:AL1519" si="2283">AK349*100/AK$5</f>
        <v>2.2772001920547527</v>
      </c>
      <c r="AL1519" s="376">
        <f t="shared" si="2283"/>
        <v>1.4908992186663694</v>
      </c>
      <c r="AM1519" s="376">
        <f t="shared" ref="AM1519:AN1519" si="2284">AM349*100/AM$5</f>
        <v>1.8074910487141533</v>
      </c>
      <c r="AN1519" s="376">
        <f t="shared" si="2284"/>
        <v>1.478434751214061</v>
      </c>
      <c r="AO1519" s="376">
        <f t="shared" ref="AO1519:AP1519" si="2285">AO349*100/AO$5</f>
        <v>1.8332042937468651</v>
      </c>
      <c r="AP1519" s="376">
        <f t="shared" si="2285"/>
        <v>1.8515932365573673</v>
      </c>
    </row>
    <row r="1520" spans="1:42" s="326" customFormat="1" ht="13.8" x14ac:dyDescent="0.3">
      <c r="A1520" s="328"/>
      <c r="B1520" s="328" t="s">
        <v>521</v>
      </c>
      <c r="C1520" s="376">
        <f t="shared" ref="C1520:AF1520" si="2286">C350*100/C$5</f>
        <v>3.7953695627768805E-2</v>
      </c>
      <c r="D1520" s="376">
        <f t="shared" si="2286"/>
        <v>3.607363843538558E-2</v>
      </c>
      <c r="E1520" s="376">
        <f t="shared" si="2286"/>
        <v>2.9127651091764784E-2</v>
      </c>
      <c r="F1520" s="376">
        <f t="shared" si="2286"/>
        <v>3.1912570753528581E-2</v>
      </c>
      <c r="G1520" s="376">
        <f t="shared" si="2286"/>
        <v>4.3964365569061213E-2</v>
      </c>
      <c r="H1520" s="376">
        <f t="shared" si="2286"/>
        <v>3.3659383703568434E-2</v>
      </c>
      <c r="I1520" s="376">
        <f t="shared" si="2286"/>
        <v>2.2827623415757402E-2</v>
      </c>
      <c r="J1520" s="376">
        <f t="shared" si="2286"/>
        <v>2.6515534200480053E-2</v>
      </c>
      <c r="K1520" s="376">
        <f t="shared" si="2286"/>
        <v>2.8092962595161967E-2</v>
      </c>
      <c r="L1520" s="376">
        <f t="shared" si="2286"/>
        <v>2.5917275128130222E-2</v>
      </c>
      <c r="M1520" s="376">
        <f t="shared" si="2286"/>
        <v>2.5570420341971396E-2</v>
      </c>
      <c r="N1520" s="376">
        <f t="shared" si="2286"/>
        <v>2.3684457263774203E-2</v>
      </c>
      <c r="O1520" s="376">
        <f t="shared" si="2286"/>
        <v>2.9555869094096125E-2</v>
      </c>
      <c r="P1520" s="376">
        <f t="shared" si="2286"/>
        <v>2.9122029344672541E-2</v>
      </c>
      <c r="Q1520" s="376">
        <f t="shared" si="2286"/>
        <v>3.5828103191272595E-2</v>
      </c>
      <c r="R1520" s="376">
        <f t="shared" si="2286"/>
        <v>3.9169342489209391E-2</v>
      </c>
      <c r="S1520" s="376">
        <f t="shared" si="2286"/>
        <v>3.8088425705289281E-2</v>
      </c>
      <c r="T1520" s="376">
        <f t="shared" si="2286"/>
        <v>4.0175940778037315E-2</v>
      </c>
      <c r="U1520" s="376">
        <f t="shared" si="2286"/>
        <v>3.0370752439797203E-2</v>
      </c>
      <c r="V1520" s="376">
        <f t="shared" si="2286"/>
        <v>3.5858735809377928E-2</v>
      </c>
      <c r="W1520" s="376">
        <f t="shared" si="2286"/>
        <v>2.6002848835989825E-2</v>
      </c>
      <c r="X1520" s="376">
        <f t="shared" si="2286"/>
        <v>3.2450272690515633E-2</v>
      </c>
      <c r="Y1520" s="376">
        <f t="shared" si="2286"/>
        <v>3.0288311627366716E-2</v>
      </c>
      <c r="Z1520" s="376">
        <f t="shared" si="2286"/>
        <v>2.738897022776066E-2</v>
      </c>
      <c r="AA1520" s="376">
        <f t="shared" si="2286"/>
        <v>4.0079652854207011E-2</v>
      </c>
      <c r="AB1520" s="376">
        <f t="shared" si="2286"/>
        <v>3.3695652299313462E-2</v>
      </c>
      <c r="AC1520" s="376">
        <f t="shared" si="2286"/>
        <v>4.0328728516781355E-2</v>
      </c>
      <c r="AD1520" s="376">
        <f t="shared" si="2286"/>
        <v>3.9813102158007957E-2</v>
      </c>
      <c r="AE1520" s="376">
        <f t="shared" si="2286"/>
        <v>3.8815290347183284E-2</v>
      </c>
      <c r="AF1520" s="376">
        <f t="shared" si="2286"/>
        <v>3.9979892208659884E-2</v>
      </c>
      <c r="AG1520" s="376">
        <f t="shared" ref="AG1520:AH1520" si="2287">AG350*100/AG$5</f>
        <v>3.8159853522785399E-2</v>
      </c>
      <c r="AH1520" s="376">
        <f t="shared" si="2287"/>
        <v>2.8521347822609632E-2</v>
      </c>
      <c r="AI1520" s="376">
        <f t="shared" ref="AI1520:AJ1520" si="2288">AI350*100/AI$5</f>
        <v>2.7788374302859787E-2</v>
      </c>
      <c r="AJ1520" s="376">
        <f t="shared" si="2288"/>
        <v>3.0607865010437538E-2</v>
      </c>
      <c r="AK1520" s="376">
        <f t="shared" ref="AK1520:AL1520" si="2289">AK350*100/AK$5</f>
        <v>3.4313428511411524E-2</v>
      </c>
      <c r="AL1520" s="376">
        <f t="shared" si="2289"/>
        <v>3.1204685551693499E-2</v>
      </c>
      <c r="AM1520" s="376">
        <f t="shared" ref="AM1520:AN1520" si="2290">AM350*100/AM$5</f>
        <v>3.8897831369545499E-2</v>
      </c>
      <c r="AN1520" s="376">
        <f t="shared" si="2290"/>
        <v>3.5696377002118446E-2</v>
      </c>
      <c r="AO1520" s="376">
        <f t="shared" ref="AO1520:AP1520" si="2291">AO350*100/AO$5</f>
        <v>4.1559882998363856E-2</v>
      </c>
      <c r="AP1520" s="376">
        <f t="shared" si="2291"/>
        <v>3.5273197353505516E-2</v>
      </c>
    </row>
    <row r="1521" spans="1:42" s="326" customFormat="1" ht="13.8" x14ac:dyDescent="0.3">
      <c r="A1521" s="330"/>
      <c r="B1521" s="330" t="s">
        <v>522</v>
      </c>
      <c r="C1521" s="376">
        <f t="shared" ref="C1521:AF1521" si="2292">C351*100/C$5</f>
        <v>0.1491809082979991</v>
      </c>
      <c r="D1521" s="376">
        <f t="shared" si="2292"/>
        <v>0.12561202500531635</v>
      </c>
      <c r="E1521" s="376">
        <f t="shared" si="2292"/>
        <v>0.13075741962577123</v>
      </c>
      <c r="F1521" s="376">
        <f t="shared" si="2292"/>
        <v>0.10361587822354956</v>
      </c>
      <c r="G1521" s="376">
        <f t="shared" si="2292"/>
        <v>0.12017173094991501</v>
      </c>
      <c r="H1521" s="376">
        <f t="shared" si="2292"/>
        <v>0.10311582994656165</v>
      </c>
      <c r="I1521" s="376">
        <f t="shared" si="2292"/>
        <v>0.10019814672150705</v>
      </c>
      <c r="J1521" s="376">
        <f t="shared" si="2292"/>
        <v>0.12834685674207608</v>
      </c>
      <c r="K1521" s="376">
        <f t="shared" si="2292"/>
        <v>0.10048334805336563</v>
      </c>
      <c r="L1521" s="376">
        <f t="shared" si="2292"/>
        <v>0.13270186690169813</v>
      </c>
      <c r="M1521" s="376">
        <f t="shared" si="2292"/>
        <v>0.12776700879690533</v>
      </c>
      <c r="N1521" s="376">
        <f t="shared" si="2292"/>
        <v>0.12046634829660761</v>
      </c>
      <c r="O1521" s="376">
        <f t="shared" si="2292"/>
        <v>0.13393987829467621</v>
      </c>
      <c r="P1521" s="376">
        <f t="shared" si="2292"/>
        <v>9.2420114375465864E-2</v>
      </c>
      <c r="Q1521" s="376">
        <f t="shared" si="2292"/>
        <v>0.12841201802084645</v>
      </c>
      <c r="R1521" s="376">
        <f t="shared" si="2292"/>
        <v>0.12433554043652949</v>
      </c>
      <c r="S1521" s="376">
        <f t="shared" si="2292"/>
        <v>0.12595565121215457</v>
      </c>
      <c r="T1521" s="376">
        <f t="shared" si="2292"/>
        <v>0.12200453154043064</v>
      </c>
      <c r="U1521" s="376">
        <f t="shared" si="2292"/>
        <v>0.13272800456164305</v>
      </c>
      <c r="V1521" s="376">
        <f t="shared" si="2292"/>
        <v>0.1357948732355603</v>
      </c>
      <c r="W1521" s="376">
        <f t="shared" si="2292"/>
        <v>0.11301049402603701</v>
      </c>
      <c r="X1521" s="376">
        <f t="shared" si="2292"/>
        <v>0.12724332227784149</v>
      </c>
      <c r="Y1521" s="376">
        <f t="shared" si="2292"/>
        <v>0.1288473028248725</v>
      </c>
      <c r="Z1521" s="376">
        <f t="shared" si="2292"/>
        <v>0.13986051013182393</v>
      </c>
      <c r="AA1521" s="376">
        <f t="shared" si="2292"/>
        <v>0.13159676105299997</v>
      </c>
      <c r="AB1521" s="376">
        <f t="shared" si="2292"/>
        <v>0.11332366962396818</v>
      </c>
      <c r="AC1521" s="376">
        <f t="shared" si="2292"/>
        <v>0.10558022051974886</v>
      </c>
      <c r="AD1521" s="376">
        <f t="shared" si="2292"/>
        <v>0.14650767152663927</v>
      </c>
      <c r="AE1521" s="376">
        <f t="shared" si="2292"/>
        <v>0.14242257791088653</v>
      </c>
      <c r="AF1521" s="376">
        <f t="shared" si="2292"/>
        <v>0.128715282185278</v>
      </c>
      <c r="AG1521" s="376">
        <f t="shared" ref="AG1521:AH1521" si="2293">AG351*100/AG$5</f>
        <v>0.12698996028926068</v>
      </c>
      <c r="AH1521" s="376">
        <f t="shared" si="2293"/>
        <v>0.11665139366357548</v>
      </c>
      <c r="AI1521" s="376">
        <f t="shared" ref="AI1521:AJ1521" si="2294">AI351*100/AI$5</f>
        <v>0.11908518787106183</v>
      </c>
      <c r="AJ1521" s="376">
        <f t="shared" si="2294"/>
        <v>0.10946983611938313</v>
      </c>
      <c r="AK1521" s="376">
        <f t="shared" ref="AK1521:AL1521" si="2295">AK351*100/AK$5</f>
        <v>0.14706218038799079</v>
      </c>
      <c r="AL1521" s="376">
        <f t="shared" si="2295"/>
        <v>0.13151099796446264</v>
      </c>
      <c r="AM1521" s="376">
        <f t="shared" ref="AM1521:AN1521" si="2296">AM351*100/AM$5</f>
        <v>0.13734581915809427</v>
      </c>
      <c r="AN1521" s="376">
        <f t="shared" si="2296"/>
        <v>0.11786628497978172</v>
      </c>
      <c r="AO1521" s="376">
        <f t="shared" ref="AO1521:AP1521" si="2297">AO351*100/AO$5</f>
        <v>0.12766707896223795</v>
      </c>
      <c r="AP1521" s="376">
        <f t="shared" si="2297"/>
        <v>0.16068679867512556</v>
      </c>
    </row>
    <row r="1522" spans="1:42" s="326" customFormat="1" ht="13.8" x14ac:dyDescent="0.3">
      <c r="A1522" s="328"/>
      <c r="B1522" s="328" t="s">
        <v>523</v>
      </c>
      <c r="C1522" s="376">
        <f t="shared" ref="C1522:AF1522" si="2298">C352*100/C$5</f>
        <v>0.4391661413310996</v>
      </c>
      <c r="D1522" s="376">
        <f t="shared" si="2298"/>
        <v>0.22970039939286088</v>
      </c>
      <c r="E1522" s="376">
        <f t="shared" si="2298"/>
        <v>0.39891082724393867</v>
      </c>
      <c r="F1522" s="376">
        <f t="shared" si="2298"/>
        <v>0.32276486034051272</v>
      </c>
      <c r="G1522" s="376">
        <f t="shared" si="2298"/>
        <v>0.517921672435526</v>
      </c>
      <c r="H1522" s="376">
        <f t="shared" si="2298"/>
        <v>0.38365900326919938</v>
      </c>
      <c r="I1522" s="376">
        <f t="shared" si="2298"/>
        <v>0.34433201911619848</v>
      </c>
      <c r="J1522" s="376">
        <f t="shared" si="2298"/>
        <v>0.36074986076609106</v>
      </c>
      <c r="K1522" s="376">
        <f t="shared" si="2298"/>
        <v>0.52015140380455616</v>
      </c>
      <c r="L1522" s="376">
        <f t="shared" si="2298"/>
        <v>0.5602014503740621</v>
      </c>
      <c r="M1522" s="376">
        <f t="shared" si="2298"/>
        <v>0.56625078923676764</v>
      </c>
      <c r="N1522" s="376">
        <f t="shared" si="2298"/>
        <v>0.37086394056934235</v>
      </c>
      <c r="O1522" s="376">
        <f t="shared" si="2298"/>
        <v>0.6925509359267602</v>
      </c>
      <c r="P1522" s="376">
        <f t="shared" si="2298"/>
        <v>0.91409619170162315</v>
      </c>
      <c r="Q1522" s="376">
        <f t="shared" si="2298"/>
        <v>0.61969157763656579</v>
      </c>
      <c r="R1522" s="376">
        <f t="shared" si="2298"/>
        <v>0.45600839782962721</v>
      </c>
      <c r="S1522" s="376">
        <f t="shared" si="2298"/>
        <v>0.3812975791643276</v>
      </c>
      <c r="T1522" s="376">
        <f t="shared" si="2298"/>
        <v>0.51485868695582626</v>
      </c>
      <c r="U1522" s="376">
        <f t="shared" si="2298"/>
        <v>0.47266676023476728</v>
      </c>
      <c r="V1522" s="376">
        <f t="shared" si="2298"/>
        <v>0.69334398144278664</v>
      </c>
      <c r="W1522" s="376">
        <f t="shared" si="2298"/>
        <v>0.77187943251641866</v>
      </c>
      <c r="X1522" s="376">
        <f t="shared" si="2298"/>
        <v>0.45549140972312413</v>
      </c>
      <c r="Y1522" s="376">
        <f t="shared" si="2298"/>
        <v>0.53462680591986733</v>
      </c>
      <c r="Z1522" s="376">
        <f t="shared" si="2298"/>
        <v>0.43506040478863389</v>
      </c>
      <c r="AA1522" s="376">
        <f t="shared" si="2298"/>
        <v>0.42232012241293004</v>
      </c>
      <c r="AB1522" s="376">
        <f t="shared" si="2298"/>
        <v>0.86958833377966371</v>
      </c>
      <c r="AC1522" s="376">
        <f t="shared" si="2298"/>
        <v>0.6646638747754211</v>
      </c>
      <c r="AD1522" s="376">
        <f t="shared" si="2298"/>
        <v>0.4369768553840781</v>
      </c>
      <c r="AE1522" s="376">
        <f t="shared" si="2298"/>
        <v>0.45393051103525228</v>
      </c>
      <c r="AF1522" s="376">
        <f t="shared" si="2298"/>
        <v>0.50217435031610813</v>
      </c>
      <c r="AG1522" s="376">
        <f t="shared" ref="AG1522:AH1522" si="2299">AG352*100/AG$5</f>
        <v>0.45338758203447921</v>
      </c>
      <c r="AH1522" s="376">
        <f t="shared" si="2299"/>
        <v>0.65344085997629042</v>
      </c>
      <c r="AI1522" s="376">
        <f t="shared" ref="AI1522:AJ1522" si="2300">AI352*100/AI$5</f>
        <v>0.85934591628115864</v>
      </c>
      <c r="AJ1522" s="376">
        <f t="shared" si="2300"/>
        <v>0.76418565924866089</v>
      </c>
      <c r="AK1522" s="376">
        <f t="shared" ref="AK1522:AL1522" si="2301">AK352*100/AK$5</f>
        <v>0.55402966266920073</v>
      </c>
      <c r="AL1522" s="376">
        <f t="shared" si="2301"/>
        <v>0.63196714688979838</v>
      </c>
      <c r="AM1522" s="376">
        <f t="shared" ref="AM1522:AN1522" si="2302">AM352*100/AM$5</f>
        <v>0.69758442885352057</v>
      </c>
      <c r="AN1522" s="376">
        <f t="shared" si="2302"/>
        <v>2.084126127703978</v>
      </c>
      <c r="AO1522" s="376">
        <f t="shared" ref="AO1522:AP1522" si="2303">AO352*100/AO$5</f>
        <v>0.74810874525463122</v>
      </c>
      <c r="AP1522" s="376">
        <f t="shared" si="2303"/>
        <v>0.47828307023638861</v>
      </c>
    </row>
    <row r="1523" spans="1:42" s="326" customFormat="1" ht="13.8" x14ac:dyDescent="0.3">
      <c r="A1523" s="330"/>
      <c r="B1523" s="330" t="s">
        <v>524</v>
      </c>
      <c r="C1523" s="376">
        <f t="shared" ref="C1523:AF1523" si="2304">C353*100/C$5</f>
        <v>0.41110026856881321</v>
      </c>
      <c r="D1523" s="376">
        <f t="shared" si="2304"/>
        <v>0.2049482011824233</v>
      </c>
      <c r="E1523" s="376">
        <f t="shared" si="2304"/>
        <v>0.37716765107684669</v>
      </c>
      <c r="F1523" s="376">
        <f t="shared" si="2304"/>
        <v>0.29413152618070515</v>
      </c>
      <c r="G1523" s="376">
        <f t="shared" si="2304"/>
        <v>0.48956114393134603</v>
      </c>
      <c r="H1523" s="376">
        <f t="shared" si="2304"/>
        <v>0.36018076791945519</v>
      </c>
      <c r="I1523" s="376">
        <f t="shared" si="2304"/>
        <v>0.31899667616526906</v>
      </c>
      <c r="J1523" s="376">
        <f t="shared" si="2304"/>
        <v>0.33182713914163342</v>
      </c>
      <c r="K1523" s="376">
        <f t="shared" si="2304"/>
        <v>0.49539349961803769</v>
      </c>
      <c r="L1523" s="376">
        <f t="shared" si="2304"/>
        <v>0.53292961382808535</v>
      </c>
      <c r="M1523" s="376">
        <f t="shared" si="2304"/>
        <v>0.53736174528968172</v>
      </c>
      <c r="N1523" s="376">
        <f t="shared" si="2304"/>
        <v>0.3408695528525551</v>
      </c>
      <c r="O1523" s="376">
        <f t="shared" si="2304"/>
        <v>0.66178946195758714</v>
      </c>
      <c r="P1523" s="376">
        <f t="shared" si="2304"/>
        <v>0.88495987538190513</v>
      </c>
      <c r="Q1523" s="376">
        <f t="shared" si="2304"/>
        <v>0.59084526939188542</v>
      </c>
      <c r="R1523" s="376">
        <f t="shared" si="2304"/>
        <v>0.42912865451284948</v>
      </c>
      <c r="S1523" s="376">
        <f t="shared" si="2304"/>
        <v>0.35226668999147015</v>
      </c>
      <c r="T1523" s="376">
        <f t="shared" si="2304"/>
        <v>0.48503601461935852</v>
      </c>
      <c r="U1523" s="376">
        <f t="shared" si="2304"/>
        <v>0.43489893671150304</v>
      </c>
      <c r="V1523" s="376">
        <f t="shared" si="2304"/>
        <v>0.65793577513366708</v>
      </c>
      <c r="W1523" s="376">
        <f t="shared" si="2304"/>
        <v>0.73686435977543396</v>
      </c>
      <c r="X1523" s="376">
        <f t="shared" si="2304"/>
        <v>0.41817032479435151</v>
      </c>
      <c r="Y1523" s="376">
        <f t="shared" si="2304"/>
        <v>0.49755106991444159</v>
      </c>
      <c r="Z1523" s="376">
        <f t="shared" si="2304"/>
        <v>0.38725165488836261</v>
      </c>
      <c r="AA1523" s="376">
        <f t="shared" si="2304"/>
        <v>0.38235308730110007</v>
      </c>
      <c r="AB1523" s="376">
        <f t="shared" si="2304"/>
        <v>0.8342730391473675</v>
      </c>
      <c r="AC1523" s="376">
        <f t="shared" si="2304"/>
        <v>0.61507452814722252</v>
      </c>
      <c r="AD1523" s="376">
        <f t="shared" si="2304"/>
        <v>0.39820756420525283</v>
      </c>
      <c r="AE1523" s="376">
        <f t="shared" si="2304"/>
        <v>0.416676446511897</v>
      </c>
      <c r="AF1523" s="376">
        <f t="shared" si="2304"/>
        <v>0.4663785707566242</v>
      </c>
      <c r="AG1523" s="376">
        <f t="shared" ref="AG1523:AH1523" si="2305">AG353*100/AG$5</f>
        <v>0.41382730379770749</v>
      </c>
      <c r="AH1523" s="376">
        <f t="shared" si="2305"/>
        <v>0.62011097931562786</v>
      </c>
      <c r="AI1523" s="376">
        <f t="shared" ref="AI1523:AJ1523" si="2306">AI353*100/AI$5</f>
        <v>0.82729190206155989</v>
      </c>
      <c r="AJ1523" s="376">
        <f t="shared" si="2306"/>
        <v>0.72761754755363539</v>
      </c>
      <c r="AK1523" s="376">
        <f t="shared" ref="AK1523:AL1523" si="2307">AK353*100/AK$5</f>
        <v>0.51632490873137948</v>
      </c>
      <c r="AL1523" s="376">
        <f t="shared" si="2307"/>
        <v>0.59137781775709974</v>
      </c>
      <c r="AM1523" s="376">
        <f t="shared" ref="AM1523:AN1523" si="2308">AM353*100/AM$5</f>
        <v>0.66047744613176729</v>
      </c>
      <c r="AN1523" s="376">
        <f t="shared" si="2308"/>
        <v>2.0532388312926617</v>
      </c>
      <c r="AO1523" s="376">
        <f t="shared" ref="AO1523:AP1523" si="2309">AO353*100/AO$5</f>
        <v>0.71871344888404143</v>
      </c>
      <c r="AP1523" s="376">
        <f t="shared" si="2309"/>
        <v>0.45263859829564218</v>
      </c>
    </row>
    <row r="1524" spans="1:42" s="326" customFormat="1" ht="13.8" x14ac:dyDescent="0.3">
      <c r="A1524" s="328"/>
      <c r="B1524" s="328" t="s">
        <v>525</v>
      </c>
      <c r="C1524" s="376">
        <f t="shared" ref="C1524:AF1524" si="2310">C354*100/C$5</f>
        <v>2.8022694496498243E-2</v>
      </c>
      <c r="D1524" s="376">
        <f t="shared" si="2310"/>
        <v>2.4795245511673138E-2</v>
      </c>
      <c r="E1524" s="376">
        <f t="shared" si="2310"/>
        <v>2.174317616709202E-2</v>
      </c>
      <c r="F1524" s="376">
        <f t="shared" si="2310"/>
        <v>2.8673324849974927E-2</v>
      </c>
      <c r="G1524" s="376">
        <f t="shared" si="2310"/>
        <v>2.836052850417994E-2</v>
      </c>
      <c r="H1524" s="376">
        <f t="shared" si="2310"/>
        <v>2.3478235349744185E-2</v>
      </c>
      <c r="I1524" s="376">
        <f t="shared" si="2310"/>
        <v>2.533534295092946E-2</v>
      </c>
      <c r="J1524" s="376">
        <f t="shared" si="2310"/>
        <v>2.8922721624457609E-2</v>
      </c>
      <c r="K1524" s="376">
        <f t="shared" si="2310"/>
        <v>2.4718668205240279E-2</v>
      </c>
      <c r="L1524" s="376">
        <f t="shared" si="2310"/>
        <v>2.7226684498715199E-2</v>
      </c>
      <c r="M1524" s="376">
        <f t="shared" si="2310"/>
        <v>2.8889043947085823E-2</v>
      </c>
      <c r="N1524" s="376">
        <f t="shared" si="2310"/>
        <v>2.9994387716787217E-2</v>
      </c>
      <c r="O1524" s="376">
        <f t="shared" si="2310"/>
        <v>3.0761473969173048E-2</v>
      </c>
      <c r="P1524" s="376">
        <f t="shared" si="2310"/>
        <v>2.9136316319717998E-2</v>
      </c>
      <c r="Q1524" s="376">
        <f t="shared" si="2310"/>
        <v>2.8846308244680343E-2</v>
      </c>
      <c r="R1524" s="376">
        <f t="shared" si="2310"/>
        <v>2.6879743316777761E-2</v>
      </c>
      <c r="S1524" s="376">
        <f t="shared" si="2310"/>
        <v>2.9030889172857448E-2</v>
      </c>
      <c r="T1524" s="376">
        <f t="shared" si="2310"/>
        <v>2.9822672336467713E-2</v>
      </c>
      <c r="U1524" s="376">
        <f t="shared" si="2310"/>
        <v>3.7767823523264153E-2</v>
      </c>
      <c r="V1524" s="376">
        <f t="shared" si="2310"/>
        <v>3.5408206309119644E-2</v>
      </c>
      <c r="W1524" s="376">
        <f t="shared" si="2310"/>
        <v>3.5015072740984685E-2</v>
      </c>
      <c r="X1524" s="376">
        <f t="shared" si="2310"/>
        <v>3.7321084928772563E-2</v>
      </c>
      <c r="Y1524" s="376">
        <f t="shared" si="2310"/>
        <v>3.7075736005425804E-2</v>
      </c>
      <c r="Z1524" s="376">
        <f t="shared" si="2310"/>
        <v>4.780874990027123E-2</v>
      </c>
      <c r="AA1524" s="376">
        <f t="shared" si="2310"/>
        <v>3.9967035111829953E-2</v>
      </c>
      <c r="AB1524" s="376">
        <f t="shared" si="2310"/>
        <v>3.5315294632296407E-2</v>
      </c>
      <c r="AC1524" s="376">
        <f t="shared" si="2310"/>
        <v>4.958934662819852E-2</v>
      </c>
      <c r="AD1524" s="376">
        <f t="shared" si="2310"/>
        <v>3.8769291178825258E-2</v>
      </c>
      <c r="AE1524" s="376">
        <f t="shared" si="2310"/>
        <v>3.72540645233553E-2</v>
      </c>
      <c r="AF1524" s="376">
        <f t="shared" si="2310"/>
        <v>3.5795779559483917E-2</v>
      </c>
      <c r="AG1524" s="376">
        <f t="shared" ref="AG1524:AH1524" si="2311">AG354*100/AG$5</f>
        <v>3.9560278236771752E-2</v>
      </c>
      <c r="AH1524" s="376">
        <f t="shared" si="2311"/>
        <v>3.3329880660662413E-2</v>
      </c>
      <c r="AI1524" s="376">
        <f t="shared" ref="AI1524:AJ1524" si="2312">AI354*100/AI$5</f>
        <v>3.2054014219598637E-2</v>
      </c>
      <c r="AJ1524" s="376">
        <f t="shared" si="2312"/>
        <v>3.6568111695025503E-2</v>
      </c>
      <c r="AK1524" s="376">
        <f t="shared" ref="AK1524:AL1524" si="2313">AK354*100/AK$5</f>
        <v>3.7704753937821203E-2</v>
      </c>
      <c r="AL1524" s="376">
        <f t="shared" si="2313"/>
        <v>4.0589329132698672E-2</v>
      </c>
      <c r="AM1524" s="376">
        <f t="shared" ref="AM1524:AN1524" si="2314">AM354*100/AM$5</f>
        <v>3.7106982721753293E-2</v>
      </c>
      <c r="AN1524" s="376">
        <f t="shared" si="2314"/>
        <v>3.0887296411316038E-2</v>
      </c>
      <c r="AO1524" s="376">
        <f t="shared" ref="AO1524:AP1524" si="2315">AO354*100/AO$5</f>
        <v>2.9395296370589685E-2</v>
      </c>
      <c r="AP1524" s="376">
        <f t="shared" si="2315"/>
        <v>2.564447194074642E-2</v>
      </c>
    </row>
    <row r="1525" spans="1:42" s="326" customFormat="1" ht="13.8" x14ac:dyDescent="0.3">
      <c r="A1525" s="330"/>
      <c r="B1525" s="330" t="s">
        <v>526</v>
      </c>
      <c r="C1525" s="376">
        <f t="shared" ref="C1525:AF1525" si="2316">C355*100/C$5</f>
        <v>0.2819972538622959</v>
      </c>
      <c r="D1525" s="376">
        <f t="shared" si="2316"/>
        <v>0.25725067218360881</v>
      </c>
      <c r="E1525" s="376">
        <f t="shared" si="2316"/>
        <v>0.24200938275859371</v>
      </c>
      <c r="F1525" s="376">
        <f t="shared" si="2316"/>
        <v>0.27469605075938319</v>
      </c>
      <c r="G1525" s="376">
        <f t="shared" si="2316"/>
        <v>0.27384364289694479</v>
      </c>
      <c r="H1525" s="376">
        <f t="shared" si="2316"/>
        <v>0.26945622885192516</v>
      </c>
      <c r="I1525" s="376">
        <f t="shared" si="2316"/>
        <v>0.26544948844365396</v>
      </c>
      <c r="J1525" s="376">
        <f t="shared" si="2316"/>
        <v>0.26869317806731297</v>
      </c>
      <c r="K1525" s="376">
        <f t="shared" si="2316"/>
        <v>0.31129827546091488</v>
      </c>
      <c r="L1525" s="376">
        <f t="shared" si="2316"/>
        <v>0.34636135454335698</v>
      </c>
      <c r="M1525" s="376">
        <f t="shared" si="2316"/>
        <v>0.32067264245830018</v>
      </c>
      <c r="N1525" s="376">
        <f t="shared" si="2316"/>
        <v>0.31571870330040469</v>
      </c>
      <c r="O1525" s="376">
        <f t="shared" si="2316"/>
        <v>0.2986993060360924</v>
      </c>
      <c r="P1525" s="376">
        <f t="shared" si="2316"/>
        <v>0.36111208764382152</v>
      </c>
      <c r="Q1525" s="376">
        <f t="shared" si="2316"/>
        <v>0.38085791261537533</v>
      </c>
      <c r="R1525" s="376">
        <f t="shared" si="2316"/>
        <v>0.38572136916368049</v>
      </c>
      <c r="S1525" s="376">
        <f t="shared" si="2316"/>
        <v>0.3172678325848301</v>
      </c>
      <c r="T1525" s="376">
        <f t="shared" si="2316"/>
        <v>0.32985826355141273</v>
      </c>
      <c r="U1525" s="376">
        <f t="shared" si="2316"/>
        <v>0.3437253119936165</v>
      </c>
      <c r="V1525" s="376">
        <f t="shared" si="2316"/>
        <v>0.42435433962936919</v>
      </c>
      <c r="W1525" s="376">
        <f t="shared" si="2316"/>
        <v>0.37899049537036789</v>
      </c>
      <c r="X1525" s="376">
        <f t="shared" si="2316"/>
        <v>0.40077530061243283</v>
      </c>
      <c r="Y1525" s="376">
        <f t="shared" si="2316"/>
        <v>0.34632783177140858</v>
      </c>
      <c r="Z1525" s="376">
        <f t="shared" si="2316"/>
        <v>0.32000148445568377</v>
      </c>
      <c r="AA1525" s="376">
        <f t="shared" si="2316"/>
        <v>0.30791588484016369</v>
      </c>
      <c r="AB1525" s="376">
        <f t="shared" si="2316"/>
        <v>0.31121101741999008</v>
      </c>
      <c r="AC1525" s="376">
        <f t="shared" si="2316"/>
        <v>0.29642197071210341</v>
      </c>
      <c r="AD1525" s="376">
        <f t="shared" si="2316"/>
        <v>0.29390968078412971</v>
      </c>
      <c r="AE1525" s="376">
        <f t="shared" si="2316"/>
        <v>0.27287538836916914</v>
      </c>
      <c r="AF1525" s="376">
        <f t="shared" si="2316"/>
        <v>0.27904376628151384</v>
      </c>
      <c r="AG1525" s="376">
        <f t="shared" ref="AG1525:AH1525" si="2317">AG355*100/AG$5</f>
        <v>0.27439046121099364</v>
      </c>
      <c r="AH1525" s="376">
        <f t="shared" si="2317"/>
        <v>0.30148845881790087</v>
      </c>
      <c r="AI1525" s="376">
        <f t="shared" ref="AI1525:AJ1525" si="2318">AI355*100/AI$5</f>
        <v>0.30072714312140048</v>
      </c>
      <c r="AJ1525" s="376">
        <f t="shared" si="2318"/>
        <v>0.30407330478668576</v>
      </c>
      <c r="AK1525" s="376">
        <f t="shared" ref="AK1525:AL1525" si="2319">AK355*100/AK$5</f>
        <v>0.30106294123136362</v>
      </c>
      <c r="AL1525" s="376">
        <f t="shared" si="2319"/>
        <v>0.26754425171641433</v>
      </c>
      <c r="AM1525" s="376">
        <f t="shared" ref="AM1525:AN1525" si="2320">AM355*100/AM$5</f>
        <v>0.23531676064391444</v>
      </c>
      <c r="AN1525" s="376">
        <f t="shared" si="2320"/>
        <v>0.30977945819869368</v>
      </c>
      <c r="AO1525" s="376">
        <f t="shared" ref="AO1525:AP1525" si="2321">AO355*100/AO$5</f>
        <v>0.2644995861254793</v>
      </c>
      <c r="AP1525" s="376">
        <f t="shared" si="2321"/>
        <v>0.22296281949090405</v>
      </c>
    </row>
    <row r="1526" spans="1:42" s="326" customFormat="1" ht="13.8" x14ac:dyDescent="0.3">
      <c r="A1526" s="328"/>
      <c r="B1526" s="328" t="s">
        <v>527</v>
      </c>
      <c r="C1526" s="376">
        <f t="shared" ref="C1526:AF1526" si="2322">C356*100/C$5</f>
        <v>0.12076960940940769</v>
      </c>
      <c r="D1526" s="376">
        <f t="shared" si="2322"/>
        <v>0.13775136395373966</v>
      </c>
      <c r="E1526" s="376">
        <f t="shared" si="2322"/>
        <v>0.11580199313691376</v>
      </c>
      <c r="F1526" s="376">
        <f t="shared" si="2322"/>
        <v>0.14220689423502209</v>
      </c>
      <c r="G1526" s="376">
        <f t="shared" si="2322"/>
        <v>0.14982641655663251</v>
      </c>
      <c r="H1526" s="376">
        <f t="shared" si="2322"/>
        <v>0.14978244588864578</v>
      </c>
      <c r="I1526" s="376">
        <f t="shared" si="2322"/>
        <v>0.13825647849058886</v>
      </c>
      <c r="J1526" s="376">
        <f t="shared" si="2322"/>
        <v>0.138121496584894</v>
      </c>
      <c r="K1526" s="376">
        <f t="shared" si="2322"/>
        <v>0.16071057931533997</v>
      </c>
      <c r="L1526" s="376">
        <f t="shared" si="2322"/>
        <v>0.18516854581962028</v>
      </c>
      <c r="M1526" s="376">
        <f t="shared" si="2322"/>
        <v>0.16971781488206972</v>
      </c>
      <c r="N1526" s="376">
        <f t="shared" si="2322"/>
        <v>0.18583189545422835</v>
      </c>
      <c r="O1526" s="376">
        <f t="shared" si="2322"/>
        <v>0.18394252851685702</v>
      </c>
      <c r="P1526" s="376">
        <f t="shared" si="2322"/>
        <v>0.16529082156842875</v>
      </c>
      <c r="Q1526" s="376">
        <f t="shared" si="2322"/>
        <v>0.21620744375103212</v>
      </c>
      <c r="R1526" s="376">
        <f t="shared" si="2322"/>
        <v>0.22806963729071197</v>
      </c>
      <c r="S1526" s="376">
        <f t="shared" si="2322"/>
        <v>0.15982809626987518</v>
      </c>
      <c r="T1526" s="376">
        <f t="shared" si="2322"/>
        <v>0.16927227587111099</v>
      </c>
      <c r="U1526" s="376">
        <f t="shared" si="2322"/>
        <v>0.17653104020099616</v>
      </c>
      <c r="V1526" s="376">
        <f t="shared" si="2322"/>
        <v>0.22603294039687835</v>
      </c>
      <c r="W1526" s="376">
        <f t="shared" si="2322"/>
        <v>0.20979636004265442</v>
      </c>
      <c r="X1526" s="376">
        <f t="shared" si="2322"/>
        <v>0.22121637165188324</v>
      </c>
      <c r="Y1526" s="376">
        <f t="shared" si="2322"/>
        <v>0.17958027591209669</v>
      </c>
      <c r="Z1526" s="376">
        <f t="shared" si="2322"/>
        <v>0.160513722004131</v>
      </c>
      <c r="AA1526" s="376">
        <f t="shared" si="2322"/>
        <v>0.16968771670199451</v>
      </c>
      <c r="AB1526" s="376">
        <f t="shared" si="2322"/>
        <v>0.16950379326771667</v>
      </c>
      <c r="AC1526" s="376">
        <f t="shared" si="2322"/>
        <v>0.14094263443785954</v>
      </c>
      <c r="AD1526" s="376">
        <f t="shared" si="2322"/>
        <v>0.16063116771017344</v>
      </c>
      <c r="AE1526" s="376">
        <f t="shared" si="2322"/>
        <v>0.13510936934498483</v>
      </c>
      <c r="AF1526" s="376">
        <f t="shared" si="2322"/>
        <v>0.15891984750670804</v>
      </c>
      <c r="AG1526" s="376">
        <f t="shared" ref="AG1526:AH1526" si="2323">AG356*100/AG$5</f>
        <v>0.17988489095329127</v>
      </c>
      <c r="AH1526" s="376">
        <f t="shared" si="2323"/>
        <v>0.19133472833395085</v>
      </c>
      <c r="AI1526" s="376">
        <f t="shared" ref="AI1526:AJ1526" si="2324">AI356*100/AI$5</f>
        <v>0.17926163640018289</v>
      </c>
      <c r="AJ1526" s="376">
        <f t="shared" si="2324"/>
        <v>0.2014260669334407</v>
      </c>
      <c r="AK1526" s="376">
        <f t="shared" ref="AK1526:AL1526" si="2325">AK356*100/AK$5</f>
        <v>0.19052422015002407</v>
      </c>
      <c r="AL1526" s="376">
        <f t="shared" si="2325"/>
        <v>0.1642248954183213</v>
      </c>
      <c r="AM1526" s="376">
        <f t="shared" ref="AM1526:AN1526" si="2326">AM356*100/AM$5</f>
        <v>0.14353171552500699</v>
      </c>
      <c r="AN1526" s="376">
        <f t="shared" si="2326"/>
        <v>0.23432548695439501</v>
      </c>
      <c r="AO1526" s="376">
        <f t="shared" ref="AO1526:AP1526" si="2327">AO356*100/AO$5</f>
        <v>0.16889922059420703</v>
      </c>
      <c r="AP1526" s="376">
        <f t="shared" si="2327"/>
        <v>0.13581841035096598</v>
      </c>
    </row>
    <row r="1527" spans="1:42" s="326" customFormat="1" ht="13.8" x14ac:dyDescent="0.3">
      <c r="A1527" s="330"/>
      <c r="B1527" s="330" t="s">
        <v>528</v>
      </c>
      <c r="C1527" s="376">
        <f t="shared" ref="C1527:AF1527" si="2328">C357*100/C$5</f>
        <v>9.6719315365417675E-3</v>
      </c>
      <c r="D1527" s="376">
        <f t="shared" si="2328"/>
        <v>3.4868314000790351E-3</v>
      </c>
      <c r="E1527" s="376">
        <f t="shared" si="2328"/>
        <v>2.6479682810695258E-3</v>
      </c>
      <c r="F1527" s="376">
        <f t="shared" si="2328"/>
        <v>4.3589852282388663E-3</v>
      </c>
      <c r="G1527" s="376">
        <f t="shared" si="2328"/>
        <v>4.7698933207812417E-3</v>
      </c>
      <c r="H1527" s="376">
        <f t="shared" si="2328"/>
        <v>3.4420252441754594E-3</v>
      </c>
      <c r="I1527" s="376">
        <f t="shared" si="2328"/>
        <v>7.5969150624329964E-3</v>
      </c>
      <c r="J1527" s="376">
        <f t="shared" si="2328"/>
        <v>5.3979354355860355E-3</v>
      </c>
      <c r="K1527" s="376">
        <f t="shared" si="2328"/>
        <v>4.7867897159354191E-3</v>
      </c>
      <c r="L1527" s="376">
        <f t="shared" si="2328"/>
        <v>4.2442924425857859E-3</v>
      </c>
      <c r="M1527" s="376">
        <f t="shared" si="2328"/>
        <v>5.4033999724298959E-3</v>
      </c>
      <c r="N1527" s="376">
        <f t="shared" si="2328"/>
        <v>4.9324104245383428E-3</v>
      </c>
      <c r="O1527" s="376">
        <f t="shared" si="2328"/>
        <v>4.253174794962007E-3</v>
      </c>
      <c r="P1527" s="376">
        <f t="shared" si="2328"/>
        <v>4.4690766638130736E-2</v>
      </c>
      <c r="Q1527" s="376">
        <f t="shared" si="2328"/>
        <v>3.94512164972318E-3</v>
      </c>
      <c r="R1527" s="376">
        <f t="shared" si="2328"/>
        <v>5.6889061875840191E-3</v>
      </c>
      <c r="S1527" s="376">
        <f t="shared" si="2328"/>
        <v>5.2786731160917137E-3</v>
      </c>
      <c r="T1527" s="376">
        <f t="shared" si="2328"/>
        <v>5.5742056175583365E-3</v>
      </c>
      <c r="U1527" s="376">
        <f t="shared" si="2328"/>
        <v>3.6271666250117704E-3</v>
      </c>
      <c r="V1527" s="376">
        <f t="shared" si="2328"/>
        <v>6.0200773717549744E-3</v>
      </c>
      <c r="W1527" s="376">
        <f t="shared" si="2328"/>
        <v>4.2617006049266272E-3</v>
      </c>
      <c r="X1527" s="376">
        <f t="shared" si="2328"/>
        <v>4.2563754324360945E-3</v>
      </c>
      <c r="Y1527" s="376">
        <f t="shared" si="2328"/>
        <v>5.2670022154173417E-3</v>
      </c>
      <c r="Z1527" s="376">
        <f t="shared" si="2328"/>
        <v>5.1704005911865896E-3</v>
      </c>
      <c r="AA1527" s="376">
        <f t="shared" si="2328"/>
        <v>4.7568063649905505E-3</v>
      </c>
      <c r="AB1527" s="376">
        <f t="shared" si="2328"/>
        <v>4.7998161457767806E-3</v>
      </c>
      <c r="AC1527" s="376">
        <f t="shared" si="2328"/>
        <v>3.2383450450645997E-3</v>
      </c>
      <c r="AD1527" s="376">
        <f t="shared" si="2328"/>
        <v>5.1699700826657469E-3</v>
      </c>
      <c r="AE1527" s="376">
        <f t="shared" si="2328"/>
        <v>6.0438219302726172E-3</v>
      </c>
      <c r="AF1527" s="376">
        <f t="shared" si="2328"/>
        <v>5.7049366003390249E-3</v>
      </c>
      <c r="AG1527" s="376">
        <f t="shared" ref="AG1527:AH1527" si="2329">AG357*100/AG$5</f>
        <v>5.6006037390911719E-3</v>
      </c>
      <c r="AH1527" s="376">
        <f t="shared" si="2329"/>
        <v>4.8152597033065637E-3</v>
      </c>
      <c r="AI1527" s="376">
        <f t="shared" ref="AI1527:AJ1527" si="2330">AI357*100/AI$5</f>
        <v>4.5577866847674852E-3</v>
      </c>
      <c r="AJ1527" s="376">
        <f t="shared" si="2330"/>
        <v>7.494475177203792E-3</v>
      </c>
      <c r="AK1527" s="376">
        <f t="shared" ref="AK1527:AL1527" si="2331">AK357*100/AK$5</f>
        <v>5.8589459453373578E-3</v>
      </c>
      <c r="AL1527" s="376">
        <f t="shared" si="2331"/>
        <v>5.8940755207931702E-3</v>
      </c>
      <c r="AM1527" s="376">
        <f t="shared" ref="AM1527:AN1527" si="2332">AM357*100/AM$5</f>
        <v>5.9745779108686279E-3</v>
      </c>
      <c r="AN1527" s="376">
        <f t="shared" si="2332"/>
        <v>4.0602746535106276E-3</v>
      </c>
      <c r="AO1527" s="376">
        <f t="shared" ref="AO1527:AP1527" si="2333">AO357*100/AO$5</f>
        <v>4.2150689423657373E-3</v>
      </c>
      <c r="AP1527" s="376">
        <f t="shared" si="2333"/>
        <v>3.6893490432544488E-3</v>
      </c>
    </row>
    <row r="1528" spans="1:42" s="326" customFormat="1" ht="13.8" x14ac:dyDescent="0.3">
      <c r="A1528" s="328"/>
      <c r="B1528" s="328" t="s">
        <v>529</v>
      </c>
      <c r="C1528" s="376">
        <f t="shared" ref="C1528:AF1528" si="2334">C358*100/C$5</f>
        <v>0.15155571291634642</v>
      </c>
      <c r="D1528" s="376">
        <f t="shared" si="2334"/>
        <v>0.11601247682979011</v>
      </c>
      <c r="E1528" s="376">
        <f t="shared" si="2334"/>
        <v>0.1235967166685128</v>
      </c>
      <c r="F1528" s="376">
        <f t="shared" si="2334"/>
        <v>0.12817016198628958</v>
      </c>
      <c r="G1528" s="376">
        <f t="shared" si="2334"/>
        <v>0.11924733301953104</v>
      </c>
      <c r="H1528" s="376">
        <f t="shared" si="2334"/>
        <v>0.1161955258744284</v>
      </c>
      <c r="I1528" s="376">
        <f t="shared" si="2334"/>
        <v>0.11959609489063208</v>
      </c>
      <c r="J1528" s="376">
        <f t="shared" si="2334"/>
        <v>0.12517374604683293</v>
      </c>
      <c r="K1528" s="376">
        <f t="shared" si="2334"/>
        <v>0.14584014241091764</v>
      </c>
      <c r="L1528" s="376">
        <f t="shared" si="2334"/>
        <v>0.15694851628115097</v>
      </c>
      <c r="M1528" s="376">
        <f t="shared" si="2334"/>
        <v>0.14555142760380058</v>
      </c>
      <c r="N1528" s="376">
        <f t="shared" si="2334"/>
        <v>0.124954397421638</v>
      </c>
      <c r="O1528" s="376">
        <f t="shared" si="2334"/>
        <v>0.11050360272427336</v>
      </c>
      <c r="P1528" s="376">
        <f t="shared" si="2334"/>
        <v>0.15113049943726203</v>
      </c>
      <c r="Q1528" s="376">
        <f t="shared" si="2334"/>
        <v>0.16070534721462007</v>
      </c>
      <c r="R1528" s="376">
        <f t="shared" si="2334"/>
        <v>0.15196282568538449</v>
      </c>
      <c r="S1528" s="376">
        <f t="shared" si="2334"/>
        <v>0.15216106319886322</v>
      </c>
      <c r="T1528" s="376">
        <f t="shared" si="2334"/>
        <v>0.15501178206274338</v>
      </c>
      <c r="U1528" s="376">
        <f t="shared" si="2334"/>
        <v>0.16356710516760853</v>
      </c>
      <c r="V1528" s="376">
        <f t="shared" si="2334"/>
        <v>0.19230132186073584</v>
      </c>
      <c r="W1528" s="376">
        <f t="shared" si="2334"/>
        <v>0.16493243472278676</v>
      </c>
      <c r="X1528" s="376">
        <f t="shared" si="2334"/>
        <v>0.17530255352811352</v>
      </c>
      <c r="Y1528" s="376">
        <f t="shared" si="2334"/>
        <v>0.16148055364389452</v>
      </c>
      <c r="Z1528" s="376">
        <f t="shared" si="2334"/>
        <v>0.15431736186036618</v>
      </c>
      <c r="AA1528" s="376">
        <f t="shared" si="2334"/>
        <v>0.1334713617731787</v>
      </c>
      <c r="AB1528" s="376">
        <f t="shared" si="2334"/>
        <v>0.13690740800649664</v>
      </c>
      <c r="AC1528" s="376">
        <f t="shared" si="2334"/>
        <v>0.15224099122917931</v>
      </c>
      <c r="AD1528" s="376">
        <f t="shared" si="2334"/>
        <v>0.12810854299129054</v>
      </c>
      <c r="AE1528" s="376">
        <f t="shared" si="2334"/>
        <v>0.13172219709391175</v>
      </c>
      <c r="AF1528" s="376">
        <f t="shared" si="2334"/>
        <v>0.11441898217446678</v>
      </c>
      <c r="AG1528" s="376">
        <f t="shared" ref="AG1528:AH1528" si="2335">AG358*100/AG$5</f>
        <v>8.8904966518611239E-2</v>
      </c>
      <c r="AH1528" s="376">
        <f t="shared" si="2335"/>
        <v>0.10533847078064351</v>
      </c>
      <c r="AI1528" s="376">
        <f t="shared" ref="AI1528:AJ1528" si="2336">AI358*100/AI$5</f>
        <v>0.11690772003645011</v>
      </c>
      <c r="AJ1528" s="376">
        <f t="shared" si="2336"/>
        <v>9.5152762676041225E-2</v>
      </c>
      <c r="AK1528" s="376">
        <f t="shared" ref="AK1528:AL1528" si="2337">AK358*100/AK$5</f>
        <v>0.10467977513600217</v>
      </c>
      <c r="AL1528" s="376">
        <f t="shared" si="2337"/>
        <v>9.7425280777299866E-2</v>
      </c>
      <c r="AM1528" s="376">
        <f t="shared" ref="AM1528:AN1528" si="2338">AM358*100/AM$5</f>
        <v>8.5810467208038824E-2</v>
      </c>
      <c r="AN1528" s="376">
        <f t="shared" si="2338"/>
        <v>7.1393696590788078E-2</v>
      </c>
      <c r="AO1528" s="376">
        <f t="shared" ref="AO1528:AP1528" si="2339">AO358*100/AO$5</f>
        <v>9.1385296588906526E-2</v>
      </c>
      <c r="AP1528" s="376">
        <f t="shared" si="2339"/>
        <v>8.3455060096683631E-2</v>
      </c>
    </row>
    <row r="1529" spans="1:42" s="326" customFormat="1" ht="13.8" x14ac:dyDescent="0.3">
      <c r="A1529" s="330"/>
      <c r="B1529" s="330" t="s">
        <v>530</v>
      </c>
      <c r="C1529" s="376">
        <f t="shared" ref="C1529:AF1529" si="2340">C359*100/C$5</f>
        <v>3.2858660264769128E-2</v>
      </c>
      <c r="D1529" s="376">
        <f t="shared" si="2340"/>
        <v>3.5427928916852418E-2</v>
      </c>
      <c r="E1529" s="376">
        <f t="shared" si="2340"/>
        <v>3.0768645519469843E-2</v>
      </c>
      <c r="F1529" s="376">
        <f t="shared" si="2340"/>
        <v>3.4991853896412912E-2</v>
      </c>
      <c r="G1529" s="376">
        <f t="shared" si="2340"/>
        <v>3.2612758983946166E-2</v>
      </c>
      <c r="H1529" s="376">
        <f t="shared" si="2340"/>
        <v>3.2898514965382285E-2</v>
      </c>
      <c r="I1529" s="376">
        <f t="shared" si="2340"/>
        <v>3.562436869082658E-2</v>
      </c>
      <c r="J1529" s="376">
        <f t="shared" si="2340"/>
        <v>3.6034866286209485E-2</v>
      </c>
      <c r="K1529" s="376">
        <f t="shared" si="2340"/>
        <v>4.0059936885000522E-2</v>
      </c>
      <c r="L1529" s="376">
        <f t="shared" si="2340"/>
        <v>4.4113550174535242E-2</v>
      </c>
      <c r="M1529" s="376">
        <f t="shared" si="2340"/>
        <v>4.0461680108510478E-2</v>
      </c>
      <c r="N1529" s="376">
        <f t="shared" si="2340"/>
        <v>3.4349128451965215E-2</v>
      </c>
      <c r="O1529" s="376">
        <f t="shared" si="2340"/>
        <v>3.7085168172070908E-2</v>
      </c>
      <c r="P1529" s="376">
        <f t="shared" si="2340"/>
        <v>2.5992757187456247E-2</v>
      </c>
      <c r="Q1529" s="376">
        <f t="shared" si="2340"/>
        <v>3.0248900286167568E-2</v>
      </c>
      <c r="R1529" s="376">
        <f t="shared" si="2340"/>
        <v>3.4824662786670534E-2</v>
      </c>
      <c r="S1529" s="376">
        <f t="shared" si="2340"/>
        <v>3.7868147444259502E-2</v>
      </c>
      <c r="T1529" s="376">
        <f t="shared" si="2340"/>
        <v>3.5084525221845506E-2</v>
      </c>
      <c r="U1529" s="376">
        <f t="shared" si="2340"/>
        <v>3.6836264976706945E-2</v>
      </c>
      <c r="V1529" s="376">
        <f t="shared" si="2340"/>
        <v>4.8535663889371229E-2</v>
      </c>
      <c r="W1529" s="376">
        <f t="shared" si="2340"/>
        <v>3.764719062752829E-2</v>
      </c>
      <c r="X1529" s="376">
        <f t="shared" si="2340"/>
        <v>3.36940199174307E-2</v>
      </c>
      <c r="Y1529" s="376">
        <f t="shared" si="2340"/>
        <v>0.12653781782413948</v>
      </c>
      <c r="Z1529" s="376">
        <f t="shared" si="2340"/>
        <v>3.8991766852487147E-2</v>
      </c>
      <c r="AA1529" s="376">
        <f t="shared" si="2340"/>
        <v>3.7859035348197095E-2</v>
      </c>
      <c r="AB1529" s="376">
        <f t="shared" si="2340"/>
        <v>3.5866034662153448E-2</v>
      </c>
      <c r="AC1529" s="376">
        <f t="shared" si="2340"/>
        <v>2.7481606504814498E-2</v>
      </c>
      <c r="AD1529" s="376">
        <f t="shared" si="2340"/>
        <v>3.8313618087018463E-2</v>
      </c>
      <c r="AE1529" s="376">
        <f t="shared" si="2340"/>
        <v>5.4254032480722227E-2</v>
      </c>
      <c r="AF1529" s="376">
        <f t="shared" si="2340"/>
        <v>3.8115092710282995E-2</v>
      </c>
      <c r="AG1529" s="376">
        <f t="shared" ref="AG1529:AH1529" si="2341">AG359*100/AG$5</f>
        <v>0.19510004583635282</v>
      </c>
      <c r="AH1529" s="376">
        <f t="shared" si="2341"/>
        <v>4.1050802587598356E-2</v>
      </c>
      <c r="AI1529" s="376">
        <f t="shared" ref="AI1529:AJ1529" si="2342">AI359*100/AI$5</f>
        <v>0.11209330137154706</v>
      </c>
      <c r="AJ1529" s="376">
        <f t="shared" si="2342"/>
        <v>5.2860525426366677E-2</v>
      </c>
      <c r="AK1529" s="376">
        <f t="shared" ref="AK1529:AL1529" si="2343">AK359*100/AK$5</f>
        <v>3.4397948040048323E-2</v>
      </c>
      <c r="AL1529" s="376">
        <f t="shared" si="2343"/>
        <v>3.3115152739711572E-2</v>
      </c>
      <c r="AM1529" s="376">
        <f t="shared" ref="AM1529:AN1529" si="2344">AM359*100/AM$5</f>
        <v>4.862855229697393E-2</v>
      </c>
      <c r="AN1529" s="376">
        <f t="shared" si="2344"/>
        <v>2.52690930219296E-2</v>
      </c>
      <c r="AO1529" s="376">
        <f t="shared" ref="AO1529:AP1529" si="2345">AO359*100/AO$5</f>
        <v>2.6472407098311293E-2</v>
      </c>
      <c r="AP1529" s="376">
        <f t="shared" si="2345"/>
        <v>3.0923068066082585E-2</v>
      </c>
    </row>
    <row r="1530" spans="1:42" s="326" customFormat="1" ht="13.8" x14ac:dyDescent="0.3">
      <c r="A1530" s="328"/>
      <c r="B1530" s="328" t="s">
        <v>531</v>
      </c>
      <c r="C1530" s="376">
        <f t="shared" ref="C1530:AF1530" si="2346">C360*100/C$5</f>
        <v>3.9011131356920181</v>
      </c>
      <c r="D1530" s="376">
        <f t="shared" si="2346"/>
        <v>3.9718883904011411</v>
      </c>
      <c r="E1530" s="376">
        <f t="shared" si="2346"/>
        <v>4.2424554348803065</v>
      </c>
      <c r="F1530" s="376">
        <f t="shared" si="2346"/>
        <v>3.5520530820425007</v>
      </c>
      <c r="G1530" s="376">
        <f t="shared" si="2346"/>
        <v>3.5737223988643954</v>
      </c>
      <c r="H1530" s="376">
        <f t="shared" si="2346"/>
        <v>3.8230755546280206</v>
      </c>
      <c r="I1530" s="376">
        <f t="shared" si="2346"/>
        <v>3.4538673645010909</v>
      </c>
      <c r="J1530" s="376">
        <f t="shared" si="2346"/>
        <v>4.2411359882179118</v>
      </c>
      <c r="K1530" s="376">
        <f t="shared" si="2346"/>
        <v>4.2000940878831052</v>
      </c>
      <c r="L1530" s="376">
        <f t="shared" si="2346"/>
        <v>4.9018868589030138</v>
      </c>
      <c r="M1530" s="376">
        <f t="shared" si="2346"/>
        <v>4.6160777953447365</v>
      </c>
      <c r="N1530" s="376">
        <f t="shared" si="2346"/>
        <v>4.8030124141216248</v>
      </c>
      <c r="O1530" s="376">
        <f t="shared" si="2346"/>
        <v>4.9026951542613606</v>
      </c>
      <c r="P1530" s="376">
        <f t="shared" si="2346"/>
        <v>5.5711972567444441</v>
      </c>
      <c r="Q1530" s="376">
        <f t="shared" si="2346"/>
        <v>5.378099582509436</v>
      </c>
      <c r="R1530" s="376">
        <f t="shared" si="2346"/>
        <v>5.3160530175919458</v>
      </c>
      <c r="S1530" s="376">
        <f t="shared" si="2346"/>
        <v>4.9645195492898235</v>
      </c>
      <c r="T1530" s="376">
        <f t="shared" si="2346"/>
        <v>4.7519638854227804</v>
      </c>
      <c r="U1530" s="376">
        <f t="shared" si="2346"/>
        <v>7.5510968525267321</v>
      </c>
      <c r="V1530" s="376">
        <f t="shared" si="2346"/>
        <v>5.3265770351968991</v>
      </c>
      <c r="W1530" s="376">
        <f t="shared" si="2346"/>
        <v>5.8047915152898986</v>
      </c>
      <c r="X1530" s="376">
        <f t="shared" si="2346"/>
        <v>5.9912640376392163</v>
      </c>
      <c r="Y1530" s="376">
        <f t="shared" si="2346"/>
        <v>5.1499206792085319</v>
      </c>
      <c r="Z1530" s="376">
        <f t="shared" si="2346"/>
        <v>5.3037645433947693</v>
      </c>
      <c r="AA1530" s="376">
        <f t="shared" si="2346"/>
        <v>4.0159878846733017</v>
      </c>
      <c r="AB1530" s="376">
        <f t="shared" si="2346"/>
        <v>4.5043391388860865</v>
      </c>
      <c r="AC1530" s="376">
        <f t="shared" si="2346"/>
        <v>4.1272080448085591</v>
      </c>
      <c r="AD1530" s="376">
        <f t="shared" si="2346"/>
        <v>4.1602698104130509</v>
      </c>
      <c r="AE1530" s="376">
        <f t="shared" si="2346"/>
        <v>3.6717411808327665</v>
      </c>
      <c r="AF1530" s="376">
        <f t="shared" si="2346"/>
        <v>3.7136941448965994</v>
      </c>
      <c r="AG1530" s="376">
        <f t="shared" ref="AG1530:AH1530" si="2347">AG360*100/AG$5</f>
        <v>3.6647137376480141</v>
      </c>
      <c r="AH1530" s="376">
        <f t="shared" si="2347"/>
        <v>3.7247937380018117</v>
      </c>
      <c r="AI1530" s="376">
        <f t="shared" ref="AI1530:AJ1530" si="2348">AI360*100/AI$5</f>
        <v>3.3474247690019951</v>
      </c>
      <c r="AJ1530" s="376">
        <f t="shared" si="2348"/>
        <v>4.0258258748541786</v>
      </c>
      <c r="AK1530" s="376">
        <f t="shared" ref="AK1530:AL1530" si="2349">AK360*100/AK$5</f>
        <v>3.8154474945943306</v>
      </c>
      <c r="AL1530" s="376">
        <f t="shared" si="2349"/>
        <v>3.6355180764941677</v>
      </c>
      <c r="AM1530" s="376">
        <f t="shared" ref="AM1530:AN1530" si="2350">AM360*100/AM$5</f>
        <v>3.7748673391115752</v>
      </c>
      <c r="AN1530" s="376">
        <f t="shared" si="2350"/>
        <v>3.9622473312948525</v>
      </c>
      <c r="AO1530" s="376">
        <f t="shared" ref="AO1530:AP1530" si="2351">AO360*100/AO$5</f>
        <v>3.6472418630308754</v>
      </c>
      <c r="AP1530" s="376">
        <f t="shared" si="2351"/>
        <v>3.5639058805669799</v>
      </c>
    </row>
    <row r="1531" spans="1:42" s="326" customFormat="1" ht="13.8" x14ac:dyDescent="0.3">
      <c r="A1531" s="330"/>
      <c r="B1531" s="330" t="s">
        <v>532</v>
      </c>
      <c r="C1531" s="376">
        <f t="shared" ref="C1531:AF1531" si="2352">C361*100/C$5</f>
        <v>0.27996787537025364</v>
      </c>
      <c r="D1531" s="376">
        <f t="shared" si="2352"/>
        <v>0.31411615711576196</v>
      </c>
      <c r="E1531" s="376">
        <f t="shared" si="2352"/>
        <v>0.51702513071080047</v>
      </c>
      <c r="F1531" s="376">
        <f t="shared" si="2352"/>
        <v>0.4226616043785007</v>
      </c>
      <c r="G1531" s="376">
        <f t="shared" si="2352"/>
        <v>0.31862147864474388</v>
      </c>
      <c r="H1531" s="376">
        <f t="shared" si="2352"/>
        <v>0.3661227904462423</v>
      </c>
      <c r="I1531" s="376">
        <f t="shared" si="2352"/>
        <v>0.38604129550266314</v>
      </c>
      <c r="J1531" s="376">
        <f t="shared" si="2352"/>
        <v>0.48030683615697634</v>
      </c>
      <c r="K1531" s="376">
        <f t="shared" si="2352"/>
        <v>0.43198815387253248</v>
      </c>
      <c r="L1531" s="376">
        <f t="shared" si="2352"/>
        <v>0.49518250231742883</v>
      </c>
      <c r="M1531" s="376">
        <f t="shared" si="2352"/>
        <v>0.48260445580529376</v>
      </c>
      <c r="N1531" s="376">
        <f t="shared" si="2352"/>
        <v>0.4037466767329313</v>
      </c>
      <c r="O1531" s="376">
        <f t="shared" si="2352"/>
        <v>0.42744128346737276</v>
      </c>
      <c r="P1531" s="376">
        <f t="shared" si="2352"/>
        <v>0.53644095821893834</v>
      </c>
      <c r="Q1531" s="376">
        <f t="shared" si="2352"/>
        <v>0.73322767304452652</v>
      </c>
      <c r="R1531" s="376">
        <f t="shared" si="2352"/>
        <v>0.68295450422545778</v>
      </c>
      <c r="S1531" s="376">
        <f t="shared" si="2352"/>
        <v>0.43960817198793156</v>
      </c>
      <c r="T1531" s="376">
        <f t="shared" si="2352"/>
        <v>0.57860114742129976</v>
      </c>
      <c r="U1531" s="376">
        <f t="shared" si="2352"/>
        <v>0.4817786748331378</v>
      </c>
      <c r="V1531" s="376">
        <f t="shared" si="2352"/>
        <v>0.46042895289687047</v>
      </c>
      <c r="W1531" s="376">
        <f t="shared" si="2352"/>
        <v>0.45328710921153909</v>
      </c>
      <c r="X1531" s="376">
        <f t="shared" si="2352"/>
        <v>0.55720613887527048</v>
      </c>
      <c r="Y1531" s="376">
        <f t="shared" si="2352"/>
        <v>0.43098777297925173</v>
      </c>
      <c r="Z1531" s="376">
        <f t="shared" si="2352"/>
        <v>0.46723097056126695</v>
      </c>
      <c r="AA1531" s="376">
        <f t="shared" si="2352"/>
        <v>0.22355640621910144</v>
      </c>
      <c r="AB1531" s="376">
        <f t="shared" si="2352"/>
        <v>0.26036769240184432</v>
      </c>
      <c r="AC1531" s="376">
        <f t="shared" si="2352"/>
        <v>0.28453728192378697</v>
      </c>
      <c r="AD1531" s="376">
        <f t="shared" si="2352"/>
        <v>0.29795889373040391</v>
      </c>
      <c r="AE1531" s="376">
        <f t="shared" si="2352"/>
        <v>0.27317143119120391</v>
      </c>
      <c r="AF1531" s="376">
        <f t="shared" si="2352"/>
        <v>0.29152748235849685</v>
      </c>
      <c r="AG1531" s="376">
        <f t="shared" ref="AG1531:AH1531" si="2353">AG361*100/AG$5</f>
        <v>0.20761590185301093</v>
      </c>
      <c r="AH1531" s="376">
        <f t="shared" si="2353"/>
        <v>0.28965343944071381</v>
      </c>
      <c r="AI1531" s="376">
        <f t="shared" ref="AI1531:AJ1531" si="2354">AI361*100/AI$5</f>
        <v>0.20503913602913956</v>
      </c>
      <c r="AJ1531" s="376">
        <f t="shared" si="2354"/>
        <v>0.29279054005185645</v>
      </c>
      <c r="AK1531" s="376">
        <f t="shared" ref="AK1531:AL1531" si="2355">AK361*100/AK$5</f>
        <v>0.32110310361423205</v>
      </c>
      <c r="AL1531" s="376">
        <f t="shared" si="2355"/>
        <v>0.33126948265732253</v>
      </c>
      <c r="AM1531" s="376">
        <f t="shared" ref="AM1531:AN1531" si="2356">AM361*100/AM$5</f>
        <v>0.24811268851931489</v>
      </c>
      <c r="AN1531" s="376">
        <f t="shared" si="2356"/>
        <v>0.22054464246006397</v>
      </c>
      <c r="AO1531" s="376">
        <f t="shared" ref="AO1531:AP1531" si="2357">AO361*100/AO$5</f>
        <v>0.2458210923481316</v>
      </c>
      <c r="AP1531" s="376">
        <f t="shared" si="2357"/>
        <v>0.20499787947297804</v>
      </c>
    </row>
    <row r="1532" spans="1:42" s="326" customFormat="1" ht="27.6" x14ac:dyDescent="0.3">
      <c r="A1532" s="328"/>
      <c r="B1532" s="328" t="s">
        <v>568</v>
      </c>
      <c r="C1532" s="376">
        <f t="shared" ref="C1532:AF1532" si="2358">C362*100/C$5</f>
        <v>0.18588243421791209</v>
      </c>
      <c r="D1532" s="376">
        <f t="shared" si="2358"/>
        <v>0.22608442608907522</v>
      </c>
      <c r="E1532" s="376">
        <f t="shared" si="2358"/>
        <v>0.41781955849044927</v>
      </c>
      <c r="F1532" s="376">
        <f t="shared" si="2358"/>
        <v>0.33032310078213795</v>
      </c>
      <c r="G1532" s="376">
        <f t="shared" si="2358"/>
        <v>0.25583637121306518</v>
      </c>
      <c r="H1532" s="376">
        <f t="shared" si="2358"/>
        <v>0.30739097022720629</v>
      </c>
      <c r="I1532" s="376">
        <f t="shared" si="2358"/>
        <v>0.31482943634946842</v>
      </c>
      <c r="J1532" s="376">
        <f t="shared" si="2358"/>
        <v>0.39517993543631552</v>
      </c>
      <c r="K1532" s="376">
        <f t="shared" si="2358"/>
        <v>0.36826892027680197</v>
      </c>
      <c r="L1532" s="376">
        <f t="shared" si="2358"/>
        <v>0.40519447212515786</v>
      </c>
      <c r="M1532" s="376">
        <f t="shared" si="2358"/>
        <v>0.34573250532256172</v>
      </c>
      <c r="N1532" s="376">
        <f t="shared" si="2358"/>
        <v>0.30918659219763772</v>
      </c>
      <c r="O1532" s="376">
        <f t="shared" si="2358"/>
        <v>0.33710357644342359</v>
      </c>
      <c r="P1532" s="376">
        <f t="shared" si="2358"/>
        <v>0.41888570871276143</v>
      </c>
      <c r="Q1532" s="376">
        <f t="shared" si="2358"/>
        <v>0.58376982346201989</v>
      </c>
      <c r="R1532" s="376">
        <f t="shared" si="2358"/>
        <v>0.54533063863563125</v>
      </c>
      <c r="S1532" s="376">
        <f t="shared" si="2358"/>
        <v>0.34148724336671776</v>
      </c>
      <c r="T1532" s="376">
        <f t="shared" si="2358"/>
        <v>0.46601871770832909</v>
      </c>
      <c r="U1532" s="376">
        <f t="shared" si="2358"/>
        <v>0.36750503423774328</v>
      </c>
      <c r="V1532" s="376">
        <f t="shared" si="2358"/>
        <v>0.38876337398496069</v>
      </c>
      <c r="W1532" s="376">
        <f t="shared" si="2358"/>
        <v>0.33134579567994643</v>
      </c>
      <c r="X1532" s="376">
        <f t="shared" si="2358"/>
        <v>0.40983748747959275</v>
      </c>
      <c r="Y1532" s="376">
        <f t="shared" si="2358"/>
        <v>0.29227778102479995</v>
      </c>
      <c r="Z1532" s="376">
        <f t="shared" si="2358"/>
        <v>0.28101007050396193</v>
      </c>
      <c r="AA1532" s="376">
        <f t="shared" si="2358"/>
        <v>0.12157794413925226</v>
      </c>
      <c r="AB1532" s="376">
        <f t="shared" si="2358"/>
        <v>0.1814330017496851</v>
      </c>
      <c r="AC1532" s="376">
        <f t="shared" si="2358"/>
        <v>0.17559849646986808</v>
      </c>
      <c r="AD1532" s="376">
        <f t="shared" si="2358"/>
        <v>0.17356002201288134</v>
      </c>
      <c r="AE1532" s="376">
        <f t="shared" si="2358"/>
        <v>0.14777673625416177</v>
      </c>
      <c r="AF1532" s="376">
        <f t="shared" si="2358"/>
        <v>0.18671997924197489</v>
      </c>
      <c r="AG1532" s="376">
        <f t="shared" ref="AG1532:AH1532" si="2359">AG362*100/AG$5</f>
        <v>0.11602567769325835</v>
      </c>
      <c r="AH1532" s="376">
        <f t="shared" si="2359"/>
        <v>0.16387958309736889</v>
      </c>
      <c r="AI1532" s="376">
        <f t="shared" ref="AI1532:AJ1532" si="2360">AI362*100/AI$5</f>
        <v>0.11177608132605393</v>
      </c>
      <c r="AJ1532" s="376">
        <f t="shared" si="2360"/>
        <v>0.14245949497479254</v>
      </c>
      <c r="AK1532" s="376">
        <f t="shared" ref="AK1532:AL1532" si="2361">AK362*100/AK$5</f>
        <v>0.16846597199218288</v>
      </c>
      <c r="AL1532" s="376">
        <f t="shared" si="2361"/>
        <v>0.1584778256060074</v>
      </c>
      <c r="AM1532" s="376">
        <f t="shared" ref="AM1532:AN1532" si="2362">AM362*100/AM$5</f>
        <v>0.11455577443156506</v>
      </c>
      <c r="AN1532" s="376">
        <f t="shared" si="2362"/>
        <v>0.11331722259820216</v>
      </c>
      <c r="AO1532" s="376">
        <f t="shared" ref="AO1532:AP1532" si="2363">AO362*100/AO$5</f>
        <v>9.8694205446183875E-2</v>
      </c>
      <c r="AP1532" s="376">
        <f t="shared" si="2363"/>
        <v>9.2139644978921187E-2</v>
      </c>
    </row>
    <row r="1533" spans="1:42" s="326" customFormat="1" ht="27.6" x14ac:dyDescent="0.3">
      <c r="A1533" s="330"/>
      <c r="B1533" s="330" t="s">
        <v>569</v>
      </c>
      <c r="C1533" s="376">
        <f t="shared" ref="C1533:AF1533" si="2364">C363*100/C$5</f>
        <v>9.4085441152341562E-2</v>
      </c>
      <c r="D1533" s="376">
        <f t="shared" si="2364"/>
        <v>8.8031731026686752E-2</v>
      </c>
      <c r="E1533" s="376">
        <f t="shared" si="2364"/>
        <v>9.9205572220351243E-2</v>
      </c>
      <c r="F1533" s="376">
        <f t="shared" si="2364"/>
        <v>9.2338503596362767E-2</v>
      </c>
      <c r="G1533" s="376">
        <f t="shared" si="2364"/>
        <v>6.2785107431678672E-2</v>
      </c>
      <c r="H1533" s="376">
        <f t="shared" si="2364"/>
        <v>5.8731820219035995E-2</v>
      </c>
      <c r="I1533" s="376">
        <f t="shared" si="2364"/>
        <v>7.1211859153194737E-2</v>
      </c>
      <c r="J1533" s="376">
        <f t="shared" si="2364"/>
        <v>8.5163373257387792E-2</v>
      </c>
      <c r="K1533" s="376">
        <f t="shared" si="2364"/>
        <v>6.3719233595730479E-2</v>
      </c>
      <c r="L1533" s="376">
        <f t="shared" si="2364"/>
        <v>8.998803019227096E-2</v>
      </c>
      <c r="M1533" s="376">
        <f t="shared" si="2364"/>
        <v>0.1368719504827321</v>
      </c>
      <c r="N1533" s="376">
        <f t="shared" si="2364"/>
        <v>9.4560084535293618E-2</v>
      </c>
      <c r="O1533" s="376">
        <f t="shared" si="2364"/>
        <v>9.0337707023949221E-2</v>
      </c>
      <c r="P1533" s="376">
        <f t="shared" si="2364"/>
        <v>0.11755524950617685</v>
      </c>
      <c r="Q1533" s="376">
        <f t="shared" si="2364"/>
        <v>0.14945784958250657</v>
      </c>
      <c r="R1533" s="376">
        <f t="shared" si="2364"/>
        <v>0.13762386558982656</v>
      </c>
      <c r="S1533" s="376">
        <f t="shared" si="2364"/>
        <v>9.8120928621213854E-2</v>
      </c>
      <c r="T1533" s="376">
        <f t="shared" si="2364"/>
        <v>0.11258242971297068</v>
      </c>
      <c r="U1533" s="376">
        <f t="shared" si="2364"/>
        <v>0.11427364059539451</v>
      </c>
      <c r="V1533" s="376">
        <f t="shared" si="2364"/>
        <v>7.1665578911909833E-2</v>
      </c>
      <c r="W1533" s="376">
        <f t="shared" si="2364"/>
        <v>0.12194131353159268</v>
      </c>
      <c r="X1533" s="376">
        <f t="shared" si="2364"/>
        <v>0.14736865139567779</v>
      </c>
      <c r="Y1533" s="376">
        <f t="shared" si="2364"/>
        <v>0.13870999195445177</v>
      </c>
      <c r="Z1533" s="376">
        <f t="shared" si="2364"/>
        <v>0.18622090005730507</v>
      </c>
      <c r="AA1533" s="376">
        <f t="shared" si="2364"/>
        <v>0.10197846207984922</v>
      </c>
      <c r="AB1533" s="376">
        <f t="shared" si="2364"/>
        <v>7.8934690652159217E-2</v>
      </c>
      <c r="AC1533" s="376">
        <f t="shared" si="2364"/>
        <v>0.10893878545391886</v>
      </c>
      <c r="AD1533" s="376">
        <f t="shared" si="2364"/>
        <v>0.12439887171752251</v>
      </c>
      <c r="AE1533" s="376">
        <f t="shared" si="2364"/>
        <v>0.12539469493704214</v>
      </c>
      <c r="AF1533" s="376">
        <f t="shared" si="2364"/>
        <v>0.10480750311652198</v>
      </c>
      <c r="AG1533" s="376">
        <f t="shared" ref="AG1533:AH1533" si="2365">AG363*100/AG$5</f>
        <v>9.1590224159752584E-2</v>
      </c>
      <c r="AH1533" s="376">
        <f t="shared" si="2365"/>
        <v>0.12577385634334493</v>
      </c>
      <c r="AI1533" s="376">
        <f t="shared" ref="AI1533:AJ1533" si="2366">AI363*100/AI$5</f>
        <v>9.3263054703085616E-2</v>
      </c>
      <c r="AJ1533" s="376">
        <f t="shared" si="2366"/>
        <v>0.15033104507706394</v>
      </c>
      <c r="AK1533" s="376">
        <f t="shared" ref="AK1533:AL1533" si="2367">AK363*100/AK$5</f>
        <v>0.15263713162204912</v>
      </c>
      <c r="AL1533" s="376">
        <f t="shared" si="2367"/>
        <v>0.17279165705131513</v>
      </c>
      <c r="AM1533" s="376">
        <f t="shared" ref="AM1533:AN1533" si="2368">AM363*100/AM$5</f>
        <v>0.13355691408774986</v>
      </c>
      <c r="AN1533" s="376">
        <f t="shared" si="2368"/>
        <v>0.10722741986186181</v>
      </c>
      <c r="AO1533" s="376">
        <f t="shared" ref="AO1533:AP1533" si="2369">AO363*100/AO$5</f>
        <v>0.14712688690194772</v>
      </c>
      <c r="AP1533" s="376">
        <f t="shared" si="2369"/>
        <v>0.11285823449405685</v>
      </c>
    </row>
    <row r="1534" spans="1:42" s="326" customFormat="1" ht="13.8" x14ac:dyDescent="0.3">
      <c r="A1534" s="328"/>
      <c r="B1534" s="328" t="s">
        <v>533</v>
      </c>
      <c r="C1534" s="376">
        <f t="shared" ref="C1534:AF1534" si="2370">C364*100/C$5</f>
        <v>0.21286885033549513</v>
      </c>
      <c r="D1534" s="376">
        <f t="shared" si="2370"/>
        <v>0.23155143334598927</v>
      </c>
      <c r="E1534" s="376">
        <f t="shared" si="2370"/>
        <v>0.23507245176874958</v>
      </c>
      <c r="F1534" s="376">
        <f t="shared" si="2370"/>
        <v>0.14588603773041633</v>
      </c>
      <c r="G1534" s="376">
        <f t="shared" si="2370"/>
        <v>0.14731205418598814</v>
      </c>
      <c r="H1534" s="376">
        <f t="shared" si="2370"/>
        <v>0.19822442221983094</v>
      </c>
      <c r="I1534" s="376">
        <f t="shared" si="2370"/>
        <v>0.15263898758936978</v>
      </c>
      <c r="J1534" s="376">
        <f t="shared" si="2370"/>
        <v>0.16485586600573568</v>
      </c>
      <c r="K1534" s="376">
        <f t="shared" si="2370"/>
        <v>0.40303199968925102</v>
      </c>
      <c r="L1534" s="376">
        <f t="shared" si="2370"/>
        <v>0.62445281362724914</v>
      </c>
      <c r="M1534" s="376">
        <f t="shared" si="2370"/>
        <v>0.44882256936348797</v>
      </c>
      <c r="N1534" s="376">
        <f t="shared" si="2370"/>
        <v>0.73990599981070215</v>
      </c>
      <c r="O1534" s="376">
        <f t="shared" si="2370"/>
        <v>0.97500135453584957</v>
      </c>
      <c r="P1534" s="376">
        <f t="shared" si="2370"/>
        <v>0.97021930114220856</v>
      </c>
      <c r="Q1534" s="376">
        <f t="shared" si="2370"/>
        <v>0.95085239477153882</v>
      </c>
      <c r="R1534" s="376">
        <f t="shared" si="2370"/>
        <v>1.2620168371058325</v>
      </c>
      <c r="S1534" s="376">
        <f t="shared" si="2370"/>
        <v>1.0019466893661182</v>
      </c>
      <c r="T1534" s="376">
        <f t="shared" si="2370"/>
        <v>0.67170494879331244</v>
      </c>
      <c r="U1534" s="376">
        <f t="shared" si="2370"/>
        <v>0.74825353575807296</v>
      </c>
      <c r="V1534" s="376">
        <f t="shared" si="2370"/>
        <v>1.0390534987844924</v>
      </c>
      <c r="W1534" s="376">
        <f t="shared" si="2370"/>
        <v>1.7500946874125565</v>
      </c>
      <c r="X1534" s="376">
        <f t="shared" si="2370"/>
        <v>1.7759840058945404</v>
      </c>
      <c r="Y1534" s="376">
        <f t="shared" si="2370"/>
        <v>1.5870757930148209</v>
      </c>
      <c r="Z1534" s="376">
        <f t="shared" si="2370"/>
        <v>1.2605868591453611</v>
      </c>
      <c r="AA1534" s="376">
        <f t="shared" si="2370"/>
        <v>0.84180614212635152</v>
      </c>
      <c r="AB1534" s="376">
        <f t="shared" si="2370"/>
        <v>0.86797746030187295</v>
      </c>
      <c r="AC1534" s="376">
        <f t="shared" si="2370"/>
        <v>0.9447847549599192</v>
      </c>
      <c r="AD1534" s="376">
        <f t="shared" si="2370"/>
        <v>0.98805489231585719</v>
      </c>
      <c r="AE1534" s="376">
        <f t="shared" si="2370"/>
        <v>0.43030771856142858</v>
      </c>
      <c r="AF1534" s="376">
        <f t="shared" si="2370"/>
        <v>0.48434935869852541</v>
      </c>
      <c r="AG1534" s="376">
        <f t="shared" ref="AG1534:AH1534" si="2371">AG364*100/AG$5</f>
        <v>0.60132820297980072</v>
      </c>
      <c r="AH1534" s="376">
        <f t="shared" si="2371"/>
        <v>0.60094303032011376</v>
      </c>
      <c r="AI1534" s="376">
        <f t="shared" ref="AI1534:AJ1534" si="2372">AI364*100/AI$5</f>
        <v>0.21659673334474847</v>
      </c>
      <c r="AJ1534" s="376">
        <f t="shared" si="2372"/>
        <v>0.98434524590260941</v>
      </c>
      <c r="AK1534" s="376">
        <f t="shared" ref="AK1534:AL1534" si="2373">AK364*100/AK$5</f>
        <v>0.68834963090972889</v>
      </c>
      <c r="AL1534" s="376">
        <f t="shared" si="2373"/>
        <v>0.69986374492754622</v>
      </c>
      <c r="AM1534" s="376">
        <f t="shared" ref="AM1534:AN1534" si="2374">AM364*100/AM$5</f>
        <v>0.75198846493840898</v>
      </c>
      <c r="AN1534" s="376">
        <f t="shared" si="2374"/>
        <v>0.76312984986230226</v>
      </c>
      <c r="AO1534" s="376">
        <f t="shared" ref="AO1534:AP1534" si="2375">AO364*100/AO$5</f>
        <v>0.80768351255236859</v>
      </c>
      <c r="AP1534" s="376">
        <f t="shared" si="2375"/>
        <v>0.72223149915813434</v>
      </c>
    </row>
    <row r="1535" spans="1:42" s="326" customFormat="1" ht="13.8" x14ac:dyDescent="0.3">
      <c r="A1535" s="330"/>
      <c r="B1535" s="330" t="s">
        <v>534</v>
      </c>
      <c r="C1535" s="376">
        <f t="shared" ref="C1535:AF1535" si="2376">C365*100/C$5</f>
        <v>0.21040768918557157</v>
      </c>
      <c r="D1535" s="376">
        <f t="shared" si="2376"/>
        <v>0.22767717623479033</v>
      </c>
      <c r="E1535" s="376">
        <f t="shared" si="2376"/>
        <v>0.22944085725548904</v>
      </c>
      <c r="F1535" s="376">
        <f t="shared" si="2376"/>
        <v>0.1457660656599144</v>
      </c>
      <c r="G1535" s="376">
        <f t="shared" si="2376"/>
        <v>0.14731205418598814</v>
      </c>
      <c r="H1535" s="376">
        <f t="shared" si="2376"/>
        <v>0.19822442221983094</v>
      </c>
      <c r="I1535" s="376">
        <f t="shared" si="2376"/>
        <v>0.15263898758936978</v>
      </c>
      <c r="J1535" s="376">
        <f t="shared" si="2376"/>
        <v>0.16485586600573568</v>
      </c>
      <c r="K1535" s="376">
        <f t="shared" si="2376"/>
        <v>0.40303199968925102</v>
      </c>
      <c r="L1535" s="376">
        <f t="shared" si="2376"/>
        <v>0.62391098906011044</v>
      </c>
      <c r="M1535" s="376">
        <f t="shared" si="2376"/>
        <v>0.44878002290701213</v>
      </c>
      <c r="N1535" s="376">
        <f t="shared" si="2376"/>
        <v>0.73990599981070215</v>
      </c>
      <c r="O1535" s="376">
        <f t="shared" si="2376"/>
        <v>0.97500135453584957</v>
      </c>
      <c r="P1535" s="376">
        <f t="shared" si="2376"/>
        <v>0.97021930114220856</v>
      </c>
      <c r="Q1535" s="376">
        <f t="shared" si="2376"/>
        <v>0.95085239477153882</v>
      </c>
      <c r="R1535" s="376">
        <f t="shared" si="2376"/>
        <v>1.2619974762536537</v>
      </c>
      <c r="S1535" s="376">
        <f t="shared" si="2376"/>
        <v>1.0019466893661182</v>
      </c>
      <c r="T1535" s="376">
        <f t="shared" si="2376"/>
        <v>0.67160327910650319</v>
      </c>
      <c r="U1535" s="376">
        <f t="shared" si="2376"/>
        <v>0.7482049702357163</v>
      </c>
      <c r="V1535" s="376">
        <f t="shared" si="2376"/>
        <v>1.0367682816231945</v>
      </c>
      <c r="W1535" s="376">
        <f t="shared" si="2376"/>
        <v>1.7500946874125565</v>
      </c>
      <c r="X1535" s="376">
        <f t="shared" si="2376"/>
        <v>1.7756359958741261</v>
      </c>
      <c r="Y1535" s="376">
        <f t="shared" si="2376"/>
        <v>1.5870757930148209</v>
      </c>
      <c r="Z1535" s="376">
        <f t="shared" si="2376"/>
        <v>1.2601288709150458</v>
      </c>
      <c r="AA1535" s="376">
        <f t="shared" si="2376"/>
        <v>0.84040581647095602</v>
      </c>
      <c r="AB1535" s="376">
        <f t="shared" si="2376"/>
        <v>0.86797746030187295</v>
      </c>
      <c r="AC1535" s="376">
        <f t="shared" si="2376"/>
        <v>0.9447847549599192</v>
      </c>
      <c r="AD1535" s="376">
        <f t="shared" si="2376"/>
        <v>0.98805489231585719</v>
      </c>
      <c r="AE1535" s="376">
        <f t="shared" si="2376"/>
        <v>0.42995186045768724</v>
      </c>
      <c r="AF1535" s="376">
        <f t="shared" si="2376"/>
        <v>0.48434935869852541</v>
      </c>
      <c r="AG1535" s="376">
        <f t="shared" ref="AG1535:AH1535" si="2377">AG365*100/AG$5</f>
        <v>0.60132820297980072</v>
      </c>
      <c r="AH1535" s="376">
        <f t="shared" si="2377"/>
        <v>0.60094303032011376</v>
      </c>
      <c r="AI1535" s="376">
        <f t="shared" ref="AI1535:AJ1535" si="2378">AI365*100/AI$5</f>
        <v>0.21659673334474847</v>
      </c>
      <c r="AJ1535" s="376">
        <f t="shared" si="2378"/>
        <v>0.98434524590260941</v>
      </c>
      <c r="AK1535" s="376">
        <f t="shared" ref="AK1535:AL1535" si="2379">AK365*100/AK$5</f>
        <v>0.68834963090972889</v>
      </c>
      <c r="AL1535" s="376">
        <f t="shared" si="2379"/>
        <v>0.69883864674499918</v>
      </c>
      <c r="AM1535" s="376">
        <f t="shared" ref="AM1535:AN1535" si="2380">AM365*100/AM$5</f>
        <v>0.75140342659319703</v>
      </c>
      <c r="AN1535" s="376">
        <f t="shared" si="2380"/>
        <v>0.76312984986230226</v>
      </c>
      <c r="AO1535" s="376">
        <f t="shared" ref="AO1535:AP1535" si="2381">AO365*100/AO$5</f>
        <v>0.80768351255236859</v>
      </c>
      <c r="AP1535" s="376">
        <f t="shared" si="2381"/>
        <v>0.72223149915813434</v>
      </c>
    </row>
    <row r="1536" spans="1:42" s="326" customFormat="1" ht="27.6" x14ac:dyDescent="0.3">
      <c r="A1536" s="328"/>
      <c r="B1536" s="328" t="s">
        <v>570</v>
      </c>
      <c r="C1536" s="376">
        <f t="shared" ref="C1536:AF1536" si="2382">C366*100/C$5</f>
        <v>8.0095683036986512E-2</v>
      </c>
      <c r="D1536" s="376">
        <f t="shared" si="2382"/>
        <v>3.9818753642877867E-2</v>
      </c>
      <c r="E1536" s="376">
        <f t="shared" si="2382"/>
        <v>0.11192327903506545</v>
      </c>
      <c r="F1536" s="376">
        <f t="shared" si="2382"/>
        <v>8.0341296546164051E-2</v>
      </c>
      <c r="G1536" s="376">
        <f t="shared" si="2382"/>
        <v>6.4818782878523384E-2</v>
      </c>
      <c r="H1536" s="376">
        <f t="shared" si="2382"/>
        <v>6.5362247794658199E-2</v>
      </c>
      <c r="I1536" s="376">
        <f t="shared" si="2382"/>
        <v>6.1918545581674762E-2</v>
      </c>
      <c r="J1536" s="376">
        <f t="shared" si="2382"/>
        <v>3.8405581173460102E-2</v>
      </c>
      <c r="K1536" s="376">
        <f t="shared" si="2382"/>
        <v>3.0447121471851517E-2</v>
      </c>
      <c r="L1536" s="376">
        <f t="shared" si="2382"/>
        <v>4.1765643716934593E-2</v>
      </c>
      <c r="M1536" s="376">
        <f t="shared" si="2382"/>
        <v>7.875349093675385E-2</v>
      </c>
      <c r="N1536" s="376">
        <f t="shared" si="2382"/>
        <v>4.0970111814633801E-2</v>
      </c>
      <c r="O1536" s="376">
        <f t="shared" si="2382"/>
        <v>9.0934480219119568E-2</v>
      </c>
      <c r="P1536" s="376">
        <f t="shared" si="2382"/>
        <v>8.2492532246777286E-2</v>
      </c>
      <c r="Q1536" s="376">
        <f t="shared" si="2382"/>
        <v>4.8404970147635201E-2</v>
      </c>
      <c r="R1536" s="376">
        <f t="shared" si="2382"/>
        <v>9.2428741443373791E-2</v>
      </c>
      <c r="S1536" s="376">
        <f t="shared" si="2382"/>
        <v>8.6950816429757147E-2</v>
      </c>
      <c r="T1536" s="376">
        <f t="shared" si="2382"/>
        <v>9.1929960730280202E-2</v>
      </c>
      <c r="U1536" s="376">
        <f t="shared" si="2382"/>
        <v>8.5250545051705179E-2</v>
      </c>
      <c r="V1536" s="376">
        <f t="shared" si="2382"/>
        <v>4.5891944797214312E-2</v>
      </c>
      <c r="W1536" s="376">
        <f t="shared" si="2382"/>
        <v>0.10620273576598745</v>
      </c>
      <c r="X1536" s="376">
        <f t="shared" si="2382"/>
        <v>0.11977893858144675</v>
      </c>
      <c r="Y1536" s="376">
        <f t="shared" si="2382"/>
        <v>0.14439347690216273</v>
      </c>
      <c r="Z1536" s="376">
        <f t="shared" si="2382"/>
        <v>7.9406037079207598E-2</v>
      </c>
      <c r="AA1536" s="376">
        <f t="shared" si="2382"/>
        <v>2.8497375067642525E-2</v>
      </c>
      <c r="AB1536" s="376">
        <f t="shared" si="2382"/>
        <v>2.3603324035180551E-2</v>
      </c>
      <c r="AC1536" s="376">
        <f t="shared" si="2382"/>
        <v>5.6086212000774044E-2</v>
      </c>
      <c r="AD1536" s="376">
        <f t="shared" si="2382"/>
        <v>5.2013124644886513E-2</v>
      </c>
      <c r="AE1536" s="376">
        <f t="shared" si="2382"/>
        <v>0.1040348815413321</v>
      </c>
      <c r="AF1536" s="376">
        <f t="shared" si="2382"/>
        <v>0.10265347815350997</v>
      </c>
      <c r="AG1536" s="376">
        <f t="shared" ref="AG1536:AH1536" si="2383">AG366*100/AG$5</f>
        <v>7.902318402453308E-2</v>
      </c>
      <c r="AH1536" s="376">
        <f t="shared" si="2383"/>
        <v>6.6266865449181686E-2</v>
      </c>
      <c r="AI1536" s="376">
        <f t="shared" ref="AI1536:AJ1536" si="2384">AI366*100/AI$5</f>
        <v>4.1411932315681639E-2</v>
      </c>
      <c r="AJ1536" s="376">
        <f t="shared" si="2384"/>
        <v>9.3930436374837875E-2</v>
      </c>
      <c r="AK1536" s="376">
        <f t="shared" ref="AK1536:AL1536" si="2385">AK366*100/AK$5</f>
        <v>6.7070183120868626E-2</v>
      </c>
      <c r="AL1536" s="376">
        <f t="shared" si="2385"/>
        <v>4.9513210588965552E-2</v>
      </c>
      <c r="AM1536" s="376">
        <f t="shared" ref="AM1536:AN1536" si="2386">AM366*100/AM$5</f>
        <v>4.1213281512813477E-2</v>
      </c>
      <c r="AN1536" s="376">
        <f t="shared" si="2386"/>
        <v>6.2063747825631961E-2</v>
      </c>
      <c r="AO1536" s="376">
        <f t="shared" ref="AO1536:AP1536" si="2387">AO366*100/AO$5</f>
        <v>6.3441063287084515E-2</v>
      </c>
      <c r="AP1536" s="376">
        <f t="shared" si="2387"/>
        <v>3.1155359097485961E-2</v>
      </c>
    </row>
    <row r="1537" spans="1:42" s="326" customFormat="1" ht="27.6" x14ac:dyDescent="0.3">
      <c r="A1537" s="330"/>
      <c r="B1537" s="330" t="s">
        <v>571</v>
      </c>
      <c r="C1537" s="376">
        <f t="shared" ref="C1537:AF1537" si="2388">C367*100/C$5</f>
        <v>0.10120985500738348</v>
      </c>
      <c r="D1537" s="376">
        <f t="shared" si="2388"/>
        <v>5.1140193867825846E-2</v>
      </c>
      <c r="E1537" s="376">
        <f t="shared" si="2388"/>
        <v>7.0227102440196004E-2</v>
      </c>
      <c r="F1537" s="376">
        <f t="shared" si="2388"/>
        <v>3.2792365937209814E-2</v>
      </c>
      <c r="G1537" s="376">
        <f t="shared" si="2388"/>
        <v>5.5094116650884109E-2</v>
      </c>
      <c r="H1537" s="376">
        <f t="shared" si="2388"/>
        <v>8.0217304111625976E-2</v>
      </c>
      <c r="I1537" s="376">
        <f t="shared" si="2388"/>
        <v>3.3153527384112931E-2</v>
      </c>
      <c r="J1537" s="376">
        <f t="shared" si="2388"/>
        <v>0.10544210367756235</v>
      </c>
      <c r="K1537" s="376">
        <f t="shared" si="2388"/>
        <v>0.28065497408267254</v>
      </c>
      <c r="L1537" s="376">
        <f t="shared" si="2388"/>
        <v>0.20918943496276537</v>
      </c>
      <c r="M1537" s="376">
        <f t="shared" si="2388"/>
        <v>0.31692855428842748</v>
      </c>
      <c r="N1537" s="376">
        <f t="shared" si="2388"/>
        <v>0.58642360696065321</v>
      </c>
      <c r="O1537" s="376">
        <f t="shared" si="2388"/>
        <v>0.83301966250543569</v>
      </c>
      <c r="P1537" s="376">
        <f t="shared" si="2388"/>
        <v>0.74013990645940486</v>
      </c>
      <c r="Q1537" s="376">
        <f t="shared" si="2388"/>
        <v>0.80414808378672076</v>
      </c>
      <c r="R1537" s="376">
        <f t="shared" si="2388"/>
        <v>1.0680908313731021</v>
      </c>
      <c r="S1537" s="376">
        <f t="shared" si="2388"/>
        <v>0.89248942085569327</v>
      </c>
      <c r="T1537" s="376">
        <f t="shared" si="2388"/>
        <v>0.53092472140900415</v>
      </c>
      <c r="U1537" s="376">
        <f t="shared" si="2388"/>
        <v>0.63902535604016497</v>
      </c>
      <c r="V1537" s="376">
        <f t="shared" si="2388"/>
        <v>0.94690588506551976</v>
      </c>
      <c r="W1537" s="376">
        <f t="shared" si="2388"/>
        <v>1.492814849440425</v>
      </c>
      <c r="X1537" s="376">
        <f t="shared" si="2388"/>
        <v>0.98283285779300245</v>
      </c>
      <c r="Y1537" s="376">
        <f t="shared" si="2388"/>
        <v>1.3608461916759642</v>
      </c>
      <c r="Z1537" s="376">
        <f t="shared" si="2388"/>
        <v>1.1092986477504345</v>
      </c>
      <c r="AA1537" s="376">
        <f t="shared" si="2388"/>
        <v>0.73720284210406994</v>
      </c>
      <c r="AB1537" s="376">
        <f t="shared" si="2388"/>
        <v>0.66820605365145458</v>
      </c>
      <c r="AC1537" s="376">
        <f t="shared" si="2388"/>
        <v>0.67136501422181638</v>
      </c>
      <c r="AD1537" s="376">
        <f t="shared" si="2388"/>
        <v>0.90957446478897763</v>
      </c>
      <c r="AE1537" s="376">
        <f t="shared" si="2388"/>
        <v>0.28386904928189666</v>
      </c>
      <c r="AF1537" s="376">
        <f t="shared" si="2388"/>
        <v>0.25011505422741748</v>
      </c>
      <c r="AG1537" s="376">
        <f t="shared" ref="AG1537:AH1537" si="2389">AG367*100/AG$5</f>
        <v>0.49837759172536239</v>
      </c>
      <c r="AH1537" s="376">
        <f t="shared" si="2389"/>
        <v>0.48006803384110447</v>
      </c>
      <c r="AI1537" s="376">
        <f t="shared" ref="AI1537:AJ1537" si="2390">AI367*100/AI$5</f>
        <v>0.14804519698611857</v>
      </c>
      <c r="AJ1537" s="376">
        <f t="shared" si="2390"/>
        <v>0.6832959552921255</v>
      </c>
      <c r="AK1537" s="376">
        <f t="shared" ref="AK1537:AL1537" si="2391">AK367*100/AK$5</f>
        <v>0.55673738101886328</v>
      </c>
      <c r="AL1537" s="376">
        <f t="shared" si="2391"/>
        <v>0.59187416579861374</v>
      </c>
      <c r="AM1537" s="376">
        <f t="shared" ref="AM1537:AN1537" si="2392">AM367*100/AM$5</f>
        <v>0.66782492094758683</v>
      </c>
      <c r="AN1537" s="376">
        <f t="shared" si="2392"/>
        <v>0.56765670279204439</v>
      </c>
      <c r="AO1537" s="376">
        <f t="shared" ref="AO1537:AP1537" si="2393">AO367*100/AO$5</f>
        <v>0.69090239906349171</v>
      </c>
      <c r="AP1537" s="376">
        <f t="shared" si="2393"/>
        <v>0.64060535717211231</v>
      </c>
    </row>
    <row r="1538" spans="1:42" s="326" customFormat="1" ht="27.6" x14ac:dyDescent="0.3">
      <c r="A1538" s="328"/>
      <c r="B1538" s="328" t="s">
        <v>572</v>
      </c>
      <c r="C1538" s="376">
        <f t="shared" ref="C1538:AF1538" si="2394">C368*100/C$5</f>
        <v>2.3704867917684953E-2</v>
      </c>
      <c r="D1538" s="376">
        <f t="shared" si="2394"/>
        <v>0.13658908682037998</v>
      </c>
      <c r="E1538" s="376">
        <f t="shared" si="2394"/>
        <v>4.6693750533789387E-2</v>
      </c>
      <c r="F1538" s="376">
        <f t="shared" si="2394"/>
        <v>3.1072766260014668E-2</v>
      </c>
      <c r="G1538" s="376">
        <f t="shared" si="2394"/>
        <v>2.7140323236073113E-2</v>
      </c>
      <c r="H1538" s="376">
        <f t="shared" si="2394"/>
        <v>5.1086900992498921E-2</v>
      </c>
      <c r="I1538" s="376">
        <f t="shared" si="2394"/>
        <v>5.7419401709748429E-2</v>
      </c>
      <c r="J1538" s="376">
        <f t="shared" si="2394"/>
        <v>2.060698325071696E-2</v>
      </c>
      <c r="K1538" s="376">
        <f t="shared" si="2394"/>
        <v>8.9928869089540814E-2</v>
      </c>
      <c r="L1538" s="376">
        <f t="shared" si="2394"/>
        <v>0.37277530219136434</v>
      </c>
      <c r="M1538" s="376">
        <f t="shared" si="2394"/>
        <v>5.1991769813459314E-2</v>
      </c>
      <c r="N1538" s="376">
        <f t="shared" si="2394"/>
        <v>9.2782639337261788E-2</v>
      </c>
      <c r="O1538" s="376">
        <f t="shared" si="2394"/>
        <v>3.1471155321582976E-2</v>
      </c>
      <c r="P1538" s="376">
        <f t="shared" si="2394"/>
        <v>0.13105113718461137</v>
      </c>
      <c r="Q1538" s="376">
        <f t="shared" si="2394"/>
        <v>8.9167016392411924E-2</v>
      </c>
      <c r="R1538" s="376">
        <f t="shared" si="2394"/>
        <v>8.1972644580649054E-2</v>
      </c>
      <c r="S1538" s="376">
        <f t="shared" si="2394"/>
        <v>2.1590162087567363E-2</v>
      </c>
      <c r="T1538" s="376">
        <f t="shared" si="2394"/>
        <v>4.3430916624264439E-2</v>
      </c>
      <c r="U1538" s="376">
        <f t="shared" si="2394"/>
        <v>2.1564080814714889E-2</v>
      </c>
      <c r="V1538" s="376">
        <f t="shared" si="2394"/>
        <v>3.0909154422986366E-2</v>
      </c>
      <c r="W1538" s="376">
        <f t="shared" si="2394"/>
        <v>0.14767525193935169</v>
      </c>
      <c r="X1538" s="376">
        <f t="shared" si="2394"/>
        <v>0.66367249437523912</v>
      </c>
      <c r="Y1538" s="376">
        <f t="shared" si="2394"/>
        <v>6.3554180543742386E-2</v>
      </c>
      <c r="Z1538" s="376">
        <f t="shared" si="2394"/>
        <v>4.2380588044571579E-2</v>
      </c>
      <c r="AA1538" s="376">
        <f t="shared" si="2394"/>
        <v>5.9573123692128409E-2</v>
      </c>
      <c r="AB1538" s="376">
        <f t="shared" si="2394"/>
        <v>0.17549584804747442</v>
      </c>
      <c r="AC1538" s="376">
        <f t="shared" si="2394"/>
        <v>0.21421239960790131</v>
      </c>
      <c r="AD1538" s="376">
        <f t="shared" si="2394"/>
        <v>1.7624463695014209E-2</v>
      </c>
      <c r="AE1538" s="376">
        <f t="shared" si="2394"/>
        <v>4.1346430655147939E-2</v>
      </c>
      <c r="AF1538" s="376">
        <f t="shared" si="2394"/>
        <v>0.11757562105939906</v>
      </c>
      <c r="AG1538" s="376">
        <f t="shared" ref="AG1538:AH1538" si="2395">AG368*100/AG$5</f>
        <v>1.9408401288232808E-2</v>
      </c>
      <c r="AH1538" s="376">
        <f t="shared" si="2395"/>
        <v>3.1205259588119899E-2</v>
      </c>
      <c r="AI1538" s="376">
        <f t="shared" ref="AI1538:AJ1538" si="2396">AI368*100/AI$5</f>
        <v>1.308736064177754E-2</v>
      </c>
      <c r="AJ1538" s="376">
        <f t="shared" si="2396"/>
        <v>0.17863447612613254</v>
      </c>
      <c r="AK1538" s="376">
        <f t="shared" ref="AK1538:AL1538" si="2397">AK368*100/AK$5</f>
        <v>2.9887211606439302E-2</v>
      </c>
      <c r="AL1538" s="376">
        <f t="shared" si="2397"/>
        <v>4.0616096582790993E-2</v>
      </c>
      <c r="AM1538" s="376">
        <f t="shared" ref="AM1538:AN1538" si="2398">AM368*100/AM$5</f>
        <v>3.711802887558531E-2</v>
      </c>
      <c r="AN1538" s="376">
        <f t="shared" si="2398"/>
        <v>0.12716677922190703</v>
      </c>
      <c r="AO1538" s="376">
        <f t="shared" ref="AO1538:AP1538" si="2399">AO368*100/AO$5</f>
        <v>4.7669129822942115E-2</v>
      </c>
      <c r="AP1538" s="376">
        <f t="shared" si="2399"/>
        <v>4.4386963470617068E-2</v>
      </c>
    </row>
    <row r="1539" spans="1:42" s="326" customFormat="1" ht="27.6" x14ac:dyDescent="0.3">
      <c r="A1539" s="330"/>
      <c r="B1539" s="330" t="s">
        <v>573</v>
      </c>
      <c r="C1539" s="376">
        <f t="shared" ref="C1539:AF1539" si="2400">C369*100/C$5</f>
        <v>5.310926691940345E-3</v>
      </c>
      <c r="D1539" s="376">
        <f t="shared" si="2400"/>
        <v>8.609460247108728E-5</v>
      </c>
      <c r="E1539" s="376">
        <f t="shared" si="2400"/>
        <v>5.5942991853581529E-4</v>
      </c>
      <c r="F1539" s="376">
        <f t="shared" si="2400"/>
        <v>1.5596369165258328E-3</v>
      </c>
      <c r="G1539" s="376">
        <f t="shared" si="2400"/>
        <v>2.2185550329215079E-4</v>
      </c>
      <c r="H1539" s="376">
        <f t="shared" si="2400"/>
        <v>1.5217374763723084E-3</v>
      </c>
      <c r="I1539" s="376">
        <f t="shared" si="2400"/>
        <v>1.4751291383365041E-4</v>
      </c>
      <c r="J1539" s="376">
        <f t="shared" si="2400"/>
        <v>3.2825283054239404E-4</v>
      </c>
      <c r="K1539" s="376">
        <f t="shared" si="2400"/>
        <v>1.9617990639079585E-3</v>
      </c>
      <c r="L1539" s="376">
        <f t="shared" si="2400"/>
        <v>1.8060818904620365E-4</v>
      </c>
      <c r="M1539" s="376">
        <f t="shared" si="2400"/>
        <v>1.0636614118956487E-3</v>
      </c>
      <c r="N1539" s="376">
        <f t="shared" si="2400"/>
        <v>1.9685205568202573E-2</v>
      </c>
      <c r="O1539" s="376">
        <f t="shared" si="2400"/>
        <v>1.9553547819070802E-2</v>
      </c>
      <c r="P1539" s="376">
        <f t="shared" si="2400"/>
        <v>1.6499798878859082E-2</v>
      </c>
      <c r="Q1539" s="376">
        <f t="shared" si="2400"/>
        <v>9.0952712752191654E-3</v>
      </c>
      <c r="R1539" s="376">
        <f t="shared" si="2400"/>
        <v>1.9490426438124441E-2</v>
      </c>
      <c r="S1539" s="376">
        <f t="shared" si="2400"/>
        <v>8.9690032808141377E-4</v>
      </c>
      <c r="T1539" s="376">
        <f t="shared" si="2400"/>
        <v>5.262545779820875E-3</v>
      </c>
      <c r="U1539" s="376">
        <f t="shared" si="2400"/>
        <v>2.3484667882454442E-3</v>
      </c>
      <c r="V1539" s="376">
        <f t="shared" si="2400"/>
        <v>1.3037679123850673E-2</v>
      </c>
      <c r="W1539" s="376">
        <f t="shared" si="2400"/>
        <v>3.3706687850679671E-3</v>
      </c>
      <c r="X1539" s="376">
        <f t="shared" si="2400"/>
        <v>9.3343167014273577E-3</v>
      </c>
      <c r="Y1539" s="376">
        <f t="shared" si="2400"/>
        <v>1.8244765614002498E-2</v>
      </c>
      <c r="Z1539" s="376">
        <f t="shared" si="2400"/>
        <v>2.9021861972510801E-2</v>
      </c>
      <c r="AA1539" s="376">
        <f t="shared" si="2400"/>
        <v>1.5080898632464252E-2</v>
      </c>
      <c r="AB1539" s="376">
        <f t="shared" si="2400"/>
        <v>6.3865650316341114E-4</v>
      </c>
      <c r="AC1539" s="376">
        <f t="shared" si="2400"/>
        <v>3.0995073815279499E-3</v>
      </c>
      <c r="AD1539" s="376">
        <f t="shared" si="2400"/>
        <v>8.8142374192177846E-3</v>
      </c>
      <c r="AE1539" s="376">
        <f t="shared" si="2400"/>
        <v>6.7922902366921801E-4</v>
      </c>
      <c r="AF1539" s="376">
        <f t="shared" si="2400"/>
        <v>1.3988977701109533E-2</v>
      </c>
      <c r="AG1539" s="376">
        <f t="shared" ref="AG1539:AH1539" si="2401">AG369*100/AG$5</f>
        <v>4.5091331133576169E-3</v>
      </c>
      <c r="AH1539" s="376">
        <f t="shared" si="2401"/>
        <v>2.3381487059825866E-2</v>
      </c>
      <c r="AI1539" s="376">
        <f t="shared" ref="AI1539:AJ1539" si="2402">AI369*100/AI$5</f>
        <v>1.4033469706913068E-2</v>
      </c>
      <c r="AJ1539" s="376">
        <f t="shared" si="2402"/>
        <v>2.8470731162370717E-2</v>
      </c>
      <c r="AK1539" s="376">
        <f t="shared" ref="AK1539:AL1539" si="2403">AK369*100/AK$5</f>
        <v>3.4630893266462584E-2</v>
      </c>
      <c r="AL1539" s="376">
        <f t="shared" si="2403"/>
        <v>1.6807298237743341E-2</v>
      </c>
      <c r="AM1539" s="376">
        <f t="shared" ref="AM1539:AN1539" si="2404">AM369*100/AM$5</f>
        <v>5.2189502285260808E-3</v>
      </c>
      <c r="AN1539" s="376">
        <f t="shared" si="2404"/>
        <v>6.2261145978215393E-3</v>
      </c>
      <c r="AO1539" s="376">
        <f t="shared" ref="AO1539:AP1539" si="2405">AO369*100/AO$5</f>
        <v>5.6510331901123093E-3</v>
      </c>
      <c r="AP1539" s="376">
        <f t="shared" si="2405"/>
        <v>6.0747643515516809E-3</v>
      </c>
    </row>
    <row r="1540" spans="1:42" s="326" customFormat="1" ht="13.8" x14ac:dyDescent="0.3">
      <c r="A1540" s="328"/>
      <c r="B1540" s="328" t="s">
        <v>574</v>
      </c>
      <c r="C1540" s="376">
        <f t="shared" ref="C1540:AF1540" si="2406">C370*100/C$5</f>
        <v>8.6356531576265778E-5</v>
      </c>
      <c r="D1540" s="376">
        <f t="shared" si="2406"/>
        <v>4.304730123554364E-5</v>
      </c>
      <c r="E1540" s="376">
        <f t="shared" si="2406"/>
        <v>3.7295327902387684E-5</v>
      </c>
      <c r="F1540" s="376">
        <f t="shared" si="2406"/>
        <v>3.9990690167329044E-5</v>
      </c>
      <c r="G1540" s="376">
        <f t="shared" si="2406"/>
        <v>3.6975917215358465E-5</v>
      </c>
      <c r="H1540" s="376">
        <f t="shared" si="2406"/>
        <v>3.6231844675531152E-5</v>
      </c>
      <c r="I1540" s="376">
        <f t="shared" si="2406"/>
        <v>3.6878228458412603E-5</v>
      </c>
      <c r="J1540" s="376">
        <f t="shared" si="2406"/>
        <v>7.2945073453865346E-5</v>
      </c>
      <c r="K1540" s="376">
        <f t="shared" si="2406"/>
        <v>3.9235981278159172E-5</v>
      </c>
      <c r="L1540" s="376">
        <f t="shared" si="2406"/>
        <v>4.5152047261550912E-5</v>
      </c>
      <c r="M1540" s="376">
        <f t="shared" si="2406"/>
        <v>4.2546456475825952E-5</v>
      </c>
      <c r="N1540" s="376">
        <f t="shared" si="2406"/>
        <v>8.8872259901591756E-5</v>
      </c>
      <c r="O1540" s="376">
        <f t="shared" si="2406"/>
        <v>2.250867064044969E-5</v>
      </c>
      <c r="P1540" s="376">
        <f t="shared" si="2406"/>
        <v>3.5926372555998707E-5</v>
      </c>
      <c r="Q1540" s="376">
        <f t="shared" si="2406"/>
        <v>3.7053169551827648E-5</v>
      </c>
      <c r="R1540" s="376">
        <f t="shared" si="2406"/>
        <v>1.4832418404203575E-5</v>
      </c>
      <c r="S1540" s="376">
        <f t="shared" si="2406"/>
        <v>1.93896650190504E-5</v>
      </c>
      <c r="T1540" s="376">
        <f t="shared" si="2406"/>
        <v>5.5134563133500698E-5</v>
      </c>
      <c r="U1540" s="376">
        <f t="shared" si="2406"/>
        <v>1.6521540885869645E-5</v>
      </c>
      <c r="V1540" s="376">
        <f t="shared" si="2406"/>
        <v>2.3618213623406989E-5</v>
      </c>
      <c r="W1540" s="376">
        <f t="shared" si="2406"/>
        <v>3.1181481724374405E-5</v>
      </c>
      <c r="X1540" s="376">
        <f t="shared" si="2406"/>
        <v>1.7388423010511971E-5</v>
      </c>
      <c r="Y1540" s="376">
        <f t="shared" si="2406"/>
        <v>3.7178278949399253E-5</v>
      </c>
      <c r="Z1540" s="376">
        <f t="shared" si="2406"/>
        <v>2.1736068321213368E-5</v>
      </c>
      <c r="AA1540" s="376">
        <f t="shared" si="2406"/>
        <v>5.1576974650929024E-5</v>
      </c>
      <c r="AB1540" s="376">
        <f t="shared" si="2406"/>
        <v>3.357806460003231E-5</v>
      </c>
      <c r="AC1540" s="376">
        <f t="shared" si="2406"/>
        <v>2.1621747899476632E-5</v>
      </c>
      <c r="AD1540" s="376">
        <f t="shared" si="2406"/>
        <v>2.8601767760927424E-5</v>
      </c>
      <c r="AE1540" s="376">
        <f t="shared" si="2406"/>
        <v>2.2269955641258804E-5</v>
      </c>
      <c r="AF1540" s="376">
        <f t="shared" si="2406"/>
        <v>1.6227557089367799E-5</v>
      </c>
      <c r="AG1540" s="376">
        <f t="shared" ref="AG1540:AH1540" si="2407">AG370*100/AG$5</f>
        <v>9.8928283147659265E-6</v>
      </c>
      <c r="AH1540" s="376">
        <f t="shared" si="2407"/>
        <v>2.1384381881878408E-5</v>
      </c>
      <c r="AI1540" s="376">
        <f t="shared" ref="AI1540:AJ1540" si="2408">AI370*100/AI$5</f>
        <v>1.8773694257652637E-5</v>
      </c>
      <c r="AJ1540" s="376">
        <f t="shared" si="2408"/>
        <v>1.3646947142724271E-5</v>
      </c>
      <c r="AK1540" s="376">
        <f t="shared" ref="AK1540:AL1540" si="2409">AK370*100/AK$5</f>
        <v>2.3961897095188042E-5</v>
      </c>
      <c r="AL1540" s="376">
        <f t="shared" si="2409"/>
        <v>2.7875536885573081E-5</v>
      </c>
      <c r="AM1540" s="376">
        <f t="shared" ref="AM1540:AN1540" si="2410">AM370*100/AM$5</f>
        <v>2.8245028685277405E-5</v>
      </c>
      <c r="AN1540" s="376">
        <f t="shared" si="2410"/>
        <v>1.6505424897400967E-5</v>
      </c>
      <c r="AO1540" s="376">
        <f t="shared" ref="AO1540:AP1540" si="2411">AO370*100/AO$5</f>
        <v>1.98871887378515E-5</v>
      </c>
      <c r="AP1540" s="376">
        <f t="shared" si="2411"/>
        <v>9.0550663673091031E-6</v>
      </c>
    </row>
    <row r="1541" spans="1:42" s="326" customFormat="1" ht="13.8" x14ac:dyDescent="0.3">
      <c r="A1541" s="330"/>
      <c r="B1541" s="330" t="s">
        <v>535</v>
      </c>
      <c r="C1541" s="376">
        <f t="shared" ref="C1541:AF1541" si="2412">C371*100/C$5</f>
        <v>2.4179828841354419E-3</v>
      </c>
      <c r="D1541" s="376">
        <f t="shared" si="2412"/>
        <v>3.874257111198928E-3</v>
      </c>
      <c r="E1541" s="376">
        <f t="shared" si="2412"/>
        <v>5.5942991853581529E-3</v>
      </c>
      <c r="F1541" s="376">
        <f t="shared" si="2412"/>
        <v>1.1997207050198714E-4</v>
      </c>
      <c r="G1541" s="376">
        <f t="shared" si="2412"/>
        <v>0</v>
      </c>
      <c r="H1541" s="376">
        <f t="shared" si="2412"/>
        <v>0</v>
      </c>
      <c r="I1541" s="376">
        <f t="shared" si="2412"/>
        <v>0</v>
      </c>
      <c r="J1541" s="376">
        <f t="shared" si="2412"/>
        <v>0</v>
      </c>
      <c r="K1541" s="376">
        <f t="shared" si="2412"/>
        <v>0</v>
      </c>
      <c r="L1541" s="376">
        <f t="shared" si="2412"/>
        <v>5.4182456713861092E-4</v>
      </c>
      <c r="M1541" s="376">
        <f t="shared" si="2412"/>
        <v>4.2546456475825952E-5</v>
      </c>
      <c r="N1541" s="376">
        <f t="shared" si="2412"/>
        <v>0</v>
      </c>
      <c r="O1541" s="376">
        <f t="shared" si="2412"/>
        <v>0</v>
      </c>
      <c r="P1541" s="376">
        <f t="shared" si="2412"/>
        <v>0</v>
      </c>
      <c r="Q1541" s="376">
        <f t="shared" si="2412"/>
        <v>0</v>
      </c>
      <c r="R1541" s="376">
        <f t="shared" si="2412"/>
        <v>1.9360852178799018E-5</v>
      </c>
      <c r="S1541" s="376">
        <f t="shared" si="2412"/>
        <v>0</v>
      </c>
      <c r="T1541" s="376">
        <f t="shared" si="2412"/>
        <v>1.0166968680920051E-4</v>
      </c>
      <c r="U1541" s="376">
        <f t="shared" si="2412"/>
        <v>4.8565522356661669E-5</v>
      </c>
      <c r="V1541" s="376">
        <f t="shared" si="2412"/>
        <v>2.2852171612979893E-3</v>
      </c>
      <c r="W1541" s="376">
        <f t="shared" si="2412"/>
        <v>0</v>
      </c>
      <c r="X1541" s="376">
        <f t="shared" si="2412"/>
        <v>3.4801002041422868E-4</v>
      </c>
      <c r="Y1541" s="376">
        <f t="shared" si="2412"/>
        <v>0</v>
      </c>
      <c r="Z1541" s="376">
        <f t="shared" si="2412"/>
        <v>4.579882303155952E-4</v>
      </c>
      <c r="AA1541" s="376">
        <f t="shared" si="2412"/>
        <v>1.4003256553955716E-3</v>
      </c>
      <c r="AB1541" s="376">
        <f t="shared" si="2412"/>
        <v>0</v>
      </c>
      <c r="AC1541" s="376">
        <f t="shared" si="2412"/>
        <v>0</v>
      </c>
      <c r="AD1541" s="376">
        <f t="shared" si="2412"/>
        <v>0</v>
      </c>
      <c r="AE1541" s="376">
        <f t="shared" si="2412"/>
        <v>3.5585810374136833E-4</v>
      </c>
      <c r="AF1541" s="376">
        <f t="shared" si="2412"/>
        <v>0</v>
      </c>
      <c r="AG1541" s="376">
        <f t="shared" ref="AG1541:AH1541" si="2413">AG371*100/AG$5</f>
        <v>0</v>
      </c>
      <c r="AH1541" s="376">
        <f t="shared" si="2413"/>
        <v>0</v>
      </c>
      <c r="AI1541" s="376">
        <f t="shared" ref="AI1541:AJ1541" si="2414">AI371*100/AI$5</f>
        <v>0</v>
      </c>
      <c r="AJ1541" s="376">
        <f t="shared" si="2414"/>
        <v>0</v>
      </c>
      <c r="AK1541" s="376">
        <f t="shared" ref="AK1541:AL1541" si="2415">AK371*100/AK$5</f>
        <v>0</v>
      </c>
      <c r="AL1541" s="376">
        <f t="shared" si="2415"/>
        <v>1.0250981825470997E-3</v>
      </c>
      <c r="AM1541" s="376">
        <f t="shared" ref="AM1541:AN1541" si="2416">AM371*100/AM$5</f>
        <v>5.8503834521195718E-4</v>
      </c>
      <c r="AN1541" s="376">
        <f t="shared" si="2416"/>
        <v>0</v>
      </c>
      <c r="AO1541" s="376">
        <f t="shared" ref="AO1541:AP1541" si="2417">AO371*100/AO$5</f>
        <v>0</v>
      </c>
      <c r="AP1541" s="376">
        <f t="shared" si="2417"/>
        <v>0</v>
      </c>
    </row>
    <row r="1542" spans="1:42" s="326" customFormat="1" ht="13.8" x14ac:dyDescent="0.3">
      <c r="A1542" s="328"/>
      <c r="B1542" s="328" t="s">
        <v>536</v>
      </c>
      <c r="C1542" s="376">
        <f t="shared" ref="C1542:AF1542" si="2418">C372*100/C$5</f>
        <v>9.7539702415392185E-2</v>
      </c>
      <c r="D1542" s="376">
        <f t="shared" si="2418"/>
        <v>9.9568407757812449E-2</v>
      </c>
      <c r="E1542" s="376">
        <f t="shared" si="2418"/>
        <v>0.26032138875866606</v>
      </c>
      <c r="F1542" s="376">
        <f t="shared" si="2418"/>
        <v>0.10501555237940607</v>
      </c>
      <c r="G1542" s="376">
        <f t="shared" si="2418"/>
        <v>8.1310041956573265E-2</v>
      </c>
      <c r="H1542" s="376">
        <f t="shared" si="2418"/>
        <v>0.10666655072476371</v>
      </c>
      <c r="I1542" s="376">
        <f t="shared" si="2418"/>
        <v>9.5440855250371825E-2</v>
      </c>
      <c r="J1542" s="376">
        <f t="shared" si="2418"/>
        <v>0.10423850996557357</v>
      </c>
      <c r="K1542" s="376">
        <f t="shared" si="2418"/>
        <v>0.18884277789178008</v>
      </c>
      <c r="L1542" s="376">
        <f t="shared" si="2418"/>
        <v>0.11721471469098617</v>
      </c>
      <c r="M1542" s="376">
        <f t="shared" si="2418"/>
        <v>0.11653474428728729</v>
      </c>
      <c r="N1542" s="376">
        <f t="shared" si="2418"/>
        <v>9.851490010091446E-2</v>
      </c>
      <c r="O1542" s="376">
        <f t="shared" si="2418"/>
        <v>0.10276993282267008</v>
      </c>
      <c r="P1542" s="376">
        <f t="shared" si="2418"/>
        <v>0.42141897920056987</v>
      </c>
      <c r="Q1542" s="376">
        <f t="shared" si="2418"/>
        <v>0.16208109803590945</v>
      </c>
      <c r="R1542" s="376">
        <f t="shared" si="2418"/>
        <v>0.15908795600165032</v>
      </c>
      <c r="S1542" s="376">
        <f t="shared" si="2418"/>
        <v>0.19506647033828978</v>
      </c>
      <c r="T1542" s="376">
        <f t="shared" si="2418"/>
        <v>0.22825139760376936</v>
      </c>
      <c r="U1542" s="376">
        <f t="shared" si="2418"/>
        <v>3.0147118566436144</v>
      </c>
      <c r="V1542" s="376">
        <f t="shared" si="2418"/>
        <v>0.13281081690276117</v>
      </c>
      <c r="W1542" s="376">
        <f t="shared" si="2418"/>
        <v>0.12049813023227059</v>
      </c>
      <c r="X1542" s="376">
        <f t="shared" si="2418"/>
        <v>9.8558813112230248E-2</v>
      </c>
      <c r="Y1542" s="376">
        <f t="shared" si="2418"/>
        <v>9.9882261610705278E-2</v>
      </c>
      <c r="Z1542" s="376">
        <f t="shared" si="2418"/>
        <v>0.14186136107287975</v>
      </c>
      <c r="AA1542" s="376">
        <f t="shared" si="2418"/>
        <v>8.7594078264373987E-2</v>
      </c>
      <c r="AB1542" s="376">
        <f t="shared" si="2418"/>
        <v>0.16659219037027584</v>
      </c>
      <c r="AC1542" s="376">
        <f t="shared" si="2418"/>
        <v>0.33085724332850081</v>
      </c>
      <c r="AD1542" s="376">
        <f t="shared" si="2418"/>
        <v>0.108584028403202</v>
      </c>
      <c r="AE1542" s="376">
        <f t="shared" si="2418"/>
        <v>0.14934155447187314</v>
      </c>
      <c r="AF1542" s="376">
        <f t="shared" si="2418"/>
        <v>0.1243174250191792</v>
      </c>
      <c r="AG1542" s="376">
        <f t="shared" ref="AG1542:AH1542" si="2419">AG372*100/AG$5</f>
        <v>9.0268543071614749E-2</v>
      </c>
      <c r="AH1542" s="376">
        <f t="shared" si="2419"/>
        <v>9.6563634890747971E-2</v>
      </c>
      <c r="AI1542" s="376">
        <f t="shared" ref="AI1542:AJ1542" si="2420">AI372*100/AI$5</f>
        <v>0.11941486970668017</v>
      </c>
      <c r="AJ1542" s="376">
        <f t="shared" si="2420"/>
        <v>0.10973766972188496</v>
      </c>
      <c r="AK1542" s="376">
        <f t="shared" ref="AK1542:AL1542" si="2421">AK372*100/AK$5</f>
        <v>0.11473947530982556</v>
      </c>
      <c r="AL1542" s="376">
        <f t="shared" si="2421"/>
        <v>0.10190376924974746</v>
      </c>
      <c r="AM1542" s="376">
        <f t="shared" ref="AM1542:AN1542" si="2422">AM372*100/AM$5</f>
        <v>9.4281791468949508E-2</v>
      </c>
      <c r="AN1542" s="376">
        <f t="shared" si="2422"/>
        <v>0.12996002247824276</v>
      </c>
      <c r="AO1542" s="376">
        <f t="shared" ref="AO1542:AP1542" si="2423">AO372*100/AO$5</f>
        <v>8.95749526624426E-2</v>
      </c>
      <c r="AP1542" s="376">
        <f t="shared" si="2423"/>
        <v>8.580726036887501E-2</v>
      </c>
    </row>
    <row r="1543" spans="1:42" s="326" customFormat="1" ht="27.6" x14ac:dyDescent="0.3">
      <c r="A1543" s="330"/>
      <c r="B1543" s="330" t="s">
        <v>575</v>
      </c>
      <c r="C1543" s="376">
        <f t="shared" ref="C1543:AF1543" si="2424">C373*100/C$5</f>
        <v>1.7746267238922617E-2</v>
      </c>
      <c r="D1543" s="376">
        <f t="shared" si="2424"/>
        <v>1.4334751311436033E-2</v>
      </c>
      <c r="E1543" s="376">
        <f t="shared" si="2424"/>
        <v>1.9430865837143985E-2</v>
      </c>
      <c r="F1543" s="376">
        <f t="shared" si="2424"/>
        <v>1.175726290919474E-2</v>
      </c>
      <c r="G1543" s="376">
        <f t="shared" si="2424"/>
        <v>1.6528234995265234E-2</v>
      </c>
      <c r="H1543" s="376">
        <f t="shared" si="2424"/>
        <v>2.3840553796499499E-2</v>
      </c>
      <c r="I1543" s="376">
        <f t="shared" si="2424"/>
        <v>1.2096058934359335E-2</v>
      </c>
      <c r="J1543" s="376">
        <f t="shared" si="2424"/>
        <v>1.2291244876976311E-2</v>
      </c>
      <c r="K1543" s="376">
        <f t="shared" si="2424"/>
        <v>1.6086752324045259E-2</v>
      </c>
      <c r="L1543" s="376">
        <f t="shared" si="2424"/>
        <v>1.0249514728372057E-2</v>
      </c>
      <c r="M1543" s="376">
        <f t="shared" si="2424"/>
        <v>1.7571686524516118E-2</v>
      </c>
      <c r="N1543" s="376">
        <f t="shared" si="2424"/>
        <v>1.3730764154795926E-2</v>
      </c>
      <c r="O1543" s="376">
        <f t="shared" si="2424"/>
        <v>1.2501870557073295E-2</v>
      </c>
      <c r="P1543" s="376">
        <f t="shared" si="2424"/>
        <v>1.7274041320085639E-2</v>
      </c>
      <c r="Q1543" s="376">
        <f t="shared" si="2424"/>
        <v>2.6581851480095994E-2</v>
      </c>
      <c r="R1543" s="376">
        <f t="shared" si="2424"/>
        <v>2.1722360560644787E-2</v>
      </c>
      <c r="S1543" s="376">
        <f t="shared" si="2424"/>
        <v>2.4265088040103387E-2</v>
      </c>
      <c r="T1543" s="376">
        <f t="shared" si="2424"/>
        <v>2.7525663551978403E-2</v>
      </c>
      <c r="U1543" s="376">
        <f t="shared" si="2424"/>
        <v>1.7052180013006388E-2</v>
      </c>
      <c r="V1543" s="376">
        <f t="shared" si="2424"/>
        <v>1.5523150098792043E-2</v>
      </c>
      <c r="W1543" s="376">
        <f t="shared" si="2424"/>
        <v>1.2589881417824474E-2</v>
      </c>
      <c r="X1543" s="376">
        <f t="shared" si="2424"/>
        <v>2.1138347745659099E-2</v>
      </c>
      <c r="Y1543" s="376">
        <f t="shared" si="2424"/>
        <v>1.7953994618544401E-2</v>
      </c>
      <c r="Z1543" s="376">
        <f t="shared" si="2424"/>
        <v>2.5925405022810225E-2</v>
      </c>
      <c r="AA1543" s="376">
        <f t="shared" si="2424"/>
        <v>1.3915570385345886E-2</v>
      </c>
      <c r="AB1543" s="376">
        <f t="shared" si="2424"/>
        <v>1.3522342370861303E-2</v>
      </c>
      <c r="AC1543" s="376">
        <f t="shared" si="2424"/>
        <v>9.2969367053172044E-3</v>
      </c>
      <c r="AD1543" s="376">
        <f t="shared" si="2424"/>
        <v>1.1153459510362047E-2</v>
      </c>
      <c r="AE1543" s="376">
        <f t="shared" si="2424"/>
        <v>7.9201002916146294E-3</v>
      </c>
      <c r="AF1543" s="376">
        <f t="shared" si="2424"/>
        <v>1.1328791012279831E-2</v>
      </c>
      <c r="AG1543" s="376">
        <f t="shared" ref="AG1543:AH1543" si="2425">AG373*100/AG$5</f>
        <v>1.5520211232457211E-2</v>
      </c>
      <c r="AH1543" s="376">
        <f t="shared" si="2425"/>
        <v>1.3001066344584405E-2</v>
      </c>
      <c r="AI1543" s="376">
        <f t="shared" ref="AI1543:AJ1543" si="2426">AI373*100/AI$5</f>
        <v>8.0282274702703771E-3</v>
      </c>
      <c r="AJ1543" s="376">
        <f t="shared" si="2426"/>
        <v>9.6484675004715435E-3</v>
      </c>
      <c r="AK1543" s="376">
        <f t="shared" ref="AK1543:AL1543" si="2427">AK373*100/AK$5</f>
        <v>1.1611188373607858E-2</v>
      </c>
      <c r="AL1543" s="376">
        <f t="shared" si="2427"/>
        <v>1.2927311407698504E-2</v>
      </c>
      <c r="AM1543" s="376">
        <f t="shared" ref="AM1543:AN1543" si="2428">AM373*100/AM$5</f>
        <v>1.5307979554650439E-2</v>
      </c>
      <c r="AN1543" s="376">
        <f t="shared" si="2428"/>
        <v>1.4259502170336159E-2</v>
      </c>
      <c r="AO1543" s="376">
        <f t="shared" ref="AO1543:AP1543" si="2429">AO373*100/AO$5</f>
        <v>1.254189159137039E-2</v>
      </c>
      <c r="AP1543" s="376">
        <f t="shared" si="2429"/>
        <v>1.1409645318072245E-2</v>
      </c>
    </row>
    <row r="1544" spans="1:42" s="326" customFormat="1" ht="27.6" x14ac:dyDescent="0.3">
      <c r="A1544" s="328"/>
      <c r="B1544" s="328" t="s">
        <v>576</v>
      </c>
      <c r="C1544" s="376">
        <f t="shared" ref="C1544:AF1544" si="2430">C374*100/C$5</f>
        <v>1.2737588407499202E-2</v>
      </c>
      <c r="D1544" s="376">
        <f t="shared" si="2430"/>
        <v>2.2944211558544762E-2</v>
      </c>
      <c r="E1544" s="376">
        <f t="shared" si="2430"/>
        <v>1.9281684525534432E-2</v>
      </c>
      <c r="F1544" s="376">
        <f t="shared" si="2430"/>
        <v>1.92755126606526E-2</v>
      </c>
      <c r="G1544" s="376">
        <f t="shared" si="2430"/>
        <v>1.0796967826884671E-2</v>
      </c>
      <c r="H1544" s="376">
        <f t="shared" si="2430"/>
        <v>5.9057906821115775E-3</v>
      </c>
      <c r="I1544" s="376">
        <f t="shared" si="2430"/>
        <v>1.3571188072695839E-2</v>
      </c>
      <c r="J1544" s="376">
        <f t="shared" si="2430"/>
        <v>1.2510080097337907E-2</v>
      </c>
      <c r="K1544" s="376">
        <f t="shared" si="2430"/>
        <v>1.2633985971567252E-2</v>
      </c>
      <c r="L1544" s="376">
        <f t="shared" si="2430"/>
        <v>2.1176310165667379E-2</v>
      </c>
      <c r="M1544" s="376">
        <f t="shared" si="2430"/>
        <v>3.5185919505508062E-2</v>
      </c>
      <c r="N1544" s="376">
        <f t="shared" si="2430"/>
        <v>2.2218064975397939E-2</v>
      </c>
      <c r="O1544" s="376">
        <f t="shared" si="2430"/>
        <v>2.0714154519798127E-2</v>
      </c>
      <c r="P1544" s="376">
        <f t="shared" si="2430"/>
        <v>3.3305799864202852E-2</v>
      </c>
      <c r="Q1544" s="376">
        <f t="shared" si="2430"/>
        <v>4.4386311619583473E-2</v>
      </c>
      <c r="R1544" s="376">
        <f t="shared" si="2430"/>
        <v>3.5246030429609124E-2</v>
      </c>
      <c r="S1544" s="376">
        <f t="shared" si="2430"/>
        <v>1.6819268293996086E-2</v>
      </c>
      <c r="T1544" s="376">
        <f t="shared" si="2430"/>
        <v>6.220798074453756E-2</v>
      </c>
      <c r="U1544" s="376">
        <f t="shared" si="2430"/>
        <v>4.6676906522346753E-2</v>
      </c>
      <c r="V1544" s="376">
        <f t="shared" si="2430"/>
        <v>2.3313533071687962E-2</v>
      </c>
      <c r="W1544" s="376">
        <f t="shared" si="2430"/>
        <v>2.5786483637384221E-2</v>
      </c>
      <c r="X1544" s="376">
        <f t="shared" si="2430"/>
        <v>2.32097805816464E-2</v>
      </c>
      <c r="Y1544" s="376">
        <f t="shared" si="2430"/>
        <v>2.5252723804121899E-2</v>
      </c>
      <c r="Z1544" s="376">
        <f t="shared" si="2430"/>
        <v>3.6204809810071556E-2</v>
      </c>
      <c r="AA1544" s="376">
        <f t="shared" si="2430"/>
        <v>1.7465759123454438E-2</v>
      </c>
      <c r="AB1544" s="376">
        <f t="shared" si="2430"/>
        <v>3.0852030241059543E-2</v>
      </c>
      <c r="AC1544" s="376">
        <f t="shared" si="2430"/>
        <v>6.3572596111105245E-2</v>
      </c>
      <c r="AD1544" s="376">
        <f t="shared" si="2430"/>
        <v>5.9358969258094585E-2</v>
      </c>
      <c r="AE1544" s="376">
        <f t="shared" si="2430"/>
        <v>9.2891550557837807E-2</v>
      </c>
      <c r="AF1544" s="376">
        <f t="shared" si="2430"/>
        <v>6.2235617714055259E-2</v>
      </c>
      <c r="AG1544" s="376">
        <f t="shared" ref="AG1544:AH1544" si="2431">AG374*100/AG$5</f>
        <v>1.8172050312576512E-2</v>
      </c>
      <c r="AH1544" s="376">
        <f t="shared" si="2431"/>
        <v>3.0697784884656781E-2</v>
      </c>
      <c r="AI1544" s="376">
        <f t="shared" ref="AI1544:AJ1544" si="2432">AI374*100/AI$5</f>
        <v>6.4503461992891545E-2</v>
      </c>
      <c r="AJ1544" s="376">
        <f t="shared" si="2432"/>
        <v>2.9813638218635058E-2</v>
      </c>
      <c r="AK1544" s="376">
        <f t="shared" ref="AK1544:AL1544" si="2433">AK374*100/AK$5</f>
        <v>2.9459706519151127E-2</v>
      </c>
      <c r="AL1544" s="376">
        <f t="shared" si="2433"/>
        <v>2.1199663022749844E-2</v>
      </c>
      <c r="AM1544" s="376">
        <f t="shared" ref="AM1544:AN1544" si="2434">AM374*100/AM$5</f>
        <v>1.3257248513591662E-2</v>
      </c>
      <c r="AN1544" s="376">
        <f t="shared" si="2434"/>
        <v>2.2255532207536791E-2</v>
      </c>
      <c r="AO1544" s="376">
        <f t="shared" ref="AO1544:AP1544" si="2435">AO374*100/AO$5</f>
        <v>2.3387836828322666E-2</v>
      </c>
      <c r="AP1544" s="376">
        <f t="shared" si="2435"/>
        <v>2.0530278283171645E-2</v>
      </c>
    </row>
    <row r="1545" spans="1:42" s="326" customFormat="1" ht="27.6" x14ac:dyDescent="0.3">
      <c r="A1545" s="330"/>
      <c r="B1545" s="330" t="s">
        <v>577</v>
      </c>
      <c r="C1545" s="376">
        <f t="shared" ref="C1545:AF1545" si="2436">C375*100/C$5</f>
        <v>6.7055846768970376E-2</v>
      </c>
      <c r="D1545" s="376">
        <f t="shared" si="2436"/>
        <v>6.2289444887831655E-2</v>
      </c>
      <c r="E1545" s="376">
        <f t="shared" si="2436"/>
        <v>0.22157154306808524</v>
      </c>
      <c r="F1545" s="376">
        <f t="shared" si="2436"/>
        <v>7.398277680955874E-2</v>
      </c>
      <c r="G1545" s="376">
        <f t="shared" si="2436"/>
        <v>5.3947863217208E-2</v>
      </c>
      <c r="H1545" s="376">
        <f t="shared" si="2436"/>
        <v>7.6920206246152631E-2</v>
      </c>
      <c r="I1545" s="376">
        <f t="shared" si="2436"/>
        <v>6.9810486471775068E-2</v>
      </c>
      <c r="J1545" s="376">
        <f t="shared" si="2436"/>
        <v>7.9400712454532424E-2</v>
      </c>
      <c r="K1545" s="376">
        <f t="shared" si="2436"/>
        <v>0.16012203959616758</v>
      </c>
      <c r="L1545" s="376">
        <f t="shared" si="2436"/>
        <v>8.5788889796946724E-2</v>
      </c>
      <c r="M1545" s="376">
        <f t="shared" si="2436"/>
        <v>6.3819684713738931E-2</v>
      </c>
      <c r="N1545" s="376">
        <f t="shared" si="2436"/>
        <v>6.2566070970720589E-2</v>
      </c>
      <c r="O1545" s="376">
        <f t="shared" si="2436"/>
        <v>6.9553907745798643E-2</v>
      </c>
      <c r="P1545" s="376">
        <f t="shared" si="2436"/>
        <v>0.37083913801628138</v>
      </c>
      <c r="Q1545" s="376">
        <f t="shared" si="2436"/>
        <v>9.1112934936229961E-2</v>
      </c>
      <c r="R1545" s="376">
        <f t="shared" si="2436"/>
        <v>0.10211956501139642</v>
      </c>
      <c r="S1545" s="376">
        <f t="shared" si="2436"/>
        <v>0.15398211400419026</v>
      </c>
      <c r="T1545" s="376">
        <f t="shared" si="2436"/>
        <v>0.13851775330725338</v>
      </c>
      <c r="U1545" s="376">
        <f t="shared" si="2436"/>
        <v>2.9509827701082605</v>
      </c>
      <c r="V1545" s="376">
        <f t="shared" si="2436"/>
        <v>9.3974133732281168E-2</v>
      </c>
      <c r="W1545" s="376">
        <f t="shared" si="2436"/>
        <v>8.2121765177061878E-2</v>
      </c>
      <c r="X1545" s="376">
        <f t="shared" si="2436"/>
        <v>5.4210684784924738E-2</v>
      </c>
      <c r="Y1545" s="376">
        <f t="shared" si="2436"/>
        <v>5.6675543188038975E-2</v>
      </c>
      <c r="Z1545" s="376">
        <f t="shared" si="2436"/>
        <v>7.9731146239997955E-2</v>
      </c>
      <c r="AA1545" s="376">
        <f t="shared" si="2436"/>
        <v>5.6212748755573666E-2</v>
      </c>
      <c r="AB1545" s="376">
        <f t="shared" si="2436"/>
        <v>0.12221781775835498</v>
      </c>
      <c r="AC1545" s="376">
        <f t="shared" si="2436"/>
        <v>0.25798771051207831</v>
      </c>
      <c r="AD1545" s="376">
        <f t="shared" si="2436"/>
        <v>3.8071599634745372E-2</v>
      </c>
      <c r="AE1545" s="376">
        <f t="shared" si="2436"/>
        <v>4.8529903622420704E-2</v>
      </c>
      <c r="AF1545" s="376">
        <f t="shared" si="2436"/>
        <v>5.0753016292844094E-2</v>
      </c>
      <c r="AG1545" s="376">
        <f t="shared" ref="AG1545:AH1545" si="2437">AG375*100/AG$5</f>
        <v>5.6576281526581014E-2</v>
      </c>
      <c r="AH1545" s="376">
        <f t="shared" si="2437"/>
        <v>5.2864783661506771E-2</v>
      </c>
      <c r="AI1545" s="376">
        <f t="shared" ref="AI1545:AJ1545" si="2438">AI375*100/AI$5</f>
        <v>4.6883180243518237E-2</v>
      </c>
      <c r="AJ1545" s="376">
        <f t="shared" si="2438"/>
        <v>7.0275564002778373E-2</v>
      </c>
      <c r="AK1545" s="376">
        <f t="shared" ref="AK1545:AL1545" si="2439">AK375*100/AK$5</f>
        <v>7.3668580417066587E-2</v>
      </c>
      <c r="AL1545" s="376">
        <f t="shared" si="2439"/>
        <v>6.777679481929913E-2</v>
      </c>
      <c r="AM1545" s="376">
        <f t="shared" ref="AM1545:AN1545" si="2440">AM375*100/AM$5</f>
        <v>6.5716563400707417E-2</v>
      </c>
      <c r="AN1545" s="376">
        <f t="shared" si="2440"/>
        <v>9.3444988100369802E-2</v>
      </c>
      <c r="AO1545" s="376">
        <f t="shared" ref="AO1545:AP1545" si="2441">AO375*100/AO$5</f>
        <v>5.3645224242749541E-2</v>
      </c>
      <c r="AP1545" s="376">
        <f t="shared" si="2441"/>
        <v>5.3867336767631134E-2</v>
      </c>
    </row>
    <row r="1546" spans="1:42" s="326" customFormat="1" ht="13.8" x14ac:dyDescent="0.3">
      <c r="A1546" s="328"/>
      <c r="B1546" s="328" t="s">
        <v>537</v>
      </c>
      <c r="C1546" s="376">
        <f t="shared" ref="C1546:AF1546" si="2442">C376*100/C$5</f>
        <v>2.7503691741724885</v>
      </c>
      <c r="D1546" s="376">
        <f t="shared" si="2442"/>
        <v>2.7660043408898565</v>
      </c>
      <c r="E1546" s="376">
        <f t="shared" si="2442"/>
        <v>2.6554646419779058</v>
      </c>
      <c r="F1546" s="376">
        <f t="shared" si="2442"/>
        <v>2.3542119394604941</v>
      </c>
      <c r="G1546" s="376">
        <f t="shared" si="2442"/>
        <v>2.5583267362134365</v>
      </c>
      <c r="H1546" s="376">
        <f t="shared" si="2442"/>
        <v>2.6666275362744174</v>
      </c>
      <c r="I1546" s="376">
        <f t="shared" si="2442"/>
        <v>2.3451971823558324</v>
      </c>
      <c r="J1546" s="376">
        <f t="shared" si="2442"/>
        <v>2.9812651520594766</v>
      </c>
      <c r="K1546" s="376">
        <f t="shared" si="2442"/>
        <v>2.7013188390387026</v>
      </c>
      <c r="L1546" s="376">
        <f t="shared" si="2442"/>
        <v>3.131745998061171</v>
      </c>
      <c r="M1546" s="376">
        <f t="shared" si="2442"/>
        <v>3.0290949687964286</v>
      </c>
      <c r="N1546" s="376">
        <f t="shared" si="2442"/>
        <v>2.9746878472961282</v>
      </c>
      <c r="O1546" s="376">
        <f t="shared" si="2442"/>
        <v>2.819244852186265</v>
      </c>
      <c r="P1546" s="376">
        <f t="shared" si="2442"/>
        <v>3.1061756340052602</v>
      </c>
      <c r="Q1546" s="376">
        <f t="shared" si="2442"/>
        <v>2.8914109922202531</v>
      </c>
      <c r="R1546" s="376">
        <f t="shared" si="2442"/>
        <v>2.7247101291848144</v>
      </c>
      <c r="S1546" s="376">
        <f t="shared" si="2442"/>
        <v>2.8033295156701787</v>
      </c>
      <c r="T1546" s="376">
        <f t="shared" si="2442"/>
        <v>2.7678020232479872</v>
      </c>
      <c r="U1546" s="376">
        <f t="shared" si="2442"/>
        <v>2.8422573566431559</v>
      </c>
      <c r="V1546" s="376">
        <f t="shared" si="2442"/>
        <v>3.1150694812017794</v>
      </c>
      <c r="W1546" s="376">
        <f t="shared" si="2442"/>
        <v>3.0244036549975597</v>
      </c>
      <c r="X1546" s="376">
        <f t="shared" si="2442"/>
        <v>3.1263808314779169</v>
      </c>
      <c r="Y1546" s="376">
        <f t="shared" si="2442"/>
        <v>2.6207717858039588</v>
      </c>
      <c r="Z1546" s="376">
        <f t="shared" si="2442"/>
        <v>2.989817959641885</v>
      </c>
      <c r="AA1546" s="376">
        <f t="shared" si="2442"/>
        <v>2.5007473722267011</v>
      </c>
      <c r="AB1546" s="376">
        <f t="shared" si="2442"/>
        <v>2.7981331319890264</v>
      </c>
      <c r="AC1546" s="376">
        <f t="shared" si="2442"/>
        <v>2.2141904564554067</v>
      </c>
      <c r="AD1546" s="376">
        <f t="shared" si="2442"/>
        <v>2.417877416848393</v>
      </c>
      <c r="AE1546" s="376">
        <f t="shared" si="2442"/>
        <v>2.4294682539355779</v>
      </c>
      <c r="AF1546" s="376">
        <f t="shared" si="2442"/>
        <v>2.4678505233804291</v>
      </c>
      <c r="AG1546" s="376">
        <f t="shared" ref="AG1546:AH1546" si="2443">AG376*100/AG$5</f>
        <v>2.4460195471731434</v>
      </c>
      <c r="AH1546" s="376">
        <f t="shared" si="2443"/>
        <v>2.4418543183985579</v>
      </c>
      <c r="AI1546" s="376">
        <f t="shared" ref="AI1546:AJ1546" si="2444">AI376*100/AI$5</f>
        <v>2.4673518728691244</v>
      </c>
      <c r="AJ1546" s="376">
        <f t="shared" si="2444"/>
        <v>2.3201237169486384</v>
      </c>
      <c r="AK1546" s="376">
        <f t="shared" ref="AK1546:AL1546" si="2445">AK376*100/AK$5</f>
        <v>2.3384402074917503</v>
      </c>
      <c r="AL1546" s="376">
        <f t="shared" si="2445"/>
        <v>2.1763736562135652</v>
      </c>
      <c r="AM1546" s="376">
        <f t="shared" ref="AM1546:AN1546" si="2446">AM376*100/AM$5</f>
        <v>2.2929576331580828</v>
      </c>
      <c r="AN1546" s="376">
        <f t="shared" si="2446"/>
        <v>2.4891139399354545</v>
      </c>
      <c r="AO1546" s="376">
        <f t="shared" ref="AO1546:AP1546" si="2447">AO376*100/AO$5</f>
        <v>2.1407074924006251</v>
      </c>
      <c r="AP1546" s="376">
        <f t="shared" si="2447"/>
        <v>2.217979599160401</v>
      </c>
    </row>
    <row r="1547" spans="1:42" s="326" customFormat="1" ht="13.8" x14ac:dyDescent="0.3">
      <c r="A1547" s="330"/>
      <c r="B1547" s="330" t="s">
        <v>538</v>
      </c>
      <c r="C1547" s="376">
        <f t="shared" ref="C1547:AF1547" si="2448">C377*100/C$5</f>
        <v>0.17124500211573501</v>
      </c>
      <c r="D1547" s="376">
        <f t="shared" si="2448"/>
        <v>0.15837102124556507</v>
      </c>
      <c r="E1547" s="376">
        <f t="shared" si="2448"/>
        <v>0.17875650663614417</v>
      </c>
      <c r="F1547" s="376">
        <f t="shared" si="2448"/>
        <v>0.18715642998309995</v>
      </c>
      <c r="G1547" s="376">
        <f t="shared" si="2448"/>
        <v>0.18299381429880904</v>
      </c>
      <c r="H1547" s="376">
        <f t="shared" si="2448"/>
        <v>0.17039836550902301</v>
      </c>
      <c r="I1547" s="376">
        <f t="shared" si="2448"/>
        <v>0.16370245612689355</v>
      </c>
      <c r="J1547" s="376">
        <f t="shared" si="2448"/>
        <v>0.1954563243196322</v>
      </c>
      <c r="K1547" s="376">
        <f t="shared" si="2448"/>
        <v>0.19614067040951769</v>
      </c>
      <c r="L1547" s="376">
        <f t="shared" si="2448"/>
        <v>0.17284203691721689</v>
      </c>
      <c r="M1547" s="376">
        <f t="shared" si="2448"/>
        <v>0.15967685115377481</v>
      </c>
      <c r="N1547" s="376">
        <f t="shared" si="2448"/>
        <v>0.15041629988344404</v>
      </c>
      <c r="O1547" s="376">
        <f t="shared" si="2448"/>
        <v>0.13756807398180673</v>
      </c>
      <c r="P1547" s="376">
        <f t="shared" si="2448"/>
        <v>0.19145151847134109</v>
      </c>
      <c r="Q1547" s="376">
        <f t="shared" si="2448"/>
        <v>0.21889951923103901</v>
      </c>
      <c r="R1547" s="376">
        <f t="shared" si="2448"/>
        <v>0.21335500178607064</v>
      </c>
      <c r="S1547" s="376">
        <f t="shared" si="2448"/>
        <v>0.22681077036107225</v>
      </c>
      <c r="T1547" s="376">
        <f t="shared" si="2448"/>
        <v>0.21001374275608392</v>
      </c>
      <c r="U1547" s="376">
        <f t="shared" si="2448"/>
        <v>0.24315370467556793</v>
      </c>
      <c r="V1547" s="376">
        <f t="shared" si="2448"/>
        <v>0.24385857260775912</v>
      </c>
      <c r="W1547" s="376">
        <f t="shared" si="2448"/>
        <v>0.1913004561644438</v>
      </c>
      <c r="X1547" s="376">
        <f t="shared" si="2448"/>
        <v>0.20863351981592279</v>
      </c>
      <c r="Y1547" s="376">
        <f t="shared" si="2448"/>
        <v>0.18469800991492377</v>
      </c>
      <c r="Z1547" s="376">
        <f t="shared" si="2448"/>
        <v>0.18543604233278668</v>
      </c>
      <c r="AA1547" s="376">
        <f t="shared" si="2448"/>
        <v>0.176202254351988</v>
      </c>
      <c r="AB1547" s="376">
        <f t="shared" si="2448"/>
        <v>0.18523167533333335</v>
      </c>
      <c r="AC1547" s="376">
        <f t="shared" si="2448"/>
        <v>0.18963053680727104</v>
      </c>
      <c r="AD1547" s="376">
        <f t="shared" si="2448"/>
        <v>0.20741080037031043</v>
      </c>
      <c r="AE1547" s="376">
        <f t="shared" si="2448"/>
        <v>0.20515533553953774</v>
      </c>
      <c r="AF1547" s="376">
        <f t="shared" si="2448"/>
        <v>0.1939979904538881</v>
      </c>
      <c r="AG1547" s="376">
        <f t="shared" ref="AG1547:AH1547" si="2449">AG377*100/AG$5</f>
        <v>0.18628967934063831</v>
      </c>
      <c r="AH1547" s="376">
        <f t="shared" si="2449"/>
        <v>0.19135579132529784</v>
      </c>
      <c r="AI1547" s="376">
        <f t="shared" ref="AI1547:AJ1547" si="2450">AI377*100/AI$5</f>
        <v>0.18099411528361969</v>
      </c>
      <c r="AJ1547" s="376">
        <f t="shared" si="2450"/>
        <v>0.1762271932930243</v>
      </c>
      <c r="AK1547" s="376">
        <f t="shared" ref="AK1547:AL1547" si="2451">AK377*100/AK$5</f>
        <v>0.17254996585574617</v>
      </c>
      <c r="AL1547" s="376">
        <f t="shared" si="2451"/>
        <v>0.17149596888663926</v>
      </c>
      <c r="AM1547" s="376">
        <f t="shared" ref="AM1547:AN1547" si="2452">AM377*100/AM$5</f>
        <v>0.18640672051366527</v>
      </c>
      <c r="AN1547" s="376">
        <f t="shared" si="2452"/>
        <v>0.20036625637041405</v>
      </c>
      <c r="AO1547" s="376">
        <f t="shared" ref="AO1547:AP1547" si="2453">AO377*100/AO$5</f>
        <v>0.19720075273630611</v>
      </c>
      <c r="AP1547" s="376">
        <f t="shared" si="2453"/>
        <v>0.19850334841710757</v>
      </c>
    </row>
    <row r="1548" spans="1:42" s="326" customFormat="1" ht="27.6" x14ac:dyDescent="0.3">
      <c r="A1548" s="328"/>
      <c r="B1548" s="328" t="s">
        <v>539</v>
      </c>
      <c r="C1548" s="376">
        <f t="shared" ref="C1548:AF1548" si="2454">C378*100/C$5</f>
        <v>2.0189725299873058</v>
      </c>
      <c r="D1548" s="376">
        <f t="shared" si="2454"/>
        <v>2.0645055199554374</v>
      </c>
      <c r="E1548" s="376">
        <f t="shared" si="2454"/>
        <v>1.9270122973884696</v>
      </c>
      <c r="F1548" s="376">
        <f t="shared" si="2454"/>
        <v>1.6919661102895247</v>
      </c>
      <c r="G1548" s="376">
        <f t="shared" si="2454"/>
        <v>1.861145817117853</v>
      </c>
      <c r="H1548" s="376">
        <f t="shared" si="2454"/>
        <v>1.9565920761680333</v>
      </c>
      <c r="I1548" s="376">
        <f t="shared" si="2454"/>
        <v>1.7292938888718838</v>
      </c>
      <c r="J1548" s="376">
        <f t="shared" si="2454"/>
        <v>2.2044001197758107</v>
      </c>
      <c r="K1548" s="376">
        <f t="shared" si="2454"/>
        <v>1.9786705358575669</v>
      </c>
      <c r="L1548" s="376">
        <f t="shared" si="2454"/>
        <v>2.2906085096257391</v>
      </c>
      <c r="M1548" s="376">
        <f t="shared" si="2454"/>
        <v>2.272491333286816</v>
      </c>
      <c r="N1548" s="376">
        <f t="shared" si="2454"/>
        <v>2.2409140334186359</v>
      </c>
      <c r="O1548" s="376">
        <f t="shared" si="2454"/>
        <v>2.0819266569850545</v>
      </c>
      <c r="P1548" s="376">
        <f t="shared" si="2454"/>
        <v>2.3118861335656113</v>
      </c>
      <c r="Q1548" s="376">
        <f t="shared" si="2454"/>
        <v>2.1121834722256803</v>
      </c>
      <c r="R1548" s="376">
        <f t="shared" si="2454"/>
        <v>2.0140794375404227</v>
      </c>
      <c r="S1548" s="376">
        <f t="shared" si="2454"/>
        <v>2.0392398210637728</v>
      </c>
      <c r="T1548" s="376">
        <f t="shared" si="2454"/>
        <v>2.0253912681905337</v>
      </c>
      <c r="U1548" s="376">
        <f t="shared" si="2454"/>
        <v>2.0542825786237149</v>
      </c>
      <c r="V1548" s="376">
        <f t="shared" si="2454"/>
        <v>2.2931478610067009</v>
      </c>
      <c r="W1548" s="376">
        <f t="shared" si="2454"/>
        <v>2.2542111122665158</v>
      </c>
      <c r="X1548" s="376">
        <f t="shared" si="2454"/>
        <v>2.3224855931737993</v>
      </c>
      <c r="Y1548" s="376">
        <f t="shared" si="2454"/>
        <v>1.9093918931420344</v>
      </c>
      <c r="Z1548" s="376">
        <f t="shared" si="2454"/>
        <v>2.2456064877246886</v>
      </c>
      <c r="AA1548" s="376">
        <f t="shared" si="2454"/>
        <v>1.7856196370470787</v>
      </c>
      <c r="AB1548" s="376">
        <f t="shared" si="2454"/>
        <v>2.0637122788501125</v>
      </c>
      <c r="AC1548" s="376">
        <f t="shared" si="2454"/>
        <v>1.5754832836989603</v>
      </c>
      <c r="AD1548" s="376">
        <f t="shared" si="2454"/>
        <v>1.7186599144615355</v>
      </c>
      <c r="AE1548" s="376">
        <f t="shared" si="2454"/>
        <v>1.732350365265428</v>
      </c>
      <c r="AF1548" s="376">
        <f t="shared" si="2454"/>
        <v>1.7632470473272863</v>
      </c>
      <c r="AG1548" s="376">
        <f t="shared" ref="AG1548:AH1548" si="2455">AG378*100/AG$5</f>
        <v>1.733438064743811</v>
      </c>
      <c r="AH1548" s="376">
        <f t="shared" si="2455"/>
        <v>1.7038358083323546</v>
      </c>
      <c r="AI1548" s="376">
        <f t="shared" ref="AI1548:AJ1548" si="2456">AI378*100/AI$5</f>
        <v>1.7579157718149105</v>
      </c>
      <c r="AJ1548" s="376">
        <f t="shared" si="2456"/>
        <v>1.651714634822236</v>
      </c>
      <c r="AK1548" s="376">
        <f t="shared" ref="AK1548:AL1548" si="2457">AK378*100/AK$5</f>
        <v>1.6848152230563009</v>
      </c>
      <c r="AL1548" s="376">
        <f t="shared" si="2457"/>
        <v>1.5672253266335721</v>
      </c>
      <c r="AM1548" s="376">
        <f t="shared" ref="AM1548:AN1548" si="2458">AM378*100/AM$5</f>
        <v>1.6296196782385872</v>
      </c>
      <c r="AN1548" s="376">
        <f t="shared" si="2458"/>
        <v>1.7442670850318753</v>
      </c>
      <c r="AO1548" s="376">
        <f t="shared" ref="AO1548:AP1548" si="2459">AO378*100/AO$5</f>
        <v>1.4627516488303658</v>
      </c>
      <c r="AP1548" s="376">
        <f t="shared" si="2459"/>
        <v>1.5397016482392636</v>
      </c>
    </row>
    <row r="1549" spans="1:42" s="326" customFormat="1" ht="13.8" x14ac:dyDescent="0.3">
      <c r="A1549" s="330"/>
      <c r="B1549" s="330" t="s">
        <v>540</v>
      </c>
      <c r="C1549" s="376">
        <f t="shared" ref="C1549:AF1549" si="2460">C379*100/C$5</f>
        <v>0.5601516420694479</v>
      </c>
      <c r="D1549" s="376">
        <f t="shared" si="2460"/>
        <v>0.54312779968885416</v>
      </c>
      <c r="E1549" s="376">
        <f t="shared" si="2460"/>
        <v>0.54969583795329202</v>
      </c>
      <c r="F1549" s="376">
        <f t="shared" si="2460"/>
        <v>0.47508939918786908</v>
      </c>
      <c r="G1549" s="376">
        <f t="shared" si="2460"/>
        <v>0.51415012887955946</v>
      </c>
      <c r="H1549" s="376">
        <f t="shared" si="2460"/>
        <v>0.53963709459736098</v>
      </c>
      <c r="I1549" s="376">
        <f t="shared" si="2460"/>
        <v>0.45220083735705535</v>
      </c>
      <c r="J1549" s="376">
        <f t="shared" si="2460"/>
        <v>0.58140870796403377</v>
      </c>
      <c r="K1549" s="376">
        <f t="shared" si="2460"/>
        <v>0.52650763277161794</v>
      </c>
      <c r="L1549" s="376">
        <f t="shared" si="2460"/>
        <v>0.66825029947095349</v>
      </c>
      <c r="M1549" s="376">
        <f t="shared" si="2460"/>
        <v>0.59696933081231396</v>
      </c>
      <c r="N1549" s="376">
        <f t="shared" si="2460"/>
        <v>0.58331307786409758</v>
      </c>
      <c r="O1549" s="376">
        <f t="shared" si="2460"/>
        <v>0.59975012121940352</v>
      </c>
      <c r="P1549" s="376">
        <f t="shared" si="2460"/>
        <v>0.60283798196830729</v>
      </c>
      <c r="Q1549" s="376">
        <f t="shared" si="2460"/>
        <v>0.56032800076353417</v>
      </c>
      <c r="R1549" s="376">
        <f t="shared" si="2460"/>
        <v>0.4972756898583211</v>
      </c>
      <c r="S1549" s="376">
        <f t="shared" si="2460"/>
        <v>0.53727892424533408</v>
      </c>
      <c r="T1549" s="376">
        <f t="shared" si="2460"/>
        <v>0.53239701230136993</v>
      </c>
      <c r="U1549" s="376">
        <f t="shared" si="2460"/>
        <v>0.54482107334387297</v>
      </c>
      <c r="V1549" s="376">
        <f t="shared" si="2460"/>
        <v>0.57806304758731952</v>
      </c>
      <c r="W1549" s="376">
        <f t="shared" si="2460"/>
        <v>0.57889208656660052</v>
      </c>
      <c r="X1549" s="376">
        <f t="shared" si="2460"/>
        <v>0.59526171848819487</v>
      </c>
      <c r="Y1549" s="376">
        <f t="shared" si="2460"/>
        <v>0.52668188274700023</v>
      </c>
      <c r="Z1549" s="376">
        <f t="shared" si="2460"/>
        <v>0.55877542958441029</v>
      </c>
      <c r="AA1549" s="376">
        <f t="shared" si="2460"/>
        <v>0.53892548082763403</v>
      </c>
      <c r="AB1549" s="376">
        <f t="shared" si="2460"/>
        <v>0.54918917780558063</v>
      </c>
      <c r="AC1549" s="376">
        <f t="shared" si="2460"/>
        <v>0.44907663594917535</v>
      </c>
      <c r="AD1549" s="376">
        <f t="shared" si="2460"/>
        <v>0.49180670201654653</v>
      </c>
      <c r="AE1549" s="376">
        <f t="shared" si="2460"/>
        <v>0.49196255313061227</v>
      </c>
      <c r="AF1549" s="376">
        <f t="shared" si="2460"/>
        <v>0.51060548559925456</v>
      </c>
      <c r="AG1549" s="376">
        <f t="shared" ref="AG1549:AH1549" si="2461">AG379*100/AG$5</f>
        <v>0.52629180308869417</v>
      </c>
      <c r="AH1549" s="376">
        <f t="shared" si="2461"/>
        <v>0.54666271874090533</v>
      </c>
      <c r="AI1549" s="376">
        <f t="shared" ref="AI1549:AJ1549" si="2462">AI379*100/AI$5</f>
        <v>0.52844198577059398</v>
      </c>
      <c r="AJ1549" s="376">
        <f t="shared" si="2462"/>
        <v>0.49218188883337849</v>
      </c>
      <c r="AK1549" s="376">
        <f t="shared" ref="AK1549:AL1549" si="2463">AK379*100/AK$5</f>
        <v>0.48107501857970297</v>
      </c>
      <c r="AL1549" s="376">
        <f t="shared" si="2463"/>
        <v>0.43765236069335389</v>
      </c>
      <c r="AM1549" s="376">
        <f t="shared" ref="AM1549:AN1549" si="2464">AM379*100/AM$5</f>
        <v>0.47693123440583074</v>
      </c>
      <c r="AN1549" s="376">
        <f t="shared" si="2464"/>
        <v>0.54448059853316533</v>
      </c>
      <c r="AO1549" s="376">
        <f t="shared" ref="AO1549:AP1549" si="2465">AO379*100/AO$5</f>
        <v>0.48075509083395318</v>
      </c>
      <c r="AP1549" s="376">
        <f t="shared" si="2465"/>
        <v>0.47977460250402987</v>
      </c>
    </row>
    <row r="1550" spans="1:42" s="326" customFormat="1" ht="13.8" x14ac:dyDescent="0.3">
      <c r="A1550" s="328"/>
      <c r="B1550" s="328" t="s">
        <v>541</v>
      </c>
      <c r="C1550" s="376">
        <f t="shared" ref="C1550:AF1550" si="2466">C380*100/C$5</f>
        <v>7.8109482810732392E-2</v>
      </c>
      <c r="D1550" s="376">
        <f t="shared" si="2466"/>
        <v>0.10727387467897476</v>
      </c>
      <c r="E1550" s="376">
        <f t="shared" si="2466"/>
        <v>0.11621224174384003</v>
      </c>
      <c r="F1550" s="376">
        <f t="shared" si="2466"/>
        <v>0.10801485414195576</v>
      </c>
      <c r="G1550" s="376">
        <f t="shared" si="2466"/>
        <v>0.10538136406377162</v>
      </c>
      <c r="H1550" s="376">
        <f t="shared" si="2466"/>
        <v>0.10822452004581155</v>
      </c>
      <c r="I1550" s="376">
        <f t="shared" si="2466"/>
        <v>0.11288425731120098</v>
      </c>
      <c r="J1550" s="376">
        <f t="shared" si="2466"/>
        <v>0.14202405801467582</v>
      </c>
      <c r="K1550" s="376">
        <f t="shared" si="2466"/>
        <v>0.14132800456392935</v>
      </c>
      <c r="L1550" s="376">
        <f t="shared" si="2466"/>
        <v>0.13748798391142253</v>
      </c>
      <c r="M1550" s="376">
        <f t="shared" si="2466"/>
        <v>0.15086973466327883</v>
      </c>
      <c r="N1550" s="376">
        <f t="shared" si="2466"/>
        <v>0.19805183119069722</v>
      </c>
      <c r="O1550" s="376">
        <f t="shared" si="2466"/>
        <v>0.14839834691488415</v>
      </c>
      <c r="P1550" s="376">
        <f t="shared" si="2466"/>
        <v>0.16401203756577484</v>
      </c>
      <c r="Q1550" s="376">
        <f t="shared" si="2466"/>
        <v>0.19153230717883454</v>
      </c>
      <c r="R1550" s="376">
        <f t="shared" si="2466"/>
        <v>0.15046013996624522</v>
      </c>
      <c r="S1550" s="376">
        <f t="shared" si="2466"/>
        <v>0.16017804522822887</v>
      </c>
      <c r="T1550" s="376">
        <f t="shared" si="2466"/>
        <v>0.1717483666753214</v>
      </c>
      <c r="U1550" s="376">
        <f t="shared" si="2466"/>
        <v>0.16251887133639342</v>
      </c>
      <c r="V1550" s="376">
        <f t="shared" si="2466"/>
        <v>0.2556524128737101</v>
      </c>
      <c r="W1550" s="376">
        <f t="shared" si="2466"/>
        <v>0.17467785359673579</v>
      </c>
      <c r="X1550" s="376">
        <f t="shared" si="2466"/>
        <v>0.12363645653634943</v>
      </c>
      <c r="Y1550" s="376">
        <f t="shared" si="2466"/>
        <v>0.12323842266858856</v>
      </c>
      <c r="Z1550" s="376">
        <f t="shared" si="2466"/>
        <v>0.12693024226331701</v>
      </c>
      <c r="AA1550" s="376">
        <f t="shared" si="2466"/>
        <v>6.3259936888497154E-2</v>
      </c>
      <c r="AB1550" s="376">
        <f t="shared" si="2466"/>
        <v>8.737829467465541E-2</v>
      </c>
      <c r="AC1550" s="376">
        <f t="shared" si="2466"/>
        <v>7.4192307168975166E-2</v>
      </c>
      <c r="AD1550" s="376">
        <f t="shared" si="2466"/>
        <v>7.3491682456873125E-2</v>
      </c>
      <c r="AE1550" s="376">
        <f t="shared" si="2466"/>
        <v>0.10982329006549738</v>
      </c>
      <c r="AF1550" s="376">
        <f t="shared" si="2466"/>
        <v>9.0817690674882046E-2</v>
      </c>
      <c r="AG1550" s="376">
        <f t="shared" ref="AG1550:AH1550" si="2467">AG380*100/AG$5</f>
        <v>7.1045585789869567E-2</v>
      </c>
      <c r="AH1550" s="376">
        <f t="shared" si="2467"/>
        <v>6.7203610630563945E-2</v>
      </c>
      <c r="AI1550" s="376">
        <f t="shared" ref="AI1550:AJ1550" si="2468">AI380*100/AI$5</f>
        <v>7.3871389424413486E-2</v>
      </c>
      <c r="AJ1550" s="376">
        <f t="shared" si="2468"/>
        <v>4.290334490349286E-2</v>
      </c>
      <c r="AK1550" s="376">
        <f t="shared" ref="AK1550:AL1550" si="2469">AK380*100/AK$5</f>
        <v>5.5267489030450957E-2</v>
      </c>
      <c r="AL1550" s="376">
        <f t="shared" si="2469"/>
        <v>4.5357701133508344E-2</v>
      </c>
      <c r="AM1550" s="376">
        <f t="shared" ref="AM1550:AN1550" si="2470">AM380*100/AM$5</f>
        <v>6.2298836921306035E-2</v>
      </c>
      <c r="AN1550" s="376">
        <f t="shared" si="2470"/>
        <v>4.6213246975514072E-2</v>
      </c>
      <c r="AO1550" s="376">
        <f t="shared" ref="AO1550:AP1550" si="2471">AO380*100/AO$5</f>
        <v>7.768538380954336E-2</v>
      </c>
      <c r="AP1550" s="376">
        <f t="shared" si="2471"/>
        <v>8.2773168716847076E-2</v>
      </c>
    </row>
    <row r="1551" spans="1:42" s="326" customFormat="1" ht="27.6" x14ac:dyDescent="0.3">
      <c r="A1551" s="330"/>
      <c r="B1551" s="330" t="s">
        <v>578</v>
      </c>
      <c r="C1551" s="376">
        <f t="shared" ref="C1551:AF1551" si="2472">C381*100/C$5</f>
        <v>7.1762277739876854E-2</v>
      </c>
      <c r="D1551" s="376">
        <f t="shared" si="2472"/>
        <v>0.10383009058013126</v>
      </c>
      <c r="E1551" s="376">
        <f t="shared" si="2472"/>
        <v>0.11278107157682037</v>
      </c>
      <c r="F1551" s="376">
        <f t="shared" si="2472"/>
        <v>0.10649520791559725</v>
      </c>
      <c r="G1551" s="376">
        <f t="shared" si="2472"/>
        <v>9.7431541862469551E-2</v>
      </c>
      <c r="H1551" s="376">
        <f t="shared" si="2472"/>
        <v>0.10594191383125309</v>
      </c>
      <c r="I1551" s="376">
        <f t="shared" si="2472"/>
        <v>0.10938082560765179</v>
      </c>
      <c r="J1551" s="376">
        <f t="shared" si="2472"/>
        <v>0.13779324375435162</v>
      </c>
      <c r="K1551" s="376">
        <f t="shared" si="2472"/>
        <v>0.13975856531280295</v>
      </c>
      <c r="L1551" s="376">
        <f t="shared" si="2472"/>
        <v>0.12913485516803561</v>
      </c>
      <c r="M1551" s="376">
        <f t="shared" si="2472"/>
        <v>0.14470049847428407</v>
      </c>
      <c r="N1551" s="376">
        <f t="shared" si="2472"/>
        <v>0.195918896953059</v>
      </c>
      <c r="O1551" s="376">
        <f t="shared" si="2472"/>
        <v>0.14610264385100968</v>
      </c>
      <c r="P1551" s="376">
        <f t="shared" si="2472"/>
        <v>0.16040510009126024</v>
      </c>
      <c r="Q1551" s="376">
        <f t="shared" si="2472"/>
        <v>0.18710508343527962</v>
      </c>
      <c r="R1551" s="376">
        <f t="shared" si="2472"/>
        <v>0.149234863839213</v>
      </c>
      <c r="S1551" s="376">
        <f t="shared" si="2472"/>
        <v>0.1580315185565225</v>
      </c>
      <c r="T1551" s="376">
        <f t="shared" si="2472"/>
        <v>0.16730256046319458</v>
      </c>
      <c r="U1551" s="376">
        <f t="shared" si="2472"/>
        <v>0.16005931737833484</v>
      </c>
      <c r="V1551" s="376">
        <f t="shared" si="2472"/>
        <v>0.25212530311885795</v>
      </c>
      <c r="W1551" s="376">
        <f t="shared" si="2472"/>
        <v>0.16798452327589949</v>
      </c>
      <c r="X1551" s="376">
        <f t="shared" si="2472"/>
        <v>0.12116440062258255</v>
      </c>
      <c r="Y1551" s="376">
        <f t="shared" si="2472"/>
        <v>0.1210529824703281</v>
      </c>
      <c r="Z1551" s="376">
        <f t="shared" si="2472"/>
        <v>0.12354702092080945</v>
      </c>
      <c r="AA1551" s="376">
        <f t="shared" si="2472"/>
        <v>6.1085794794202404E-2</v>
      </c>
      <c r="AB1551" s="376">
        <f t="shared" si="2472"/>
        <v>8.3715481200753422E-2</v>
      </c>
      <c r="AC1551" s="376">
        <f t="shared" si="2472"/>
        <v>7.1190010525865849E-2</v>
      </c>
      <c r="AD1551" s="376">
        <f t="shared" si="2472"/>
        <v>7.1995070332658256E-2</v>
      </c>
      <c r="AE1551" s="376">
        <f t="shared" si="2472"/>
        <v>0.10671131554464761</v>
      </c>
      <c r="AF1551" s="376">
        <f t="shared" si="2472"/>
        <v>9.02182979186434E-2</v>
      </c>
      <c r="AG1551" s="376">
        <f t="shared" ref="AG1551:AH1551" si="2473">AG381*100/AG$5</f>
        <v>7.002253327289884E-2</v>
      </c>
      <c r="AH1551" s="376">
        <f t="shared" si="2473"/>
        <v>6.5209690081083974E-2</v>
      </c>
      <c r="AI1551" s="376">
        <f t="shared" ref="AI1551:AJ1551" si="2474">AI381*100/AI$5</f>
        <v>7.2118738778846364E-2</v>
      </c>
      <c r="AJ1551" s="376">
        <f t="shared" si="2474"/>
        <v>4.1440254390556326E-2</v>
      </c>
      <c r="AK1551" s="376">
        <f t="shared" ref="AK1551:AL1551" si="2475">AK381*100/AK$5</f>
        <v>5.3486512114625712E-2</v>
      </c>
      <c r="AL1551" s="376">
        <f t="shared" si="2475"/>
        <v>4.320621930887189E-2</v>
      </c>
      <c r="AM1551" s="376">
        <f t="shared" ref="AM1551:AN1551" si="2476">AM381*100/AM$5</f>
        <v>6.0469939511473003E-2</v>
      </c>
      <c r="AN1551" s="376">
        <f t="shared" si="2476"/>
        <v>4.4828249183760216E-2</v>
      </c>
      <c r="AO1551" s="376">
        <f t="shared" ref="AO1551:AP1551" si="2477">AO381*100/AO$5</f>
        <v>7.579032106942972E-2</v>
      </c>
      <c r="AP1551" s="376">
        <f t="shared" si="2477"/>
        <v>8.0316257890623979E-2</v>
      </c>
    </row>
    <row r="1552" spans="1:42" s="326" customFormat="1" ht="27.6" x14ac:dyDescent="0.3">
      <c r="A1552" s="328"/>
      <c r="B1552" s="328" t="s">
        <v>579</v>
      </c>
      <c r="C1552" s="376">
        <f t="shared" ref="C1552:AF1552" si="2478">C382*100/C$5</f>
        <v>6.3040268050674015E-3</v>
      </c>
      <c r="D1552" s="376">
        <f t="shared" si="2478"/>
        <v>3.4437840988434916E-3</v>
      </c>
      <c r="E1552" s="376">
        <f t="shared" si="2478"/>
        <v>3.4311701670196671E-3</v>
      </c>
      <c r="F1552" s="376">
        <f t="shared" si="2478"/>
        <v>1.5196462263585037E-3</v>
      </c>
      <c r="G1552" s="376">
        <f t="shared" si="2478"/>
        <v>7.9498222013020692E-3</v>
      </c>
      <c r="H1552" s="376">
        <f t="shared" si="2478"/>
        <v>2.2826062145584625E-3</v>
      </c>
      <c r="I1552" s="376">
        <f t="shared" si="2478"/>
        <v>3.5034317035491976E-3</v>
      </c>
      <c r="J1552" s="376">
        <f t="shared" si="2478"/>
        <v>4.2308142603241896E-3</v>
      </c>
      <c r="K1552" s="376">
        <f t="shared" si="2478"/>
        <v>1.5694392511263668E-3</v>
      </c>
      <c r="L1552" s="376">
        <f t="shared" si="2478"/>
        <v>8.3079766961253673E-3</v>
      </c>
      <c r="M1552" s="376">
        <f t="shared" si="2478"/>
        <v>6.1692361889947632E-3</v>
      </c>
      <c r="N1552" s="376">
        <f t="shared" si="2478"/>
        <v>2.132934237638202E-3</v>
      </c>
      <c r="O1552" s="376">
        <f t="shared" si="2478"/>
        <v>2.2957030638744462E-3</v>
      </c>
      <c r="P1552" s="376">
        <f t="shared" si="2478"/>
        <v>3.6069374745146313E-3</v>
      </c>
      <c r="Q1552" s="376">
        <f t="shared" si="2478"/>
        <v>4.4272237435549304E-3</v>
      </c>
      <c r="R1552" s="376">
        <f t="shared" si="2478"/>
        <v>1.225276127032235E-3</v>
      </c>
      <c r="S1552" s="376">
        <f t="shared" si="2478"/>
        <v>2.1465266717063253E-3</v>
      </c>
      <c r="T1552" s="376">
        <f t="shared" si="2478"/>
        <v>4.4458062121268431E-3</v>
      </c>
      <c r="U1552" s="376">
        <f t="shared" si="2478"/>
        <v>2.4595539580585983E-3</v>
      </c>
      <c r="V1552" s="376">
        <f t="shared" si="2478"/>
        <v>3.5271097548521392E-3</v>
      </c>
      <c r="W1552" s="376">
        <f t="shared" si="2478"/>
        <v>6.6933303208362915E-3</v>
      </c>
      <c r="X1552" s="376">
        <f t="shared" si="2478"/>
        <v>2.4720559137669049E-3</v>
      </c>
      <c r="Y1552" s="376">
        <f t="shared" si="2478"/>
        <v>2.1854401982604461E-3</v>
      </c>
      <c r="Z1552" s="376">
        <f t="shared" si="2478"/>
        <v>3.3832213425075541E-3</v>
      </c>
      <c r="AA1552" s="376">
        <f t="shared" si="2478"/>
        <v>2.174142094294756E-3</v>
      </c>
      <c r="AB1552" s="376">
        <f t="shared" si="2478"/>
        <v>3.6628134739019854E-3</v>
      </c>
      <c r="AC1552" s="376">
        <f t="shared" si="2478"/>
        <v>3.0022966431093195E-3</v>
      </c>
      <c r="AD1552" s="376">
        <f t="shared" si="2478"/>
        <v>1.4966121242148773E-3</v>
      </c>
      <c r="AE1552" s="376">
        <f t="shared" si="2478"/>
        <v>3.1119745208497678E-3</v>
      </c>
      <c r="AF1552" s="376">
        <f t="shared" si="2478"/>
        <v>5.9939275623864681E-4</v>
      </c>
      <c r="AG1552" s="376">
        <f t="shared" ref="AG1552:AH1552" si="2479">AG382*100/AG$5</f>
        <v>1.0230525169707143E-3</v>
      </c>
      <c r="AH1552" s="376">
        <f t="shared" si="2479"/>
        <v>1.9939205494799899E-3</v>
      </c>
      <c r="AI1552" s="376">
        <f t="shared" ref="AI1552:AJ1552" si="2480">AI382*100/AI$5</f>
        <v>1.7526506455671214E-3</v>
      </c>
      <c r="AJ1552" s="376">
        <f t="shared" si="2480"/>
        <v>1.463090512936532E-3</v>
      </c>
      <c r="AK1552" s="376">
        <f t="shared" ref="AK1552:AL1552" si="2481">AK382*100/AK$5</f>
        <v>1.7809769158252345E-3</v>
      </c>
      <c r="AL1552" s="376">
        <f t="shared" si="2481"/>
        <v>2.1514818246364527E-3</v>
      </c>
      <c r="AM1552" s="376">
        <f t="shared" ref="AM1552:AN1552" si="2482">AM382*100/AM$5</f>
        <v>1.8288974098330415E-3</v>
      </c>
      <c r="AN1552" s="376">
        <f t="shared" si="2482"/>
        <v>1.3849977917538556E-3</v>
      </c>
      <c r="AO1552" s="376">
        <f t="shared" ref="AO1552:AP1552" si="2483">AO382*100/AO$5</f>
        <v>1.8950627401136382E-3</v>
      </c>
      <c r="AP1552" s="376">
        <f t="shared" si="2483"/>
        <v>2.4569108262230835E-3</v>
      </c>
    </row>
    <row r="1553" spans="1:42" s="326" customFormat="1" ht="13.8" x14ac:dyDescent="0.3">
      <c r="A1553" s="330"/>
      <c r="B1553" s="330" t="s">
        <v>542</v>
      </c>
      <c r="C1553" s="376">
        <f t="shared" ref="C1553:AF1553" si="2484">C383*100/C$5</f>
        <v>2.8886259812260902E-2</v>
      </c>
      <c r="D1553" s="376">
        <f t="shared" si="2484"/>
        <v>1.7993771916457242E-2</v>
      </c>
      <c r="E1553" s="376">
        <f t="shared" si="2484"/>
        <v>1.6074286325929089E-2</v>
      </c>
      <c r="F1553" s="376">
        <f t="shared" si="2484"/>
        <v>1.7156006081784161E-2</v>
      </c>
      <c r="G1553" s="376">
        <f t="shared" si="2484"/>
        <v>1.6084523988680929E-2</v>
      </c>
      <c r="H1553" s="376">
        <f t="shared" si="2484"/>
        <v>1.7753603891010265E-2</v>
      </c>
      <c r="I1553" s="376">
        <f t="shared" si="2484"/>
        <v>1.6078907607867898E-2</v>
      </c>
      <c r="J1553" s="376">
        <f t="shared" si="2484"/>
        <v>1.5974971086396509E-2</v>
      </c>
      <c r="K1553" s="376">
        <f t="shared" si="2484"/>
        <v>1.3889537372468347E-2</v>
      </c>
      <c r="L1553" s="376">
        <f t="shared" si="2484"/>
        <v>1.3726222367511478E-2</v>
      </c>
      <c r="M1553" s="376">
        <f t="shared" si="2484"/>
        <v>9.7856849894399685E-3</v>
      </c>
      <c r="N1553" s="376">
        <f t="shared" si="2484"/>
        <v>1.5063848053319801E-2</v>
      </c>
      <c r="O1553" s="376">
        <f t="shared" si="2484"/>
        <v>1.4044755304690302E-2</v>
      </c>
      <c r="P1553" s="376">
        <f t="shared" si="2484"/>
        <v>1.2034818439382079E-2</v>
      </c>
      <c r="Q1553" s="376">
        <f t="shared" si="2484"/>
        <v>1.3555798553560783E-2</v>
      </c>
      <c r="R1553" s="376">
        <f t="shared" si="2484"/>
        <v>1.6948376013588499E-2</v>
      </c>
      <c r="S1553" s="376">
        <f t="shared" si="2484"/>
        <v>1.4322680575990147E-2</v>
      </c>
      <c r="T1553" s="376">
        <f t="shared" si="2484"/>
        <v>1.7468436329051564E-2</v>
      </c>
      <c r="U1553" s="376">
        <f t="shared" si="2484"/>
        <v>1.3481525035789053E-2</v>
      </c>
      <c r="V1553" s="376">
        <f t="shared" si="2484"/>
        <v>1.4550189064608952E-2</v>
      </c>
      <c r="W1553" s="376">
        <f t="shared" si="2484"/>
        <v>8.2590943185875416E-3</v>
      </c>
      <c r="X1553" s="376">
        <f t="shared" si="2484"/>
        <v>8.6734274808929947E-3</v>
      </c>
      <c r="Y1553" s="376">
        <f t="shared" si="2484"/>
        <v>1.0163424876274208E-2</v>
      </c>
      <c r="Z1553" s="376">
        <f t="shared" si="2484"/>
        <v>1.4543895616945773E-2</v>
      </c>
      <c r="AA1553" s="376">
        <f t="shared" si="2484"/>
        <v>1.1891169976581207E-2</v>
      </c>
      <c r="AB1553" s="376">
        <f t="shared" si="2484"/>
        <v>1.3977406031609218E-2</v>
      </c>
      <c r="AC1553" s="376">
        <f t="shared" si="2484"/>
        <v>9.2801864282536593E-3</v>
      </c>
      <c r="AD1553" s="376">
        <f t="shared" si="2484"/>
        <v>1.2144084129947479E-2</v>
      </c>
      <c r="AE1553" s="376">
        <f t="shared" si="2484"/>
        <v>1.5313452822780573E-2</v>
      </c>
      <c r="AF1553" s="376">
        <f t="shared" si="2484"/>
        <v>1.4947250883541595E-2</v>
      </c>
      <c r="AG1553" s="376">
        <f t="shared" ref="AG1553:AH1553" si="2485">AG383*100/AG$5</f>
        <v>1.1374827513650239E-2</v>
      </c>
      <c r="AH1553" s="376">
        <f t="shared" si="2485"/>
        <v>1.2515820092181077E-2</v>
      </c>
      <c r="AI1553" s="376">
        <f t="shared" ref="AI1553:AJ1553" si="2486">AI383*100/AI$5</f>
        <v>1.1122291111323575E-2</v>
      </c>
      <c r="AJ1553" s="376">
        <f t="shared" si="2486"/>
        <v>9.235682178916519E-3</v>
      </c>
      <c r="AK1553" s="376">
        <f t="shared" ref="AK1553:AL1553" si="2487">AK383*100/AK$5</f>
        <v>1.4329793797569542E-2</v>
      </c>
      <c r="AL1553" s="376">
        <f t="shared" si="2487"/>
        <v>1.8329834879843871E-2</v>
      </c>
      <c r="AM1553" s="376">
        <f t="shared" ref="AM1553:AN1553" si="2488">AM383*100/AM$5</f>
        <v>1.5336290280891372E-2</v>
      </c>
      <c r="AN1553" s="376">
        <f t="shared" si="2488"/>
        <v>1.5860231309982056E-2</v>
      </c>
      <c r="AO1553" s="376">
        <f t="shared" ref="AO1553:AP1553" si="2489">AO383*100/AO$5</f>
        <v>8.787608037363337E-3</v>
      </c>
      <c r="AP1553" s="376">
        <f t="shared" si="2489"/>
        <v>1.0948336758253496E-2</v>
      </c>
    </row>
    <row r="1554" spans="1:42" s="326" customFormat="1" ht="27.6" x14ac:dyDescent="0.3">
      <c r="A1554" s="328"/>
      <c r="B1554" s="328" t="s">
        <v>543</v>
      </c>
      <c r="C1554" s="376">
        <f t="shared" ref="C1554:AF1554" si="2490">C384*100/C$5</f>
        <v>0.45341496904118345</v>
      </c>
      <c r="D1554" s="376">
        <f t="shared" si="2490"/>
        <v>0.43542345199752397</v>
      </c>
      <c r="E1554" s="376">
        <f t="shared" si="2490"/>
        <v>0.44232258892231796</v>
      </c>
      <c r="F1554" s="376">
        <f t="shared" si="2490"/>
        <v>0.39910708786994387</v>
      </c>
      <c r="G1554" s="376">
        <f t="shared" si="2490"/>
        <v>0.34668619981120097</v>
      </c>
      <c r="H1554" s="376">
        <f t="shared" si="2490"/>
        <v>0.35949236287062009</v>
      </c>
      <c r="I1554" s="376">
        <f t="shared" si="2490"/>
        <v>0.3455858788837845</v>
      </c>
      <c r="J1554" s="376">
        <f t="shared" si="2490"/>
        <v>0.35247059492907734</v>
      </c>
      <c r="K1554" s="376">
        <f t="shared" si="2490"/>
        <v>0.31973401143571906</v>
      </c>
      <c r="L1554" s="376">
        <f t="shared" si="2490"/>
        <v>0.38207662392724379</v>
      </c>
      <c r="M1554" s="376">
        <f t="shared" si="2490"/>
        <v>0.37832309098304434</v>
      </c>
      <c r="N1554" s="376">
        <f t="shared" si="2490"/>
        <v>0.37299687480698057</v>
      </c>
      <c r="O1554" s="376">
        <f t="shared" si="2490"/>
        <v>0.41579462902962944</v>
      </c>
      <c r="P1554" s="376">
        <f t="shared" si="2490"/>
        <v>0.36089552817231102</v>
      </c>
      <c r="Q1554" s="376">
        <f t="shared" si="2490"/>
        <v>0.43543931870481334</v>
      </c>
      <c r="R1554" s="376">
        <f t="shared" si="2490"/>
        <v>0.31987507509435703</v>
      </c>
      <c r="S1554" s="376">
        <f t="shared" si="2490"/>
        <v>0.35006797612308588</v>
      </c>
      <c r="T1554" s="376">
        <f t="shared" si="2490"/>
        <v>0.31638756535203816</v>
      </c>
      <c r="U1554" s="376">
        <f t="shared" si="2490"/>
        <v>0.28809503227656924</v>
      </c>
      <c r="V1554" s="376">
        <f t="shared" si="2490"/>
        <v>0.30901168347267666</v>
      </c>
      <c r="W1554" s="376">
        <f t="shared" si="2490"/>
        <v>0.2735709855206484</v>
      </c>
      <c r="X1554" s="376">
        <f t="shared" si="2490"/>
        <v>0.30082436426201503</v>
      </c>
      <c r="Y1554" s="376">
        <f t="shared" si="2490"/>
        <v>0.27780121825493337</v>
      </c>
      <c r="Z1554" s="376">
        <f t="shared" si="2490"/>
        <v>0.30279325509311322</v>
      </c>
      <c r="AA1554" s="376">
        <f t="shared" si="2490"/>
        <v>0.28713277897169526</v>
      </c>
      <c r="AB1554" s="376">
        <f t="shared" si="2490"/>
        <v>0.30991296311680261</v>
      </c>
      <c r="AC1554" s="376">
        <f t="shared" si="2490"/>
        <v>0.2693658145437165</v>
      </c>
      <c r="AD1554" s="376">
        <f t="shared" si="2490"/>
        <v>0.26215881252837453</v>
      </c>
      <c r="AE1554" s="376">
        <f t="shared" si="2490"/>
        <v>0.26431547978440484</v>
      </c>
      <c r="AF1554" s="376">
        <f t="shared" si="2490"/>
        <v>0.23988441388154491</v>
      </c>
      <c r="AG1554" s="376">
        <f t="shared" ref="AG1554:AH1554" si="2491">AG384*100/AG$5</f>
        <v>0.23706112926692466</v>
      </c>
      <c r="AH1554" s="376">
        <f t="shared" si="2491"/>
        <v>0.21605988422893319</v>
      </c>
      <c r="AI1554" s="376">
        <f t="shared" ref="AI1554:AJ1554" si="2492">AI384*100/AI$5</f>
        <v>0.25402847651656535</v>
      </c>
      <c r="AJ1554" s="376">
        <f t="shared" si="2492"/>
        <v>0.26668967514677977</v>
      </c>
      <c r="AK1554" s="376">
        <f t="shared" ref="AK1554:AL1554" si="2493">AK384*100/AK$5</f>
        <v>0.28321779444077361</v>
      </c>
      <c r="AL1554" s="376">
        <f t="shared" si="2493"/>
        <v>0.26241988743263395</v>
      </c>
      <c r="AM1554" s="376">
        <f t="shared" ref="AM1554:AN1554" si="2494">AM384*100/AM$5</f>
        <v>0.30989163382462087</v>
      </c>
      <c r="AN1554" s="376">
        <f t="shared" si="2494"/>
        <v>0.29742539827329278</v>
      </c>
      <c r="AO1554" s="376">
        <f t="shared" ref="AO1554:AP1554" si="2495">AO384*100/AO$5</f>
        <v>0.27698182122040116</v>
      </c>
      <c r="AP1554" s="376">
        <f t="shared" si="2495"/>
        <v>0.23916813693149147</v>
      </c>
    </row>
    <row r="1555" spans="1:42" s="326" customFormat="1" ht="13.8" x14ac:dyDescent="0.3">
      <c r="A1555" s="330"/>
      <c r="B1555" s="330" t="s">
        <v>544</v>
      </c>
      <c r="C1555" s="376">
        <f t="shared" ref="C1555:AF1555" si="2496">C385*100/C$5</f>
        <v>1.3027314570937572</v>
      </c>
      <c r="D1555" s="376">
        <f t="shared" si="2496"/>
        <v>1.708375196833785</v>
      </c>
      <c r="E1555" s="376">
        <f t="shared" si="2496"/>
        <v>1.2621111915447016</v>
      </c>
      <c r="F1555" s="376">
        <f t="shared" si="2496"/>
        <v>1.1706874639583904</v>
      </c>
      <c r="G1555" s="376">
        <f t="shared" si="2496"/>
        <v>1.1891824735631435</v>
      </c>
      <c r="H1555" s="376">
        <f t="shared" si="2496"/>
        <v>1.1571001915577628</v>
      </c>
      <c r="I1555" s="376">
        <f t="shared" si="2496"/>
        <v>1.0660020718188747</v>
      </c>
      <c r="J1555" s="376">
        <f t="shared" si="2496"/>
        <v>1.2696090034645262</v>
      </c>
      <c r="K1555" s="376">
        <f t="shared" si="2496"/>
        <v>1.2905106602199332</v>
      </c>
      <c r="L1555" s="376">
        <f t="shared" si="2496"/>
        <v>1.2515695980429298</v>
      </c>
      <c r="M1555" s="376">
        <f t="shared" si="2496"/>
        <v>1.4571310413840872</v>
      </c>
      <c r="N1555" s="376">
        <f t="shared" si="2496"/>
        <v>1.2527878117027882</v>
      </c>
      <c r="O1555" s="376">
        <f t="shared" si="2496"/>
        <v>1.3324782765360519</v>
      </c>
      <c r="P1555" s="376">
        <f t="shared" si="2496"/>
        <v>2.1332748688295138</v>
      </c>
      <c r="Q1555" s="376">
        <f t="shared" si="2496"/>
        <v>1.3425735722601229</v>
      </c>
      <c r="R1555" s="376">
        <f t="shared" si="2496"/>
        <v>1.2428531920025756</v>
      </c>
      <c r="S1555" s="376">
        <f t="shared" si="2496"/>
        <v>1.312644063444522</v>
      </c>
      <c r="T1555" s="376">
        <f t="shared" si="2496"/>
        <v>1.2849645769436835</v>
      </c>
      <c r="U1555" s="376">
        <f t="shared" si="2496"/>
        <v>1.4684655996362903</v>
      </c>
      <c r="V1555" s="376">
        <f t="shared" si="2496"/>
        <v>1.7363294933872879</v>
      </c>
      <c r="W1555" s="376">
        <f t="shared" si="2496"/>
        <v>1.2503217124484711</v>
      </c>
      <c r="X1555" s="376">
        <f t="shared" si="2496"/>
        <v>1.5248795096351526</v>
      </c>
      <c r="Y1555" s="376">
        <f t="shared" si="2496"/>
        <v>1.1797940605816741</v>
      </c>
      <c r="Z1555" s="376">
        <f t="shared" si="2496"/>
        <v>1.3750558678190512</v>
      </c>
      <c r="AA1555" s="376">
        <f t="shared" si="2496"/>
        <v>1.6506909021992631</v>
      </c>
      <c r="AB1555" s="376">
        <f t="shared" si="2496"/>
        <v>1.6262686925459917</v>
      </c>
      <c r="AC1555" s="376">
        <f t="shared" si="2496"/>
        <v>1.3459323798570557</v>
      </c>
      <c r="AD1555" s="376">
        <f t="shared" si="2496"/>
        <v>1.3072092005870155</v>
      </c>
      <c r="AE1555" s="376">
        <f t="shared" si="2496"/>
        <v>1.4812514594981405</v>
      </c>
      <c r="AF1555" s="376">
        <f t="shared" si="2496"/>
        <v>1.2167430911013566</v>
      </c>
      <c r="AG1555" s="376">
        <f t="shared" ref="AG1555:AH1555" si="2497">AG385*100/AG$5</f>
        <v>1.369099131452354</v>
      </c>
      <c r="AH1555" s="376">
        <f t="shared" si="2497"/>
        <v>1.381032579048715</v>
      </c>
      <c r="AI1555" s="376">
        <f t="shared" ref="AI1555:AJ1555" si="2498">AI385*100/AI$5</f>
        <v>1.3697807222883598</v>
      </c>
      <c r="AJ1555" s="376">
        <f t="shared" si="2498"/>
        <v>1.1417103704903266</v>
      </c>
      <c r="AK1555" s="376">
        <f t="shared" ref="AK1555:AL1555" si="2499">AK385*100/AK$5</f>
        <v>1.3579583203482659</v>
      </c>
      <c r="AL1555" s="376">
        <f t="shared" si="2499"/>
        <v>1.7569570524420075</v>
      </c>
      <c r="AM1555" s="376">
        <f t="shared" ref="AM1555:AN1555" si="2500">AM385*100/AM$5</f>
        <v>2.32681798426401</v>
      </c>
      <c r="AN1555" s="376">
        <f t="shared" si="2500"/>
        <v>3.8092037926502336</v>
      </c>
      <c r="AO1555" s="376">
        <f t="shared" ref="AO1555:AP1555" si="2501">AO385*100/AO$5</f>
        <v>1.1943103511513724</v>
      </c>
      <c r="AP1555" s="376">
        <f t="shared" si="2501"/>
        <v>1.3076239221218409</v>
      </c>
    </row>
    <row r="1556" spans="1:42" s="326" customFormat="1" ht="13.8" x14ac:dyDescent="0.3">
      <c r="A1556" s="328"/>
      <c r="B1556" s="328" t="s">
        <v>545</v>
      </c>
      <c r="C1556" s="376">
        <f t="shared" ref="C1556:AF1556" si="2502">C386*100/C$5</f>
        <v>6.6149103187419581E-2</v>
      </c>
      <c r="D1556" s="376">
        <f t="shared" si="2502"/>
        <v>0.68918729278105373</v>
      </c>
      <c r="E1556" s="376">
        <f t="shared" si="2502"/>
        <v>0.1750642691738078</v>
      </c>
      <c r="F1556" s="376">
        <f t="shared" si="2502"/>
        <v>3.5431751488253532E-2</v>
      </c>
      <c r="G1556" s="376">
        <f t="shared" si="2502"/>
        <v>7.31753401691944E-2</v>
      </c>
      <c r="H1556" s="376">
        <f t="shared" si="2502"/>
        <v>6.9347750708966621E-2</v>
      </c>
      <c r="I1556" s="376">
        <f t="shared" si="2502"/>
        <v>9.145800657686326E-2</v>
      </c>
      <c r="J1556" s="376">
        <f t="shared" si="2502"/>
        <v>0.11317428146367207</v>
      </c>
      <c r="K1556" s="376">
        <f t="shared" si="2502"/>
        <v>0.11488295318245005</v>
      </c>
      <c r="L1556" s="376">
        <f t="shared" si="2502"/>
        <v>6.3709538686048339E-2</v>
      </c>
      <c r="M1556" s="376">
        <f t="shared" si="2502"/>
        <v>0.18826806990552983</v>
      </c>
      <c r="N1556" s="376">
        <f t="shared" si="2502"/>
        <v>9.2249405777852234E-2</v>
      </c>
      <c r="O1556" s="376">
        <f t="shared" si="2502"/>
        <v>0.12738361395551592</v>
      </c>
      <c r="P1556" s="376">
        <f t="shared" si="2502"/>
        <v>1.0201314728121407</v>
      </c>
      <c r="Q1556" s="376">
        <f t="shared" si="2502"/>
        <v>0.18867772341082933</v>
      </c>
      <c r="R1556" s="376">
        <f t="shared" si="2502"/>
        <v>5.1579258374946264E-2</v>
      </c>
      <c r="S1556" s="376">
        <f t="shared" si="2502"/>
        <v>5.6587363230985531E-2</v>
      </c>
      <c r="T1556" s="376">
        <f t="shared" si="2502"/>
        <v>6.3390703808947041E-2</v>
      </c>
      <c r="U1556" s="376">
        <f t="shared" si="2502"/>
        <v>7.1342681876058703E-2</v>
      </c>
      <c r="V1556" s="376">
        <f t="shared" si="2502"/>
        <v>0.34018282748468687</v>
      </c>
      <c r="W1556" s="376">
        <f t="shared" si="2502"/>
        <v>6.0785010837569355E-2</v>
      </c>
      <c r="X1556" s="376">
        <f t="shared" si="2502"/>
        <v>6.5187445866240409E-2</v>
      </c>
      <c r="Y1556" s="376">
        <f t="shared" si="2502"/>
        <v>3.7993426451259409E-2</v>
      </c>
      <c r="Z1556" s="376">
        <f t="shared" si="2502"/>
        <v>5.4319503217124962E-2</v>
      </c>
      <c r="AA1556" s="376">
        <f t="shared" si="2502"/>
        <v>3.072044606446421E-2</v>
      </c>
      <c r="AB1556" s="376">
        <f t="shared" si="2502"/>
        <v>0.17255492434795724</v>
      </c>
      <c r="AC1556" s="376">
        <f t="shared" si="2502"/>
        <v>0.14797136906279762</v>
      </c>
      <c r="AD1556" s="376">
        <f t="shared" si="2502"/>
        <v>2.3751561548702636E-2</v>
      </c>
      <c r="AE1556" s="376">
        <f t="shared" si="2502"/>
        <v>0.21975282916445357</v>
      </c>
      <c r="AF1556" s="376">
        <f t="shared" si="2502"/>
        <v>3.9136975666282992E-2</v>
      </c>
      <c r="AG1556" s="376">
        <f t="shared" ref="AG1556:AH1556" si="2503">AG386*100/AG$5</f>
        <v>3.7632504878953116E-2</v>
      </c>
      <c r="AH1556" s="376">
        <f t="shared" si="2503"/>
        <v>2.7469133688231551E-2</v>
      </c>
      <c r="AI1556" s="376">
        <f t="shared" ref="AI1556:AJ1556" si="2504">AI386*100/AI$5</f>
        <v>4.066632463493676E-2</v>
      </c>
      <c r="AJ1556" s="376">
        <f t="shared" si="2504"/>
        <v>2.8342750606093058E-2</v>
      </c>
      <c r="AK1556" s="376">
        <f t="shared" ref="AK1556:AL1556" si="2505">AK386*100/AK$5</f>
        <v>2.9477918504157295E-2</v>
      </c>
      <c r="AL1556" s="376">
        <f t="shared" si="2505"/>
        <v>5.1981557839962084E-2</v>
      </c>
      <c r="AM1556" s="376">
        <f t="shared" ref="AM1556:AN1556" si="2506">AM386*100/AM$5</f>
        <v>5.4925407799991624E-2</v>
      </c>
      <c r="AN1556" s="376">
        <f t="shared" si="2506"/>
        <v>1.3202899975319047</v>
      </c>
      <c r="AO1556" s="376">
        <f t="shared" ref="AO1556:AP1556" si="2507">AO386*100/AO$5</f>
        <v>3.2668142026099085E-2</v>
      </c>
      <c r="AP1556" s="376">
        <f t="shared" si="2507"/>
        <v>0.11150612848729814</v>
      </c>
    </row>
    <row r="1557" spans="1:42" s="326" customFormat="1" ht="27.6" x14ac:dyDescent="0.3">
      <c r="A1557" s="330"/>
      <c r="B1557" s="330" t="s">
        <v>546</v>
      </c>
      <c r="C1557" s="376">
        <f t="shared" ref="C1557:AF1557" si="2508">C387*100/C$5</f>
        <v>6.2219881000699487E-2</v>
      </c>
      <c r="D1557" s="376">
        <f t="shared" si="2508"/>
        <v>0.68509779916367708</v>
      </c>
      <c r="E1557" s="376">
        <f t="shared" si="2508"/>
        <v>0.17103637376034994</v>
      </c>
      <c r="F1557" s="376">
        <f t="shared" si="2508"/>
        <v>3.495186320624559E-2</v>
      </c>
      <c r="G1557" s="376">
        <f t="shared" si="2508"/>
        <v>6.1084215239772179E-2</v>
      </c>
      <c r="H1557" s="376">
        <f t="shared" si="2508"/>
        <v>6.5869493620115627E-2</v>
      </c>
      <c r="I1557" s="376">
        <f t="shared" si="2508"/>
        <v>8.7917696644855658E-2</v>
      </c>
      <c r="J1557" s="376">
        <f t="shared" si="2508"/>
        <v>0.10697395022009352</v>
      </c>
      <c r="K1557" s="376">
        <f t="shared" si="2508"/>
        <v>0.1127249742121513</v>
      </c>
      <c r="L1557" s="376">
        <f t="shared" si="2508"/>
        <v>6.3709538686048339E-2</v>
      </c>
      <c r="M1557" s="376">
        <f t="shared" si="2508"/>
        <v>0.18035442900102622</v>
      </c>
      <c r="N1557" s="376">
        <f t="shared" si="2508"/>
        <v>8.4250902386708973E-2</v>
      </c>
      <c r="O1557" s="376">
        <f t="shared" si="2508"/>
        <v>0.12731988275088688</v>
      </c>
      <c r="P1557" s="376">
        <f t="shared" si="2508"/>
        <v>1.0200977151689998</v>
      </c>
      <c r="Q1557" s="376">
        <f t="shared" si="2508"/>
        <v>8.1715061373835093E-2</v>
      </c>
      <c r="R1557" s="376">
        <f t="shared" si="2508"/>
        <v>5.0722265844588561E-2</v>
      </c>
      <c r="S1557" s="376">
        <f t="shared" si="2508"/>
        <v>5.1068579411343865E-2</v>
      </c>
      <c r="T1557" s="376">
        <f t="shared" si="2508"/>
        <v>4.8062164363771177E-2</v>
      </c>
      <c r="U1557" s="376">
        <f t="shared" si="2508"/>
        <v>7.1333908831966858E-2</v>
      </c>
      <c r="V1557" s="376">
        <f t="shared" si="2508"/>
        <v>0.11943508685271077</v>
      </c>
      <c r="W1557" s="376">
        <f t="shared" si="2508"/>
        <v>4.9523138704801989E-2</v>
      </c>
      <c r="X1557" s="376">
        <f t="shared" si="2508"/>
        <v>6.2771447238912786E-2</v>
      </c>
      <c r="Y1557" s="376">
        <f t="shared" si="2508"/>
        <v>3.305152112176335E-2</v>
      </c>
      <c r="Z1557" s="376">
        <f t="shared" si="2508"/>
        <v>5.3002615738891361E-2</v>
      </c>
      <c r="AA1557" s="376">
        <f t="shared" si="2508"/>
        <v>3.0219330237707585E-2</v>
      </c>
      <c r="AB1557" s="376">
        <f t="shared" si="2508"/>
        <v>7.9902479965223372E-2</v>
      </c>
      <c r="AC1557" s="376">
        <f t="shared" si="2508"/>
        <v>0.14138486308092038</v>
      </c>
      <c r="AD1557" s="376">
        <f t="shared" si="2508"/>
        <v>2.3360122736171156E-2</v>
      </c>
      <c r="AE1557" s="376">
        <f t="shared" si="2508"/>
        <v>2.8076506149460351E-2</v>
      </c>
      <c r="AF1557" s="376">
        <f t="shared" si="2508"/>
        <v>3.8893624556478802E-2</v>
      </c>
      <c r="AG1557" s="376">
        <f t="shared" ref="AG1557:AH1557" si="2509">AG387*100/AG$5</f>
        <v>3.2062121571625565E-2</v>
      </c>
      <c r="AH1557" s="376">
        <f t="shared" si="2509"/>
        <v>2.7167882766194713E-2</v>
      </c>
      <c r="AI1557" s="376">
        <f t="shared" ref="AI1557:AJ1557" si="2510">AI387*100/AI$5</f>
        <v>4.0399517566021823E-2</v>
      </c>
      <c r="AJ1557" s="376">
        <f t="shared" si="2510"/>
        <v>2.4890673305966469E-2</v>
      </c>
      <c r="AK1557" s="376">
        <f t="shared" ref="AK1557:AL1557" si="2511">AK387*100/AK$5</f>
        <v>2.947236214414712E-2</v>
      </c>
      <c r="AL1557" s="376">
        <f t="shared" si="2511"/>
        <v>4.88849351654927E-2</v>
      </c>
      <c r="AM1557" s="376">
        <f t="shared" ref="AM1557:AN1557" si="2512">AM387*100/AM$5</f>
        <v>4.1142726290217556E-2</v>
      </c>
      <c r="AN1557" s="376">
        <f t="shared" si="2512"/>
        <v>8.8704527275517878E-2</v>
      </c>
      <c r="AO1557" s="376">
        <f t="shared" ref="AO1557:AP1557" si="2513">AO387*100/AO$5</f>
        <v>2.5423186364813891E-2</v>
      </c>
      <c r="AP1557" s="376">
        <f t="shared" si="2513"/>
        <v>0.111499880624744</v>
      </c>
    </row>
    <row r="1558" spans="1:42" s="326" customFormat="1" ht="13.8" x14ac:dyDescent="0.3">
      <c r="A1558" s="328"/>
      <c r="B1558" s="328" t="s">
        <v>547</v>
      </c>
      <c r="C1558" s="376">
        <f t="shared" ref="C1558:AF1558" si="2514">C388*100/C$5</f>
        <v>3.929222186720093E-3</v>
      </c>
      <c r="D1558" s="376">
        <f t="shared" si="2514"/>
        <v>4.1325409186121894E-3</v>
      </c>
      <c r="E1558" s="376">
        <f t="shared" si="2514"/>
        <v>4.0651907413602585E-3</v>
      </c>
      <c r="F1558" s="376">
        <f t="shared" si="2514"/>
        <v>4.7988828200794855E-4</v>
      </c>
      <c r="G1558" s="376">
        <f t="shared" si="2514"/>
        <v>1.2091124929422218E-2</v>
      </c>
      <c r="H1558" s="376">
        <f t="shared" si="2514"/>
        <v>3.4782570888509906E-3</v>
      </c>
      <c r="I1558" s="376">
        <f t="shared" si="2514"/>
        <v>3.5034317035491976E-3</v>
      </c>
      <c r="J1558" s="376">
        <f t="shared" si="2514"/>
        <v>6.2368037803054869E-3</v>
      </c>
      <c r="K1558" s="376">
        <f t="shared" si="2514"/>
        <v>2.1579789702987546E-3</v>
      </c>
      <c r="L1558" s="376">
        <f t="shared" si="2514"/>
        <v>4.5152047261550912E-5</v>
      </c>
      <c r="M1558" s="376">
        <f t="shared" si="2514"/>
        <v>7.9136409045036278E-3</v>
      </c>
      <c r="N1558" s="376">
        <f t="shared" si="2514"/>
        <v>7.9985033911432572E-3</v>
      </c>
      <c r="O1558" s="376">
        <f t="shared" si="2514"/>
        <v>6.3731204629054129E-5</v>
      </c>
      <c r="P1558" s="376">
        <f t="shared" si="2514"/>
        <v>3.3757643140830857E-5</v>
      </c>
      <c r="Q1558" s="376">
        <f t="shared" si="2514"/>
        <v>0.10696266203699424</v>
      </c>
      <c r="R1558" s="376">
        <f t="shared" si="2514"/>
        <v>8.5699253035770285E-4</v>
      </c>
      <c r="S1558" s="376">
        <f t="shared" si="2514"/>
        <v>5.5187838196416664E-3</v>
      </c>
      <c r="T1558" s="376">
        <f t="shared" si="2514"/>
        <v>1.5328539445175853E-2</v>
      </c>
      <c r="U1558" s="376">
        <f t="shared" si="2514"/>
        <v>8.7730440918446507E-6</v>
      </c>
      <c r="V1558" s="376">
        <f t="shared" si="2514"/>
        <v>0.22074774063197611</v>
      </c>
      <c r="W1558" s="376">
        <f t="shared" si="2514"/>
        <v>1.1261872132767359E-2</v>
      </c>
      <c r="X1558" s="376">
        <f t="shared" si="2514"/>
        <v>2.4159986273276264E-3</v>
      </c>
      <c r="Y1558" s="376">
        <f t="shared" si="2514"/>
        <v>4.9419053294960606E-3</v>
      </c>
      <c r="Z1558" s="376">
        <f t="shared" si="2514"/>
        <v>1.3168874782336073E-3</v>
      </c>
      <c r="AA1558" s="376">
        <f t="shared" si="2514"/>
        <v>5.0111582675662193E-4</v>
      </c>
      <c r="AB1558" s="376">
        <f t="shared" si="2514"/>
        <v>9.2652444382733859E-2</v>
      </c>
      <c r="AC1558" s="376">
        <f t="shared" si="2514"/>
        <v>6.5865059818772404E-3</v>
      </c>
      <c r="AD1558" s="376">
        <f t="shared" si="2514"/>
        <v>3.9143881253147833E-4</v>
      </c>
      <c r="AE1558" s="376">
        <f t="shared" si="2514"/>
        <v>1.7910883390365626E-4</v>
      </c>
      <c r="AF1558" s="376">
        <f t="shared" si="2514"/>
        <v>2.4335110980418665E-4</v>
      </c>
      <c r="AG1558" s="376">
        <f t="shared" ref="AG1558:AH1558" si="2515">AG388*100/AG$5</f>
        <v>5.5703833073275479E-3</v>
      </c>
      <c r="AH1558" s="376">
        <f t="shared" si="2515"/>
        <v>3.0125092203683992E-4</v>
      </c>
      <c r="AI1558" s="376">
        <f t="shared" ref="AI1558:AJ1558" si="2516">AI388*100/AI$5</f>
        <v>2.6680706891493705E-4</v>
      </c>
      <c r="AJ1558" s="376">
        <f t="shared" si="2516"/>
        <v>3.4520773001265911E-3</v>
      </c>
      <c r="AK1558" s="376">
        <f t="shared" ref="AK1558:AL1558" si="2517">AK388*100/AK$5</f>
        <v>5.5563600101711094E-6</v>
      </c>
      <c r="AL1558" s="376">
        <f t="shared" si="2517"/>
        <v>3.0966226744693782E-3</v>
      </c>
      <c r="AM1558" s="376">
        <f t="shared" ref="AM1558:AN1558" si="2518">AM388*100/AM$5</f>
        <v>1.3782681509774063E-2</v>
      </c>
      <c r="AN1558" s="376">
        <f t="shared" si="2518"/>
        <v>1.2315854702563866</v>
      </c>
      <c r="AO1558" s="376">
        <f t="shared" ref="AO1558:AP1558" si="2519">AO388*100/AO$5</f>
        <v>7.2449556612851941E-3</v>
      </c>
      <c r="AP1558" s="376">
        <f t="shared" si="2519"/>
        <v>6.247862554151404E-6</v>
      </c>
    </row>
    <row r="1559" spans="1:42" s="326" customFormat="1" ht="13.8" x14ac:dyDescent="0.3">
      <c r="A1559" s="328"/>
      <c r="B1559" s="330" t="s">
        <v>580</v>
      </c>
      <c r="C1559" s="376">
        <f t="shared" ref="C1559:AF1559" si="2520">C389*100/C$5</f>
        <v>0</v>
      </c>
      <c r="D1559" s="376">
        <f t="shared" si="2520"/>
        <v>0</v>
      </c>
      <c r="E1559" s="376">
        <f t="shared" si="2520"/>
        <v>0</v>
      </c>
      <c r="F1559" s="376">
        <f t="shared" si="2520"/>
        <v>0</v>
      </c>
      <c r="G1559" s="376">
        <f t="shared" si="2520"/>
        <v>0</v>
      </c>
      <c r="H1559" s="376">
        <f t="shared" si="2520"/>
        <v>0</v>
      </c>
      <c r="I1559" s="376">
        <f t="shared" si="2520"/>
        <v>0</v>
      </c>
      <c r="J1559" s="376">
        <f t="shared" si="2520"/>
        <v>0</v>
      </c>
      <c r="K1559" s="376">
        <f t="shared" si="2520"/>
        <v>0</v>
      </c>
      <c r="L1559" s="376">
        <f t="shared" si="2520"/>
        <v>0</v>
      </c>
      <c r="M1559" s="376">
        <f t="shared" si="2520"/>
        <v>0</v>
      </c>
      <c r="N1559" s="376">
        <f t="shared" si="2520"/>
        <v>0</v>
      </c>
      <c r="O1559" s="376">
        <f t="shared" si="2520"/>
        <v>0</v>
      </c>
      <c r="P1559" s="376">
        <f t="shared" si="2520"/>
        <v>0</v>
      </c>
      <c r="Q1559" s="376">
        <f t="shared" si="2520"/>
        <v>0</v>
      </c>
      <c r="R1559" s="376">
        <f t="shared" si="2520"/>
        <v>0</v>
      </c>
      <c r="S1559" s="376">
        <f t="shared" si="2520"/>
        <v>0</v>
      </c>
      <c r="T1559" s="376">
        <f t="shared" si="2520"/>
        <v>0</v>
      </c>
      <c r="U1559" s="376">
        <f t="shared" si="2520"/>
        <v>0</v>
      </c>
      <c r="V1559" s="376">
        <f t="shared" si="2520"/>
        <v>0</v>
      </c>
      <c r="W1559" s="376">
        <f t="shared" si="2520"/>
        <v>0</v>
      </c>
      <c r="X1559" s="376">
        <f t="shared" si="2520"/>
        <v>0</v>
      </c>
      <c r="Y1559" s="376">
        <f t="shared" si="2520"/>
        <v>0</v>
      </c>
      <c r="Z1559" s="376">
        <f t="shared" si="2520"/>
        <v>0</v>
      </c>
      <c r="AA1559" s="376">
        <f t="shared" si="2520"/>
        <v>0</v>
      </c>
      <c r="AB1559" s="376">
        <f t="shared" si="2520"/>
        <v>0</v>
      </c>
      <c r="AC1559" s="376">
        <f t="shared" si="2520"/>
        <v>0</v>
      </c>
      <c r="AD1559" s="376">
        <f t="shared" si="2520"/>
        <v>0</v>
      </c>
      <c r="AE1559" s="376">
        <f t="shared" si="2520"/>
        <v>0.19149721418108956</v>
      </c>
      <c r="AF1559" s="376">
        <f t="shared" si="2520"/>
        <v>0</v>
      </c>
      <c r="AG1559" s="376">
        <f t="shared" ref="AG1559:AH1559" si="2521">AG389*100/AG$5</f>
        <v>0</v>
      </c>
      <c r="AH1559" s="376">
        <f t="shared" si="2521"/>
        <v>0</v>
      </c>
      <c r="AI1559" s="376">
        <f t="shared" ref="AI1559:AJ1559" si="2522">AI389*100/AI$5</f>
        <v>0</v>
      </c>
      <c r="AJ1559" s="376">
        <f t="shared" si="2522"/>
        <v>0</v>
      </c>
      <c r="AK1559" s="376">
        <f t="shared" ref="AK1559:AL1559" si="2523">AK389*100/AK$5</f>
        <v>0</v>
      </c>
      <c r="AL1559" s="376">
        <f t="shared" si="2523"/>
        <v>0</v>
      </c>
      <c r="AM1559" s="376">
        <f t="shared" ref="AM1559:AN1559" si="2524">AM389*100/AM$5</f>
        <v>0</v>
      </c>
      <c r="AN1559" s="376">
        <f t="shared" si="2524"/>
        <v>0</v>
      </c>
      <c r="AO1559" s="376">
        <f t="shared" ref="AO1559:AP1559" si="2525">AO389*100/AO$5</f>
        <v>0</v>
      </c>
      <c r="AP1559" s="376">
        <f t="shared" si="2525"/>
        <v>0</v>
      </c>
    </row>
    <row r="1560" spans="1:42" s="326" customFormat="1" ht="13.8" x14ac:dyDescent="0.3">
      <c r="A1560" s="330"/>
      <c r="B1560" s="330" t="s">
        <v>581</v>
      </c>
      <c r="C1560" s="376">
        <f t="shared" ref="C1560:AF1560" si="2526">C390*100/C$5</f>
        <v>1.2365823539063376</v>
      </c>
      <c r="D1560" s="376">
        <f t="shared" si="2526"/>
        <v>1.0191879040527312</v>
      </c>
      <c r="E1560" s="376">
        <f t="shared" si="2526"/>
        <v>1.0870469223708941</v>
      </c>
      <c r="F1560" s="376">
        <f t="shared" si="2526"/>
        <v>1.135255712470137</v>
      </c>
      <c r="G1560" s="376">
        <f t="shared" si="2526"/>
        <v>1.1160071333939492</v>
      </c>
      <c r="H1560" s="376">
        <f t="shared" si="2526"/>
        <v>1.0877524408487964</v>
      </c>
      <c r="I1560" s="376">
        <f t="shared" si="2526"/>
        <v>0.97454406524201154</v>
      </c>
      <c r="J1560" s="376">
        <f t="shared" si="2526"/>
        <v>1.1564347220008542</v>
      </c>
      <c r="K1560" s="376">
        <f t="shared" si="2526"/>
        <v>1.1756277070374832</v>
      </c>
      <c r="L1560" s="376">
        <f t="shared" si="2526"/>
        <v>1.1878149073096198</v>
      </c>
      <c r="M1560" s="376">
        <f t="shared" si="2526"/>
        <v>1.2688629714785573</v>
      </c>
      <c r="N1560" s="376">
        <f t="shared" si="2526"/>
        <v>1.160538405924936</v>
      </c>
      <c r="O1560" s="376">
        <f t="shared" si="2526"/>
        <v>1.2050946625805359</v>
      </c>
      <c r="P1560" s="376">
        <f t="shared" si="2526"/>
        <v>1.1131433960173731</v>
      </c>
      <c r="Q1560" s="376">
        <f t="shared" si="2526"/>
        <v>1.1538958488492932</v>
      </c>
      <c r="R1560" s="376">
        <f t="shared" si="2526"/>
        <v>1.1912739336276295</v>
      </c>
      <c r="S1560" s="376">
        <f t="shared" si="2526"/>
        <v>1.2560567002135365</v>
      </c>
      <c r="T1560" s="376">
        <f t="shared" si="2526"/>
        <v>1.2215738731347365</v>
      </c>
      <c r="U1560" s="376">
        <f t="shared" si="2526"/>
        <v>1.3971229177602313</v>
      </c>
      <c r="V1560" s="376">
        <f t="shared" si="2526"/>
        <v>1.3961466659026012</v>
      </c>
      <c r="W1560" s="376">
        <f t="shared" si="2526"/>
        <v>1.189536701610902</v>
      </c>
      <c r="X1560" s="376">
        <f t="shared" si="2526"/>
        <v>1.4596920637689121</v>
      </c>
      <c r="Y1560" s="376">
        <f t="shared" si="2526"/>
        <v>1.1418006341304145</v>
      </c>
      <c r="Z1560" s="376">
        <f t="shared" si="2526"/>
        <v>1.3207363646019263</v>
      </c>
      <c r="AA1560" s="376">
        <f t="shared" si="2526"/>
        <v>1.6199704561347987</v>
      </c>
      <c r="AB1560" s="376">
        <f t="shared" si="2526"/>
        <v>1.4537137681980348</v>
      </c>
      <c r="AC1560" s="376">
        <f t="shared" si="2526"/>
        <v>1.1979610107942582</v>
      </c>
      <c r="AD1560" s="376">
        <f t="shared" si="2526"/>
        <v>1.283457639038313</v>
      </c>
      <c r="AE1560" s="376">
        <f t="shared" si="2526"/>
        <v>1.261498630333687</v>
      </c>
      <c r="AF1560" s="376">
        <f t="shared" si="2526"/>
        <v>1.1776061154350737</v>
      </c>
      <c r="AG1560" s="376">
        <f t="shared" ref="AG1560:AH1560" si="2527">AG390*100/AG$5</f>
        <v>1.331466626573401</v>
      </c>
      <c r="AH1560" s="376">
        <f t="shared" si="2527"/>
        <v>1.3535634453604837</v>
      </c>
      <c r="AI1560" s="376">
        <f t="shared" ref="AI1560:AJ1560" si="2528">AI390*100/AI$5</f>
        <v>1.329114397653423</v>
      </c>
      <c r="AJ1560" s="376">
        <f t="shared" si="2528"/>
        <v>1.1133676198842337</v>
      </c>
      <c r="AK1560" s="376">
        <f t="shared" ref="AK1560:AL1560" si="2529">AK390*100/AK$5</f>
        <v>1.3284804018441088</v>
      </c>
      <c r="AL1560" s="376">
        <f t="shared" si="2529"/>
        <v>1.7049754946020452</v>
      </c>
      <c r="AM1560" s="376">
        <f t="shared" ref="AM1560:AN1560" si="2530">AM390*100/AM$5</f>
        <v>2.2718925764640185</v>
      </c>
      <c r="AN1560" s="376">
        <f t="shared" si="2530"/>
        <v>2.4889137951183287</v>
      </c>
      <c r="AO1560" s="376">
        <f t="shared" ref="AO1560:AP1560" si="2531">AO390*100/AO$5</f>
        <v>1.1616422091252734</v>
      </c>
      <c r="AP1560" s="376">
        <f t="shared" si="2531"/>
        <v>1.1961177936345426</v>
      </c>
    </row>
    <row r="1561" spans="1:42" s="326" customFormat="1" ht="13.8" x14ac:dyDescent="0.3">
      <c r="A1561" s="328"/>
      <c r="B1561" s="328" t="s">
        <v>582</v>
      </c>
      <c r="C1561" s="376">
        <f t="shared" ref="C1561:AF1561" si="2532">C391*100/C$5</f>
        <v>1.8998436946778469E-3</v>
      </c>
      <c r="D1561" s="376">
        <f t="shared" si="2532"/>
        <v>1.4205609407729402E-3</v>
      </c>
      <c r="E1561" s="376">
        <f t="shared" si="2532"/>
        <v>1.7901757393146089E-3</v>
      </c>
      <c r="F1561" s="376">
        <f t="shared" si="2532"/>
        <v>2.0795158887011102E-3</v>
      </c>
      <c r="G1561" s="376">
        <f t="shared" si="2532"/>
        <v>1.2571811853221877E-3</v>
      </c>
      <c r="H1561" s="376">
        <f t="shared" si="2532"/>
        <v>1.4492737870212461E-4</v>
      </c>
      <c r="I1561" s="376">
        <f t="shared" si="2532"/>
        <v>5.9005165533460165E-4</v>
      </c>
      <c r="J1561" s="376">
        <f t="shared" si="2532"/>
        <v>2.5530775708852872E-4</v>
      </c>
      <c r="K1561" s="376">
        <f t="shared" si="2532"/>
        <v>5.1006775661606918E-4</v>
      </c>
      <c r="L1561" s="376">
        <f t="shared" si="2532"/>
        <v>2.2576023630775457E-4</v>
      </c>
      <c r="M1561" s="376">
        <f t="shared" si="2532"/>
        <v>8.9347558599234495E-4</v>
      </c>
      <c r="N1561" s="376">
        <f t="shared" si="2532"/>
        <v>2.6661677970477526E-4</v>
      </c>
      <c r="O1561" s="376">
        <f t="shared" si="2532"/>
        <v>4.729195241227326E-4</v>
      </c>
      <c r="P1561" s="376">
        <f t="shared" si="2532"/>
        <v>3.5528059251823421E-4</v>
      </c>
      <c r="Q1561" s="376">
        <f t="shared" si="2532"/>
        <v>3.453728384670441E-3</v>
      </c>
      <c r="R1561" s="376">
        <f t="shared" si="2532"/>
        <v>5.6040515186372552E-4</v>
      </c>
      <c r="S1561" s="376">
        <f t="shared" si="2532"/>
        <v>4.5806260017989219E-4</v>
      </c>
      <c r="T1561" s="376">
        <f t="shared" si="2532"/>
        <v>2.9804890625994125E-4</v>
      </c>
      <c r="U1561" s="376">
        <f t="shared" si="2532"/>
        <v>2.7396101789524109E-4</v>
      </c>
      <c r="V1561" s="376">
        <f t="shared" si="2532"/>
        <v>3.4074649435187688E-4</v>
      </c>
      <c r="W1561" s="376">
        <f t="shared" si="2532"/>
        <v>3.9094715963827552E-4</v>
      </c>
      <c r="X1561" s="376">
        <f t="shared" si="2532"/>
        <v>2.719845442452602E-4</v>
      </c>
      <c r="Y1561" s="376">
        <f t="shared" si="2532"/>
        <v>1.7644896017993415E-4</v>
      </c>
      <c r="Z1561" s="376">
        <f t="shared" si="2532"/>
        <v>3.9355388058262948E-4</v>
      </c>
      <c r="AA1561" s="376">
        <f t="shared" si="2532"/>
        <v>3.34331570575582E-4</v>
      </c>
      <c r="AB1561" s="376">
        <f t="shared" si="2532"/>
        <v>2.7497555105620609E-4</v>
      </c>
      <c r="AC1561" s="376">
        <f t="shared" si="2532"/>
        <v>4.534035422674606E-4</v>
      </c>
      <c r="AD1561" s="376">
        <f t="shared" si="2532"/>
        <v>8.4092101761957367E-4</v>
      </c>
      <c r="AE1561" s="376">
        <f t="shared" si="2532"/>
        <v>9.4322910670358267E-4</v>
      </c>
      <c r="AF1561" s="376">
        <f t="shared" si="2532"/>
        <v>1.0578953812703936E-3</v>
      </c>
      <c r="AG1561" s="376">
        <f t="shared" ref="AG1561:AH1561" si="2533">AG391*100/AG$5</f>
        <v>1.3641344396088302E-3</v>
      </c>
      <c r="AH1561" s="376">
        <f t="shared" si="2533"/>
        <v>1.1502111444637014E-3</v>
      </c>
      <c r="AI1561" s="376">
        <f t="shared" ref="AI1561:AJ1561" si="2534">AI391*100/AI$5</f>
        <v>8.2312771912218638E-4</v>
      </c>
      <c r="AJ1561" s="376">
        <f t="shared" si="2534"/>
        <v>8.6957878349451794E-4</v>
      </c>
      <c r="AK1561" s="376">
        <f t="shared" ref="AK1561:AL1561" si="2535">AK391*100/AK$5</f>
        <v>1.1038044386363483E-3</v>
      </c>
      <c r="AL1561" s="376">
        <f t="shared" si="2535"/>
        <v>4.1576804959663394E-4</v>
      </c>
      <c r="AM1561" s="376">
        <f t="shared" ref="AM1561:AN1561" si="2536">AM391*100/AM$5</f>
        <v>9.9490645814805123E-4</v>
      </c>
      <c r="AN1561" s="376">
        <f t="shared" si="2536"/>
        <v>5.7515530591302228E-4</v>
      </c>
      <c r="AO1561" s="376">
        <f t="shared" ref="AO1561:AP1561" si="2537">AO391*100/AO$5</f>
        <v>1.7678587326335458E-4</v>
      </c>
      <c r="AP1561" s="376">
        <f t="shared" si="2537"/>
        <v>3.3000441354216178E-4</v>
      </c>
    </row>
    <row r="1562" spans="1:42" s="326" customFormat="1" ht="13.8" x14ac:dyDescent="0.3">
      <c r="A1562" s="330"/>
      <c r="B1562" s="330" t="s">
        <v>583</v>
      </c>
      <c r="C1562" s="376">
        <f t="shared" ref="C1562:AF1562" si="2538">C392*100/C$5</f>
        <v>1.2346825102116599</v>
      </c>
      <c r="D1562" s="376">
        <f t="shared" si="2538"/>
        <v>1.0177673431119583</v>
      </c>
      <c r="E1562" s="376">
        <f t="shared" si="2538"/>
        <v>1.0852567466315792</v>
      </c>
      <c r="F1562" s="376">
        <f t="shared" si="2538"/>
        <v>1.1331761965814358</v>
      </c>
      <c r="G1562" s="376">
        <f t="shared" si="2538"/>
        <v>1.114749952208627</v>
      </c>
      <c r="H1562" s="376">
        <f t="shared" si="2538"/>
        <v>1.087607513470094</v>
      </c>
      <c r="I1562" s="376">
        <f t="shared" si="2538"/>
        <v>0.97395401358667699</v>
      </c>
      <c r="J1562" s="376">
        <f t="shared" si="2538"/>
        <v>1.1561794142437656</v>
      </c>
      <c r="K1562" s="376">
        <f t="shared" si="2538"/>
        <v>1.1751176392808671</v>
      </c>
      <c r="L1562" s="376">
        <f t="shared" si="2538"/>
        <v>1.187589147073312</v>
      </c>
      <c r="M1562" s="376">
        <f t="shared" si="2538"/>
        <v>1.2679694958925651</v>
      </c>
      <c r="N1562" s="376">
        <f t="shared" si="2538"/>
        <v>1.160271789145231</v>
      </c>
      <c r="O1562" s="376">
        <f t="shared" si="2538"/>
        <v>1.2046217430564132</v>
      </c>
      <c r="P1562" s="376">
        <f t="shared" si="2538"/>
        <v>1.1127881154248549</v>
      </c>
      <c r="Q1562" s="376">
        <f t="shared" si="2538"/>
        <v>1.1504421204646229</v>
      </c>
      <c r="R1562" s="376">
        <f t="shared" si="2538"/>
        <v>1.1907135284757657</v>
      </c>
      <c r="S1562" s="376">
        <f t="shared" si="2538"/>
        <v>1.2555986376133565</v>
      </c>
      <c r="T1562" s="376">
        <f t="shared" si="2538"/>
        <v>1.2212758242284765</v>
      </c>
      <c r="U1562" s="376">
        <f t="shared" si="2538"/>
        <v>1.3968489567423363</v>
      </c>
      <c r="V1562" s="376">
        <f t="shared" si="2538"/>
        <v>1.3958059194082493</v>
      </c>
      <c r="W1562" s="376">
        <f t="shared" si="2538"/>
        <v>1.1891457544512636</v>
      </c>
      <c r="X1562" s="376">
        <f t="shared" si="2538"/>
        <v>1.4594200792246668</v>
      </c>
      <c r="Y1562" s="376">
        <f t="shared" si="2538"/>
        <v>1.1416241851702347</v>
      </c>
      <c r="Z1562" s="376">
        <f t="shared" si="2538"/>
        <v>1.3203428107213437</v>
      </c>
      <c r="AA1562" s="376">
        <f t="shared" si="2538"/>
        <v>1.619636124564223</v>
      </c>
      <c r="AB1562" s="376">
        <f t="shared" si="2538"/>
        <v>1.4534387926469785</v>
      </c>
      <c r="AC1562" s="376">
        <f t="shared" si="2538"/>
        <v>1.1975076072519906</v>
      </c>
      <c r="AD1562" s="376">
        <f t="shared" si="2538"/>
        <v>1.2826167180206933</v>
      </c>
      <c r="AE1562" s="376">
        <f t="shared" si="2538"/>
        <v>1.2605554012269833</v>
      </c>
      <c r="AF1562" s="376">
        <f t="shared" si="2538"/>
        <v>1.1765482200538033</v>
      </c>
      <c r="AG1562" s="376">
        <f t="shared" ref="AG1562:AH1562" si="2539">AG392*100/AG$5</f>
        <v>1.3301024921337923</v>
      </c>
      <c r="AH1562" s="376">
        <f t="shared" si="2539"/>
        <v>1.3524132342160198</v>
      </c>
      <c r="AI1562" s="376">
        <f t="shared" ref="AI1562:AJ1562" si="2540">AI392*100/AI$5</f>
        <v>1.3282912699343008</v>
      </c>
      <c r="AJ1562" s="376">
        <f t="shared" si="2540"/>
        <v>1.1124980411007392</v>
      </c>
      <c r="AK1562" s="376">
        <f t="shared" ref="AK1562:AL1562" si="2541">AK392*100/AK$5</f>
        <v>1.3273765974054725</v>
      </c>
      <c r="AL1562" s="376">
        <f t="shared" si="2541"/>
        <v>1.7045597265524486</v>
      </c>
      <c r="AM1562" s="376">
        <f t="shared" ref="AM1562:AN1562" si="2542">AM392*100/AM$5</f>
        <v>2.2708976700058705</v>
      </c>
      <c r="AN1562" s="376">
        <f t="shared" si="2542"/>
        <v>2.4883386398124161</v>
      </c>
      <c r="AO1562" s="376">
        <f t="shared" ref="AO1562:AP1562" si="2543">AO392*100/AO$5</f>
        <v>1.1614654232520099</v>
      </c>
      <c r="AP1562" s="376">
        <f t="shared" si="2543"/>
        <v>1.1957877892210005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6" type="noConversion"/>
  <conditionalFormatting sqref="O395:AP782">
    <cfRule type="cellIs" dxfId="1" priority="8" operator="lessThan">
      <formula>0</formula>
    </cfRule>
    <cfRule type="cellIs" priority="9" operator="lessThan">
      <formula>0</formula>
    </cfRule>
  </conditionalFormatting>
  <conditionalFormatting sqref="O785:AP1172">
    <cfRule type="cellIs" dxfId="0" priority="7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1168"/>
  <sheetViews>
    <sheetView topLeftCell="B1" workbookViewId="0">
      <selection activeCell="F8" sqref="F8"/>
    </sheetView>
  </sheetViews>
  <sheetFormatPr defaultColWidth="9" defaultRowHeight="14.4" x14ac:dyDescent="0.3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16384" width="9" style="322"/>
  </cols>
  <sheetData>
    <row r="1" spans="1:12" ht="19.8" x14ac:dyDescent="0.5">
      <c r="A1" s="323" t="s">
        <v>550</v>
      </c>
      <c r="B1"/>
      <c r="C1"/>
      <c r="D1"/>
      <c r="E1"/>
      <c r="F1"/>
    </row>
    <row r="2" spans="1:12" s="326" customFormat="1" ht="14.25" customHeight="1" x14ac:dyDescent="0.3">
      <c r="A2" s="692" t="s">
        <v>551</v>
      </c>
      <c r="B2" s="694"/>
      <c r="C2" s="327" t="s">
        <v>586</v>
      </c>
      <c r="D2" s="327" t="s">
        <v>692</v>
      </c>
      <c r="E2" s="643" t="s">
        <v>711</v>
      </c>
      <c r="F2" s="643" t="s">
        <v>712</v>
      </c>
    </row>
    <row r="3" spans="1:12" s="326" customFormat="1" ht="13.8" x14ac:dyDescent="0.3">
      <c r="A3" s="328"/>
      <c r="B3" s="328" t="s">
        <v>176</v>
      </c>
      <c r="C3" s="329">
        <v>288509.40000000002</v>
      </c>
      <c r="D3" s="329">
        <v>306809.81</v>
      </c>
      <c r="E3" s="326">
        <v>99822.67</v>
      </c>
      <c r="F3" s="329">
        <v>109397.75999999999</v>
      </c>
      <c r="H3" s="326">
        <v>99822.665789325707</v>
      </c>
      <c r="I3" s="326">
        <f>ROUND(H3,2)</f>
        <v>99822.67</v>
      </c>
      <c r="K3" s="326">
        <v>109397.7556163151</v>
      </c>
      <c r="L3" s="326">
        <f>ROUND(K3,2)</f>
        <v>109397.75999999999</v>
      </c>
    </row>
    <row r="4" spans="1:12" s="326" customFormat="1" ht="13.8" x14ac:dyDescent="0.3">
      <c r="A4" s="330"/>
      <c r="B4" s="330" t="s">
        <v>177</v>
      </c>
      <c r="C4" s="331">
        <v>52412.37</v>
      </c>
      <c r="D4" s="331">
        <v>50257.41</v>
      </c>
      <c r="E4" s="326">
        <v>16244.68</v>
      </c>
      <c r="F4" s="331">
        <v>16159.37</v>
      </c>
      <c r="H4" s="326">
        <v>16244.6847590626</v>
      </c>
      <c r="I4" s="326">
        <f t="shared" ref="I4:I67" si="0">ROUND(H4,2)</f>
        <v>16244.68</v>
      </c>
      <c r="K4" s="326">
        <v>16159.367361046901</v>
      </c>
      <c r="L4" s="326">
        <f t="shared" ref="L4:L67" si="1">ROUND(K4,2)</f>
        <v>16159.37</v>
      </c>
    </row>
    <row r="5" spans="1:12" s="326" customFormat="1" ht="13.8" x14ac:dyDescent="0.3">
      <c r="A5" s="328"/>
      <c r="B5" s="328" t="s">
        <v>178</v>
      </c>
      <c r="C5" s="329">
        <v>32178.79</v>
      </c>
      <c r="D5" s="329">
        <v>32603.85</v>
      </c>
      <c r="E5" s="326">
        <v>10705.74</v>
      </c>
      <c r="F5" s="329">
        <v>10790.07</v>
      </c>
      <c r="H5" s="326">
        <v>10705.7399901016</v>
      </c>
      <c r="I5" s="326">
        <f t="shared" si="0"/>
        <v>10705.74</v>
      </c>
      <c r="K5" s="326">
        <v>10790.0749854761</v>
      </c>
      <c r="L5" s="326">
        <f t="shared" si="1"/>
        <v>10790.07</v>
      </c>
    </row>
    <row r="6" spans="1:12" s="326" customFormat="1" ht="13.8" x14ac:dyDescent="0.3">
      <c r="A6" s="330"/>
      <c r="B6" s="330" t="s">
        <v>179</v>
      </c>
      <c r="C6" s="331">
        <v>4350.5</v>
      </c>
      <c r="D6" s="331">
        <v>3787.9</v>
      </c>
      <c r="E6" s="326">
        <v>1171.95</v>
      </c>
      <c r="F6" s="331">
        <v>1034.7</v>
      </c>
      <c r="H6" s="326">
        <v>1171.9493756341001</v>
      </c>
      <c r="I6" s="326">
        <f t="shared" si="0"/>
        <v>1171.95</v>
      </c>
      <c r="K6" s="326">
        <v>1034.7029405200001</v>
      </c>
      <c r="L6" s="326">
        <f t="shared" si="1"/>
        <v>1034.7</v>
      </c>
    </row>
    <row r="7" spans="1:12" s="326" customFormat="1" ht="13.8" x14ac:dyDescent="0.3">
      <c r="A7" s="328"/>
      <c r="B7" s="328" t="s">
        <v>180</v>
      </c>
      <c r="C7" s="332">
        <v>655.92</v>
      </c>
      <c r="D7" s="329">
        <v>24.77</v>
      </c>
      <c r="E7" s="326">
        <v>9.5399999999999991</v>
      </c>
      <c r="F7" s="329">
        <v>11.95</v>
      </c>
      <c r="H7" s="326">
        <v>9.5360701033999984</v>
      </c>
      <c r="I7" s="326">
        <f t="shared" si="0"/>
        <v>9.5399999999999991</v>
      </c>
      <c r="K7" s="326">
        <v>11.946560719899999</v>
      </c>
      <c r="L7" s="326">
        <f t="shared" si="1"/>
        <v>11.95</v>
      </c>
    </row>
    <row r="8" spans="1:12" s="326" customFormat="1" ht="13.8" x14ac:dyDescent="0.3">
      <c r="A8" s="330"/>
      <c r="B8" s="330" t="s">
        <v>181</v>
      </c>
      <c r="C8" s="333">
        <v>247.28</v>
      </c>
      <c r="D8" s="331">
        <v>271.08</v>
      </c>
      <c r="E8" s="326">
        <v>220.33</v>
      </c>
      <c r="F8" s="331">
        <v>5.44</v>
      </c>
      <c r="H8" s="326">
        <v>220.32504714870001</v>
      </c>
      <c r="I8" s="326">
        <f t="shared" si="0"/>
        <v>220.33</v>
      </c>
      <c r="K8" s="326">
        <v>5.4352729776000004</v>
      </c>
      <c r="L8" s="326">
        <f t="shared" si="1"/>
        <v>5.44</v>
      </c>
    </row>
    <row r="9" spans="1:12" s="326" customFormat="1" ht="13.8" x14ac:dyDescent="0.3">
      <c r="A9" s="328"/>
      <c r="B9" s="328" t="s">
        <v>182</v>
      </c>
      <c r="C9" s="332">
        <v>377.44</v>
      </c>
      <c r="D9" s="329">
        <v>296.92</v>
      </c>
      <c r="E9" s="326">
        <v>103.59</v>
      </c>
      <c r="F9" s="329">
        <v>57.82</v>
      </c>
      <c r="H9" s="326">
        <v>103.5900175164</v>
      </c>
      <c r="I9" s="326">
        <f t="shared" si="0"/>
        <v>103.59</v>
      </c>
      <c r="K9" s="326">
        <v>57.817731863000006</v>
      </c>
      <c r="L9" s="326">
        <f t="shared" si="1"/>
        <v>57.82</v>
      </c>
    </row>
    <row r="10" spans="1:12" s="326" customFormat="1" ht="13.8" x14ac:dyDescent="0.3">
      <c r="A10" s="330"/>
      <c r="B10" s="330" t="s">
        <v>183</v>
      </c>
      <c r="C10" s="331">
        <v>2730.92</v>
      </c>
      <c r="D10" s="331">
        <v>2800.18</v>
      </c>
      <c r="E10" s="326">
        <v>689.38</v>
      </c>
      <c r="F10" s="331">
        <v>861.62</v>
      </c>
      <c r="H10" s="326">
        <v>689.37513213110003</v>
      </c>
      <c r="I10" s="326">
        <f t="shared" si="0"/>
        <v>689.38</v>
      </c>
      <c r="K10" s="326">
        <v>861.61763751709998</v>
      </c>
      <c r="L10" s="326">
        <f t="shared" si="1"/>
        <v>861.62</v>
      </c>
    </row>
    <row r="11" spans="1:12" s="326" customFormat="1" ht="13.8" x14ac:dyDescent="0.3">
      <c r="A11" s="328"/>
      <c r="B11" s="328" t="s">
        <v>184</v>
      </c>
      <c r="C11" s="332">
        <v>338.95</v>
      </c>
      <c r="D11" s="329">
        <v>394.96</v>
      </c>
      <c r="E11" s="326">
        <v>149.12</v>
      </c>
      <c r="F11" s="329">
        <v>97.89</v>
      </c>
      <c r="H11" s="326">
        <v>149.12310873449999</v>
      </c>
      <c r="I11" s="326">
        <f t="shared" si="0"/>
        <v>149.12</v>
      </c>
      <c r="K11" s="326">
        <v>97.8857374424</v>
      </c>
      <c r="L11" s="326">
        <f t="shared" si="1"/>
        <v>97.89</v>
      </c>
    </row>
    <row r="12" spans="1:12" s="326" customFormat="1" ht="13.8" x14ac:dyDescent="0.3">
      <c r="A12" s="330"/>
      <c r="B12" s="330" t="s">
        <v>185</v>
      </c>
      <c r="C12" s="331">
        <v>11519.64</v>
      </c>
      <c r="D12" s="331">
        <v>9511.09</v>
      </c>
      <c r="E12" s="326">
        <v>3068.71</v>
      </c>
      <c r="F12" s="331">
        <v>3042.91</v>
      </c>
      <c r="H12" s="326">
        <v>3068.7079512441001</v>
      </c>
      <c r="I12" s="326">
        <f t="shared" si="0"/>
        <v>3068.71</v>
      </c>
      <c r="K12" s="326">
        <v>3042.9117021717998</v>
      </c>
      <c r="L12" s="326">
        <f t="shared" si="1"/>
        <v>3042.91</v>
      </c>
    </row>
    <row r="13" spans="1:12" s="326" customFormat="1" ht="13.8" x14ac:dyDescent="0.3">
      <c r="A13" s="328"/>
      <c r="B13" s="328" t="s">
        <v>186</v>
      </c>
      <c r="C13" s="329">
        <v>10437.780000000001</v>
      </c>
      <c r="D13" s="329">
        <v>8517.85</v>
      </c>
      <c r="E13" s="326">
        <v>2784.21</v>
      </c>
      <c r="F13" s="329">
        <v>2913.14</v>
      </c>
      <c r="H13" s="326">
        <v>2784.2094569964001</v>
      </c>
      <c r="I13" s="326">
        <f t="shared" si="0"/>
        <v>2784.21</v>
      </c>
      <c r="K13" s="326">
        <v>2913.1364217846995</v>
      </c>
      <c r="L13" s="326">
        <f t="shared" si="1"/>
        <v>2913.14</v>
      </c>
    </row>
    <row r="14" spans="1:12" s="326" customFormat="1" ht="13.8" x14ac:dyDescent="0.3">
      <c r="A14" s="330"/>
      <c r="B14" s="330" t="s">
        <v>187</v>
      </c>
      <c r="C14" s="331">
        <v>1081.8599999999999</v>
      </c>
      <c r="D14" s="331">
        <v>993.24</v>
      </c>
      <c r="E14" s="326">
        <v>284.5</v>
      </c>
      <c r="F14" s="331">
        <v>129.78</v>
      </c>
      <c r="H14" s="326">
        <v>284.49849424769997</v>
      </c>
      <c r="I14" s="326">
        <f t="shared" si="0"/>
        <v>284.5</v>
      </c>
      <c r="K14" s="326">
        <v>129.7752803871</v>
      </c>
      <c r="L14" s="326">
        <f t="shared" si="1"/>
        <v>129.78</v>
      </c>
    </row>
    <row r="15" spans="1:12" s="326" customFormat="1" ht="13.8" x14ac:dyDescent="0.3">
      <c r="A15" s="328"/>
      <c r="B15" s="328" t="s">
        <v>188</v>
      </c>
      <c r="C15" s="329">
        <v>1752.99</v>
      </c>
      <c r="D15" s="329">
        <v>1638.32</v>
      </c>
      <c r="E15" s="326">
        <v>573.41999999999996</v>
      </c>
      <c r="F15" s="329">
        <v>474.86</v>
      </c>
      <c r="H15" s="326">
        <v>573.41902300629999</v>
      </c>
      <c r="I15" s="326">
        <f t="shared" si="0"/>
        <v>573.41999999999996</v>
      </c>
      <c r="K15" s="326">
        <v>474.86344138819999</v>
      </c>
      <c r="L15" s="326">
        <f t="shared" si="1"/>
        <v>474.86</v>
      </c>
    </row>
    <row r="16" spans="1:12" s="326" customFormat="1" ht="13.8" x14ac:dyDescent="0.3">
      <c r="A16" s="330"/>
      <c r="B16" s="330" t="s">
        <v>189</v>
      </c>
      <c r="C16" s="331">
        <v>2610.4499999999998</v>
      </c>
      <c r="D16" s="331">
        <v>2716.25</v>
      </c>
      <c r="E16" s="326">
        <v>724.87</v>
      </c>
      <c r="F16" s="331">
        <v>816.81</v>
      </c>
      <c r="H16" s="326">
        <v>724.8684190765</v>
      </c>
      <c r="I16" s="326">
        <f t="shared" si="0"/>
        <v>724.87</v>
      </c>
      <c r="K16" s="326">
        <v>816.81429149079997</v>
      </c>
      <c r="L16" s="326">
        <f t="shared" si="1"/>
        <v>816.81</v>
      </c>
    </row>
    <row r="17" spans="1:12" s="326" customFormat="1" ht="13.8" x14ac:dyDescent="0.3">
      <c r="A17" s="328"/>
      <c r="B17" s="328" t="s">
        <v>190</v>
      </c>
      <c r="C17" s="329">
        <v>69435.83</v>
      </c>
      <c r="D17" s="329">
        <v>77554.649999999994</v>
      </c>
      <c r="E17" s="326">
        <v>25385.56</v>
      </c>
      <c r="F17" s="329">
        <v>28416.959999999999</v>
      </c>
      <c r="H17" s="326">
        <v>25385.558390352202</v>
      </c>
      <c r="I17" s="326">
        <f t="shared" si="0"/>
        <v>25385.56</v>
      </c>
      <c r="K17" s="326">
        <v>28416.961851688597</v>
      </c>
      <c r="L17" s="326">
        <f t="shared" si="1"/>
        <v>28416.959999999999</v>
      </c>
    </row>
    <row r="18" spans="1:12" s="326" customFormat="1" ht="13.8" x14ac:dyDescent="0.3">
      <c r="A18" s="330"/>
      <c r="B18" s="330" t="s">
        <v>191</v>
      </c>
      <c r="C18" s="333">
        <v>117.22</v>
      </c>
      <c r="D18" s="331">
        <v>105.28</v>
      </c>
      <c r="E18" s="326">
        <v>36.69</v>
      </c>
      <c r="F18" s="331">
        <v>37.01</v>
      </c>
      <c r="H18" s="326">
        <v>36.688985508799995</v>
      </c>
      <c r="I18" s="326">
        <f t="shared" si="0"/>
        <v>36.69</v>
      </c>
      <c r="K18" s="326">
        <v>37.010826334599997</v>
      </c>
      <c r="L18" s="326">
        <f t="shared" si="1"/>
        <v>37.01</v>
      </c>
    </row>
    <row r="19" spans="1:12" s="326" customFormat="1" ht="13.8" x14ac:dyDescent="0.3">
      <c r="A19" s="328"/>
      <c r="B19" s="328" t="s">
        <v>192</v>
      </c>
      <c r="C19" s="332">
        <v>46.96</v>
      </c>
      <c r="D19" s="329">
        <v>38.880000000000003</v>
      </c>
      <c r="E19" s="326">
        <v>14.07</v>
      </c>
      <c r="F19" s="329">
        <v>12.91</v>
      </c>
      <c r="H19" s="326">
        <v>14.072371565200001</v>
      </c>
      <c r="I19" s="326">
        <f t="shared" si="0"/>
        <v>14.07</v>
      </c>
      <c r="K19" s="326">
        <v>12.9079759767</v>
      </c>
      <c r="L19" s="326">
        <f t="shared" si="1"/>
        <v>12.91</v>
      </c>
    </row>
    <row r="20" spans="1:12" s="326" customFormat="1" ht="13.8" x14ac:dyDescent="0.3">
      <c r="A20" s="330"/>
      <c r="B20" s="330" t="s">
        <v>193</v>
      </c>
      <c r="C20" s="333">
        <v>1.39</v>
      </c>
      <c r="D20" s="331">
        <v>1.45</v>
      </c>
      <c r="E20" s="326">
        <v>0.32</v>
      </c>
      <c r="F20" s="331">
        <v>0.72</v>
      </c>
      <c r="H20" s="326">
        <v>0.32118330090000002</v>
      </c>
      <c r="I20" s="326">
        <f t="shared" si="0"/>
        <v>0.32</v>
      </c>
      <c r="K20" s="326">
        <v>0.72428144829999996</v>
      </c>
      <c r="L20" s="326">
        <f t="shared" si="1"/>
        <v>0.72</v>
      </c>
    </row>
    <row r="21" spans="1:12" s="326" customFormat="1" ht="13.8" x14ac:dyDescent="0.3">
      <c r="A21" s="328"/>
      <c r="B21" s="328" t="s">
        <v>194</v>
      </c>
      <c r="C21" s="332">
        <v>1.93</v>
      </c>
      <c r="D21" s="329">
        <v>0.51</v>
      </c>
      <c r="E21" s="326">
        <v>0.1</v>
      </c>
      <c r="F21" s="329">
        <v>0.28999999999999998</v>
      </c>
      <c r="H21" s="326">
        <v>0.101506416</v>
      </c>
      <c r="I21" s="326">
        <f t="shared" si="0"/>
        <v>0.1</v>
      </c>
      <c r="K21" s="326">
        <v>0.28500001479999998</v>
      </c>
      <c r="L21" s="326">
        <f t="shared" si="1"/>
        <v>0.28999999999999998</v>
      </c>
    </row>
    <row r="22" spans="1:12" s="326" customFormat="1" ht="13.8" x14ac:dyDescent="0.3">
      <c r="A22" s="330"/>
      <c r="B22" s="330" t="s">
        <v>195</v>
      </c>
      <c r="C22" s="333">
        <v>5.23</v>
      </c>
      <c r="D22" s="331">
        <v>1.5</v>
      </c>
      <c r="E22" s="326">
        <v>0.93</v>
      </c>
      <c r="F22" s="331">
        <v>0.52</v>
      </c>
      <c r="H22" s="326">
        <v>0.92583822549999995</v>
      </c>
      <c r="I22" s="326">
        <f t="shared" si="0"/>
        <v>0.93</v>
      </c>
      <c r="K22" s="326">
        <v>0.51591687899999994</v>
      </c>
      <c r="L22" s="326">
        <f t="shared" si="1"/>
        <v>0.52</v>
      </c>
    </row>
    <row r="23" spans="1:12" s="326" customFormat="1" ht="13.8" x14ac:dyDescent="0.3">
      <c r="A23" s="328"/>
      <c r="B23" s="328" t="s">
        <v>196</v>
      </c>
      <c r="C23" s="332">
        <v>35.44</v>
      </c>
      <c r="D23" s="329">
        <v>33.57</v>
      </c>
      <c r="E23" s="326">
        <v>11.98</v>
      </c>
      <c r="F23" s="329">
        <v>11.14</v>
      </c>
      <c r="H23" s="326">
        <v>11.983553328000001</v>
      </c>
      <c r="I23" s="326">
        <f t="shared" si="0"/>
        <v>11.98</v>
      </c>
      <c r="K23" s="326">
        <v>11.1414301706</v>
      </c>
      <c r="L23" s="326">
        <f t="shared" si="1"/>
        <v>11.14</v>
      </c>
    </row>
    <row r="24" spans="1:12" s="326" customFormat="1" ht="13.8" x14ac:dyDescent="0.3">
      <c r="A24" s="330"/>
      <c r="B24" s="330" t="s">
        <v>197</v>
      </c>
      <c r="C24" s="333">
        <v>2.63</v>
      </c>
      <c r="D24" s="331">
        <v>1.64</v>
      </c>
      <c r="E24" s="326">
        <v>0.6</v>
      </c>
      <c r="F24" s="331">
        <v>0.24</v>
      </c>
      <c r="H24" s="326">
        <v>0.59571717440000005</v>
      </c>
      <c r="I24" s="326">
        <f t="shared" si="0"/>
        <v>0.6</v>
      </c>
      <c r="K24" s="326">
        <v>0.23558608619999999</v>
      </c>
      <c r="L24" s="326">
        <f t="shared" si="1"/>
        <v>0.24</v>
      </c>
    </row>
    <row r="25" spans="1:12" s="326" customFormat="1" ht="13.8" x14ac:dyDescent="0.3">
      <c r="A25" s="328"/>
      <c r="B25" s="328" t="s">
        <v>198</v>
      </c>
      <c r="C25" s="332">
        <v>0.34</v>
      </c>
      <c r="D25" s="329">
        <v>0.21</v>
      </c>
      <c r="E25" s="326">
        <v>0.14000000000000001</v>
      </c>
      <c r="F25" s="329">
        <v>0.01</v>
      </c>
      <c r="H25" s="326">
        <v>0.1445731204</v>
      </c>
      <c r="I25" s="326">
        <f t="shared" si="0"/>
        <v>0.14000000000000001</v>
      </c>
      <c r="K25" s="326">
        <v>5.7613778000000001E-3</v>
      </c>
      <c r="L25" s="326">
        <f t="shared" si="1"/>
        <v>0.01</v>
      </c>
    </row>
    <row r="26" spans="1:12" s="326" customFormat="1" ht="13.8" x14ac:dyDescent="0.3">
      <c r="A26" s="330"/>
      <c r="B26" s="330" t="s">
        <v>199</v>
      </c>
      <c r="C26" s="333">
        <v>70.260000000000005</v>
      </c>
      <c r="D26" s="331">
        <v>66.39</v>
      </c>
      <c r="E26" s="326">
        <v>22.62</v>
      </c>
      <c r="F26" s="331">
        <v>24.1</v>
      </c>
      <c r="H26" s="326">
        <v>22.616613943600001</v>
      </c>
      <c r="I26" s="326">
        <f t="shared" si="0"/>
        <v>22.62</v>
      </c>
      <c r="K26" s="326">
        <v>24.102850357900003</v>
      </c>
      <c r="L26" s="326">
        <f t="shared" si="1"/>
        <v>24.1</v>
      </c>
    </row>
    <row r="27" spans="1:12" s="326" customFormat="1" ht="13.8" x14ac:dyDescent="0.3">
      <c r="A27" s="328"/>
      <c r="B27" s="328" t="s">
        <v>200</v>
      </c>
      <c r="C27" s="329">
        <v>4523.55</v>
      </c>
      <c r="D27" s="329">
        <v>4840.24</v>
      </c>
      <c r="E27" s="326">
        <v>1496.43</v>
      </c>
      <c r="F27" s="329">
        <v>1749.28</v>
      </c>
      <c r="H27" s="326">
        <v>1496.4279032014001</v>
      </c>
      <c r="I27" s="326">
        <f t="shared" si="0"/>
        <v>1496.43</v>
      </c>
      <c r="K27" s="326">
        <v>1749.2807556673999</v>
      </c>
      <c r="L27" s="326">
        <f t="shared" si="1"/>
        <v>1749.28</v>
      </c>
    </row>
    <row r="28" spans="1:12" s="326" customFormat="1" ht="13.8" x14ac:dyDescent="0.3">
      <c r="A28" s="330"/>
      <c r="B28" s="330" t="s">
        <v>201</v>
      </c>
      <c r="C28" s="331">
        <v>2696.63</v>
      </c>
      <c r="D28" s="331">
        <v>2859.77</v>
      </c>
      <c r="E28" s="326">
        <v>886.39</v>
      </c>
      <c r="F28" s="331">
        <v>965.19</v>
      </c>
      <c r="H28" s="326">
        <v>886.38960306729996</v>
      </c>
      <c r="I28" s="326">
        <f t="shared" si="0"/>
        <v>886.39</v>
      </c>
      <c r="K28" s="326">
        <v>965.19495661669998</v>
      </c>
      <c r="L28" s="326">
        <f t="shared" si="1"/>
        <v>965.19</v>
      </c>
    </row>
    <row r="29" spans="1:12" s="326" customFormat="1" ht="13.8" x14ac:dyDescent="0.3">
      <c r="A29" s="328"/>
      <c r="B29" s="328" t="s">
        <v>202</v>
      </c>
      <c r="C29" s="329">
        <v>1070.8399999999999</v>
      </c>
      <c r="D29" s="329">
        <v>970.02</v>
      </c>
      <c r="E29" s="326">
        <v>314.36</v>
      </c>
      <c r="F29" s="329">
        <v>263.75</v>
      </c>
      <c r="H29" s="326">
        <v>314.3585188788</v>
      </c>
      <c r="I29" s="326">
        <f t="shared" si="0"/>
        <v>314.36</v>
      </c>
      <c r="K29" s="326">
        <v>263.74588182299999</v>
      </c>
      <c r="L29" s="326">
        <f t="shared" si="1"/>
        <v>263.75</v>
      </c>
    </row>
    <row r="30" spans="1:12" s="326" customFormat="1" ht="13.8" x14ac:dyDescent="0.3">
      <c r="A30" s="330"/>
      <c r="B30" s="330" t="s">
        <v>203</v>
      </c>
      <c r="C30" s="333">
        <v>286.3</v>
      </c>
      <c r="D30" s="331">
        <v>289.85000000000002</v>
      </c>
      <c r="E30" s="326">
        <v>79.61</v>
      </c>
      <c r="F30" s="331">
        <v>90.96</v>
      </c>
      <c r="H30" s="326">
        <v>79.6078420865</v>
      </c>
      <c r="I30" s="326">
        <f t="shared" si="0"/>
        <v>79.61</v>
      </c>
      <c r="K30" s="326">
        <v>90.962122677600007</v>
      </c>
      <c r="L30" s="326">
        <f t="shared" si="1"/>
        <v>90.96</v>
      </c>
    </row>
    <row r="31" spans="1:12" s="326" customFormat="1" ht="13.8" x14ac:dyDescent="0.3">
      <c r="A31" s="328"/>
      <c r="B31" s="328" t="s">
        <v>204</v>
      </c>
      <c r="C31" s="329">
        <v>1339.49</v>
      </c>
      <c r="D31" s="329">
        <v>1599.91</v>
      </c>
      <c r="E31" s="326">
        <v>492.42</v>
      </c>
      <c r="F31" s="329">
        <v>610.49</v>
      </c>
      <c r="H31" s="326">
        <v>492.42324210200002</v>
      </c>
      <c r="I31" s="326">
        <f t="shared" si="0"/>
        <v>492.42</v>
      </c>
      <c r="K31" s="326">
        <v>610.48695211610004</v>
      </c>
      <c r="L31" s="326">
        <f t="shared" si="1"/>
        <v>610.49</v>
      </c>
    </row>
    <row r="32" spans="1:12" s="326" customFormat="1" ht="13.8" x14ac:dyDescent="0.3">
      <c r="A32" s="330"/>
      <c r="B32" s="330" t="s">
        <v>205</v>
      </c>
      <c r="C32" s="333">
        <v>498.49</v>
      </c>
      <c r="D32" s="331">
        <v>604.05999999999995</v>
      </c>
      <c r="E32" s="326">
        <v>184.32</v>
      </c>
      <c r="F32" s="331">
        <v>273.38</v>
      </c>
      <c r="H32" s="326">
        <v>184.32221448019999</v>
      </c>
      <c r="I32" s="326">
        <f t="shared" si="0"/>
        <v>184.32</v>
      </c>
      <c r="K32" s="326">
        <v>273.38071426490001</v>
      </c>
      <c r="L32" s="326">
        <f t="shared" si="1"/>
        <v>273.38</v>
      </c>
    </row>
    <row r="33" spans="1:12" s="326" customFormat="1" ht="13.8" x14ac:dyDescent="0.3">
      <c r="A33" s="328"/>
      <c r="B33" s="328" t="s">
        <v>206</v>
      </c>
      <c r="C33" s="332">
        <v>419.52</v>
      </c>
      <c r="D33" s="329">
        <v>511.25</v>
      </c>
      <c r="E33" s="326">
        <v>154.06</v>
      </c>
      <c r="F33" s="329">
        <v>241.55</v>
      </c>
      <c r="H33" s="326">
        <v>154.06363053890001</v>
      </c>
      <c r="I33" s="326">
        <f t="shared" si="0"/>
        <v>154.06</v>
      </c>
      <c r="K33" s="326">
        <v>241.5497608636</v>
      </c>
      <c r="L33" s="326">
        <f t="shared" si="1"/>
        <v>241.55</v>
      </c>
    </row>
    <row r="34" spans="1:12" s="326" customFormat="1" ht="13.8" x14ac:dyDescent="0.3">
      <c r="A34" s="330"/>
      <c r="B34" s="330" t="s">
        <v>207</v>
      </c>
      <c r="C34" s="333">
        <v>46.37</v>
      </c>
      <c r="D34" s="331">
        <v>55.43</v>
      </c>
      <c r="E34" s="326">
        <v>17.850000000000001</v>
      </c>
      <c r="F34" s="331">
        <v>19.23</v>
      </c>
      <c r="H34" s="326">
        <v>17.853134692200001</v>
      </c>
      <c r="I34" s="326">
        <f t="shared" si="0"/>
        <v>17.850000000000001</v>
      </c>
      <c r="K34" s="326">
        <v>19.228185484499999</v>
      </c>
      <c r="L34" s="326">
        <f t="shared" si="1"/>
        <v>19.23</v>
      </c>
    </row>
    <row r="35" spans="1:12" s="326" customFormat="1" ht="13.8" x14ac:dyDescent="0.3">
      <c r="A35" s="328"/>
      <c r="B35" s="328" t="s">
        <v>208</v>
      </c>
      <c r="C35" s="332">
        <v>32.61</v>
      </c>
      <c r="D35" s="329">
        <v>37.380000000000003</v>
      </c>
      <c r="E35" s="326">
        <v>12.41</v>
      </c>
      <c r="F35" s="329">
        <v>12.6</v>
      </c>
      <c r="H35" s="326">
        <v>12.405449249099998</v>
      </c>
      <c r="I35" s="326">
        <f t="shared" si="0"/>
        <v>12.41</v>
      </c>
      <c r="K35" s="326">
        <v>12.6027679168</v>
      </c>
      <c r="L35" s="326">
        <f t="shared" si="1"/>
        <v>12.6</v>
      </c>
    </row>
    <row r="36" spans="1:12" s="326" customFormat="1" ht="13.8" x14ac:dyDescent="0.3">
      <c r="A36" s="330"/>
      <c r="B36" s="330" t="s">
        <v>209</v>
      </c>
      <c r="C36" s="333">
        <v>118.47</v>
      </c>
      <c r="D36" s="331">
        <v>110.13</v>
      </c>
      <c r="E36" s="326">
        <v>37.36</v>
      </c>
      <c r="F36" s="331">
        <v>33.72</v>
      </c>
      <c r="H36" s="326">
        <v>37.361273897899999</v>
      </c>
      <c r="I36" s="326">
        <f t="shared" si="0"/>
        <v>37.36</v>
      </c>
      <c r="K36" s="326">
        <v>33.720933213899997</v>
      </c>
      <c r="L36" s="326">
        <f t="shared" si="1"/>
        <v>33.72</v>
      </c>
    </row>
    <row r="37" spans="1:12" s="326" customFormat="1" ht="13.8" x14ac:dyDescent="0.3">
      <c r="A37" s="328"/>
      <c r="B37" s="328" t="s">
        <v>210</v>
      </c>
      <c r="C37" s="332">
        <v>92.78</v>
      </c>
      <c r="D37" s="329">
        <v>87.94</v>
      </c>
      <c r="E37" s="326">
        <v>29.75</v>
      </c>
      <c r="F37" s="329">
        <v>26.49</v>
      </c>
      <c r="H37" s="326">
        <v>29.749227668299998</v>
      </c>
      <c r="I37" s="326">
        <f t="shared" si="0"/>
        <v>29.75</v>
      </c>
      <c r="K37" s="326">
        <v>26.4887331993</v>
      </c>
      <c r="L37" s="326">
        <f t="shared" si="1"/>
        <v>26.49</v>
      </c>
    </row>
    <row r="38" spans="1:12" s="326" customFormat="1" ht="13.8" x14ac:dyDescent="0.3">
      <c r="A38" s="330"/>
      <c r="B38" s="330" t="s">
        <v>211</v>
      </c>
      <c r="C38" s="333">
        <v>15.17</v>
      </c>
      <c r="D38" s="331">
        <v>16.38</v>
      </c>
      <c r="E38" s="326">
        <v>5.32</v>
      </c>
      <c r="F38" s="331">
        <v>5.16</v>
      </c>
      <c r="H38" s="326">
        <v>5.3200619148000001</v>
      </c>
      <c r="I38" s="326">
        <f t="shared" si="0"/>
        <v>5.32</v>
      </c>
      <c r="K38" s="326">
        <v>5.1588394399999995</v>
      </c>
      <c r="L38" s="326">
        <f t="shared" si="1"/>
        <v>5.16</v>
      </c>
    </row>
    <row r="39" spans="1:12" s="326" customFormat="1" ht="13.8" x14ac:dyDescent="0.3">
      <c r="A39" s="328"/>
      <c r="B39" s="328" t="s">
        <v>212</v>
      </c>
      <c r="C39" s="332">
        <v>10.51</v>
      </c>
      <c r="D39" s="329">
        <v>5.81</v>
      </c>
      <c r="E39" s="326">
        <v>2.29</v>
      </c>
      <c r="F39" s="329">
        <v>2.0699999999999998</v>
      </c>
      <c r="H39" s="326">
        <v>2.2919843148000001</v>
      </c>
      <c r="I39" s="326">
        <f t="shared" si="0"/>
        <v>2.29</v>
      </c>
      <c r="K39" s="326">
        <v>2.0733605746000001</v>
      </c>
      <c r="L39" s="326">
        <f t="shared" si="1"/>
        <v>2.0699999999999998</v>
      </c>
    </row>
    <row r="40" spans="1:12" s="326" customFormat="1" ht="13.8" x14ac:dyDescent="0.3">
      <c r="A40" s="330"/>
      <c r="B40" s="330" t="s">
        <v>213</v>
      </c>
      <c r="C40" s="331">
        <v>1209.98</v>
      </c>
      <c r="D40" s="331">
        <v>1266.27</v>
      </c>
      <c r="E40" s="326">
        <v>388.35</v>
      </c>
      <c r="F40" s="331">
        <v>476.98</v>
      </c>
      <c r="H40" s="326">
        <v>388.354811756</v>
      </c>
      <c r="I40" s="326">
        <f t="shared" si="0"/>
        <v>388.35</v>
      </c>
      <c r="K40" s="326">
        <v>476.98415157189999</v>
      </c>
      <c r="L40" s="326">
        <f t="shared" si="1"/>
        <v>476.98</v>
      </c>
    </row>
    <row r="41" spans="1:12" s="326" customFormat="1" ht="13.8" x14ac:dyDescent="0.3">
      <c r="A41" s="328"/>
      <c r="B41" s="328" t="s">
        <v>214</v>
      </c>
      <c r="C41" s="332">
        <v>23.44</v>
      </c>
      <c r="D41" s="329">
        <v>27.53</v>
      </c>
      <c r="E41" s="326">
        <v>5.5</v>
      </c>
      <c r="F41" s="329">
        <v>10.85</v>
      </c>
      <c r="H41" s="326">
        <v>5.5021385591999996</v>
      </c>
      <c r="I41" s="326">
        <f t="shared" si="0"/>
        <v>5.5</v>
      </c>
      <c r="K41" s="326">
        <v>10.846394281599999</v>
      </c>
      <c r="L41" s="326">
        <f t="shared" si="1"/>
        <v>10.85</v>
      </c>
    </row>
    <row r="42" spans="1:12" s="326" customFormat="1" ht="13.8" x14ac:dyDescent="0.3">
      <c r="A42" s="330"/>
      <c r="B42" s="330" t="s">
        <v>215</v>
      </c>
      <c r="C42" s="331">
        <v>1186.53</v>
      </c>
      <c r="D42" s="331">
        <v>1238.75</v>
      </c>
      <c r="E42" s="326">
        <v>382.85</v>
      </c>
      <c r="F42" s="331">
        <v>466.14</v>
      </c>
      <c r="H42" s="326">
        <v>382.85267319680003</v>
      </c>
      <c r="I42" s="326">
        <f t="shared" si="0"/>
        <v>382.85</v>
      </c>
      <c r="K42" s="326">
        <v>466.13775729029993</v>
      </c>
      <c r="L42" s="326">
        <f t="shared" si="1"/>
        <v>466.14</v>
      </c>
    </row>
    <row r="43" spans="1:12" s="326" customFormat="1" ht="13.8" x14ac:dyDescent="0.3">
      <c r="A43" s="328"/>
      <c r="B43" s="328" t="s">
        <v>216</v>
      </c>
      <c r="C43" s="332">
        <v>722.41</v>
      </c>
      <c r="D43" s="329">
        <v>737.59</v>
      </c>
      <c r="E43" s="326">
        <v>236.08</v>
      </c>
      <c r="F43" s="329">
        <v>243.68</v>
      </c>
      <c r="H43" s="326">
        <v>236.08056617850002</v>
      </c>
      <c r="I43" s="326">
        <f t="shared" si="0"/>
        <v>236.08</v>
      </c>
      <c r="K43" s="326">
        <v>243.676251022</v>
      </c>
      <c r="L43" s="326">
        <f t="shared" si="1"/>
        <v>243.68</v>
      </c>
    </row>
    <row r="44" spans="1:12" s="326" customFormat="1" ht="13.8" x14ac:dyDescent="0.3">
      <c r="A44" s="330"/>
      <c r="B44" s="330" t="s">
        <v>217</v>
      </c>
      <c r="C44" s="333">
        <v>262.72000000000003</v>
      </c>
      <c r="D44" s="331">
        <v>265.98</v>
      </c>
      <c r="E44" s="326">
        <v>81.849999999999994</v>
      </c>
      <c r="F44" s="331">
        <v>85.02</v>
      </c>
      <c r="H44" s="326">
        <v>81.849016925300006</v>
      </c>
      <c r="I44" s="326">
        <f t="shared" si="0"/>
        <v>81.849999999999994</v>
      </c>
      <c r="K44" s="326">
        <v>85.024863212199989</v>
      </c>
      <c r="L44" s="326">
        <f t="shared" si="1"/>
        <v>85.02</v>
      </c>
    </row>
    <row r="45" spans="1:12" s="326" customFormat="1" ht="13.8" x14ac:dyDescent="0.3">
      <c r="A45" s="328"/>
      <c r="B45" s="328" t="s">
        <v>218</v>
      </c>
      <c r="C45" s="332">
        <v>459.69</v>
      </c>
      <c r="D45" s="329">
        <v>471.61</v>
      </c>
      <c r="E45" s="326">
        <v>154.22999999999999</v>
      </c>
      <c r="F45" s="329">
        <v>158.65</v>
      </c>
      <c r="H45" s="326">
        <v>154.2315492532</v>
      </c>
      <c r="I45" s="326">
        <f t="shared" si="0"/>
        <v>154.22999999999999</v>
      </c>
      <c r="K45" s="326">
        <v>158.65138780979999</v>
      </c>
      <c r="L45" s="326">
        <f t="shared" si="1"/>
        <v>158.65</v>
      </c>
    </row>
    <row r="46" spans="1:12" s="326" customFormat="1" ht="13.8" x14ac:dyDescent="0.3">
      <c r="A46" s="330"/>
      <c r="B46" s="330" t="s">
        <v>219</v>
      </c>
      <c r="C46" s="331">
        <v>21236.05</v>
      </c>
      <c r="D46" s="331">
        <v>21985.93</v>
      </c>
      <c r="E46" s="326">
        <v>6792.32</v>
      </c>
      <c r="F46" s="331">
        <v>7864.35</v>
      </c>
      <c r="H46" s="326">
        <v>6792.3184451876004</v>
      </c>
      <c r="I46" s="326">
        <f t="shared" si="0"/>
        <v>6792.32</v>
      </c>
      <c r="K46" s="326">
        <v>7864.3549931129</v>
      </c>
      <c r="L46" s="326">
        <f t="shared" si="1"/>
        <v>7864.35</v>
      </c>
    </row>
    <row r="47" spans="1:12" s="326" customFormat="1" ht="13.8" x14ac:dyDescent="0.3">
      <c r="A47" s="328"/>
      <c r="B47" s="328" t="s">
        <v>220</v>
      </c>
      <c r="C47" s="332">
        <v>346.72</v>
      </c>
      <c r="D47" s="329">
        <v>311.47000000000003</v>
      </c>
      <c r="E47" s="326">
        <v>89.95</v>
      </c>
      <c r="F47" s="329">
        <v>106.62</v>
      </c>
      <c r="H47" s="326">
        <v>89.953467220199997</v>
      </c>
      <c r="I47" s="326">
        <f t="shared" si="0"/>
        <v>89.95</v>
      </c>
      <c r="K47" s="326">
        <v>106.6217717016</v>
      </c>
      <c r="L47" s="326">
        <f t="shared" si="1"/>
        <v>106.62</v>
      </c>
    </row>
    <row r="48" spans="1:12" s="326" customFormat="1" ht="13.8" x14ac:dyDescent="0.3">
      <c r="A48" s="330"/>
      <c r="B48" s="330" t="s">
        <v>221</v>
      </c>
      <c r="C48" s="333">
        <v>422.93</v>
      </c>
      <c r="D48" s="331">
        <v>398.89</v>
      </c>
      <c r="E48" s="326">
        <v>113.38</v>
      </c>
      <c r="F48" s="331">
        <v>137.16999999999999</v>
      </c>
      <c r="H48" s="326">
        <v>113.3780495211</v>
      </c>
      <c r="I48" s="326">
        <f t="shared" si="0"/>
        <v>113.38</v>
      </c>
      <c r="K48" s="326">
        <v>137.1687572118</v>
      </c>
      <c r="L48" s="326">
        <f t="shared" si="1"/>
        <v>137.16999999999999</v>
      </c>
    </row>
    <row r="49" spans="1:12" s="326" customFormat="1" ht="13.8" x14ac:dyDescent="0.3">
      <c r="A49" s="328"/>
      <c r="B49" s="328" t="s">
        <v>222</v>
      </c>
      <c r="C49" s="329">
        <v>18261.05</v>
      </c>
      <c r="D49" s="329">
        <v>18384.46</v>
      </c>
      <c r="E49" s="326">
        <v>5769.68</v>
      </c>
      <c r="F49" s="329">
        <v>6526.44</v>
      </c>
      <c r="H49" s="326">
        <v>5769.682244965401</v>
      </c>
      <c r="I49" s="326">
        <f t="shared" si="0"/>
        <v>5769.68</v>
      </c>
      <c r="K49" s="326">
        <v>6526.4433447484998</v>
      </c>
      <c r="L49" s="326">
        <f t="shared" si="1"/>
        <v>6526.44</v>
      </c>
    </row>
    <row r="50" spans="1:12" s="326" customFormat="1" ht="13.8" x14ac:dyDescent="0.3">
      <c r="A50" s="330"/>
      <c r="B50" s="330" t="s">
        <v>223</v>
      </c>
      <c r="C50" s="331">
        <v>4459.24</v>
      </c>
      <c r="D50" s="331">
        <v>4219.3100000000004</v>
      </c>
      <c r="E50" s="326">
        <v>1357.23</v>
      </c>
      <c r="F50" s="331">
        <v>1483.72</v>
      </c>
      <c r="H50" s="326">
        <v>1357.2262766831</v>
      </c>
      <c r="I50" s="326">
        <f t="shared" si="0"/>
        <v>1357.23</v>
      </c>
      <c r="K50" s="326">
        <v>1483.7163869069998</v>
      </c>
      <c r="L50" s="326">
        <f t="shared" si="1"/>
        <v>1483.72</v>
      </c>
    </row>
    <row r="51" spans="1:12" s="326" customFormat="1" ht="13.8" x14ac:dyDescent="0.3">
      <c r="A51" s="328"/>
      <c r="B51" s="328" t="s">
        <v>224</v>
      </c>
      <c r="C51" s="332">
        <v>219.57</v>
      </c>
      <c r="D51" s="329">
        <v>213.94</v>
      </c>
      <c r="E51" s="326">
        <v>66.42</v>
      </c>
      <c r="F51" s="329">
        <v>93.46</v>
      </c>
      <c r="H51" s="326">
        <v>66.423512958000003</v>
      </c>
      <c r="I51" s="326">
        <f t="shared" si="0"/>
        <v>66.42</v>
      </c>
      <c r="K51" s="326">
        <v>93.461966417499994</v>
      </c>
      <c r="L51" s="326">
        <f t="shared" si="1"/>
        <v>93.46</v>
      </c>
    </row>
    <row r="52" spans="1:12" s="326" customFormat="1" ht="13.8" x14ac:dyDescent="0.3">
      <c r="A52" s="330"/>
      <c r="B52" s="330" t="s">
        <v>225</v>
      </c>
      <c r="C52" s="331">
        <v>2891.46</v>
      </c>
      <c r="D52" s="331">
        <v>3081.66</v>
      </c>
      <c r="E52" s="326">
        <v>999.73</v>
      </c>
      <c r="F52" s="331">
        <v>1201.48</v>
      </c>
      <c r="H52" s="326">
        <v>999.73362123079994</v>
      </c>
      <c r="I52" s="326">
        <f t="shared" si="0"/>
        <v>999.73</v>
      </c>
      <c r="K52" s="326">
        <v>1201.4805607500002</v>
      </c>
      <c r="L52" s="326">
        <f t="shared" si="1"/>
        <v>1201.48</v>
      </c>
    </row>
    <row r="53" spans="1:12" s="326" customFormat="1" ht="13.8" x14ac:dyDescent="0.3">
      <c r="A53" s="328"/>
      <c r="B53" s="328" t="s">
        <v>226</v>
      </c>
      <c r="C53" s="329">
        <v>1061.8599999999999</v>
      </c>
      <c r="D53" s="329">
        <v>1242.3800000000001</v>
      </c>
      <c r="E53" s="326">
        <v>392.08</v>
      </c>
      <c r="F53" s="329">
        <v>448.19</v>
      </c>
      <c r="H53" s="326">
        <v>392.0795810203</v>
      </c>
      <c r="I53" s="326">
        <f t="shared" si="0"/>
        <v>392.08</v>
      </c>
      <c r="K53" s="326">
        <v>448.18698878340001</v>
      </c>
      <c r="L53" s="326">
        <f t="shared" si="1"/>
        <v>448.19</v>
      </c>
    </row>
    <row r="54" spans="1:12" s="326" customFormat="1" ht="13.8" x14ac:dyDescent="0.3">
      <c r="A54" s="330"/>
      <c r="B54" s="330" t="s">
        <v>227</v>
      </c>
      <c r="C54" s="331">
        <v>2198.81</v>
      </c>
      <c r="D54" s="331">
        <v>2088.6799999999998</v>
      </c>
      <c r="E54" s="326">
        <v>738.02</v>
      </c>
      <c r="F54" s="331">
        <v>496.16</v>
      </c>
      <c r="H54" s="326">
        <v>738.02044202860009</v>
      </c>
      <c r="I54" s="326">
        <f t="shared" si="0"/>
        <v>738.02</v>
      </c>
      <c r="K54" s="326">
        <v>496.1591329268</v>
      </c>
      <c r="L54" s="326">
        <f t="shared" si="1"/>
        <v>496.16</v>
      </c>
    </row>
    <row r="55" spans="1:12" s="326" customFormat="1" ht="13.8" x14ac:dyDescent="0.3">
      <c r="A55" s="328"/>
      <c r="B55" s="328" t="s">
        <v>228</v>
      </c>
      <c r="C55" s="332">
        <v>587.34</v>
      </c>
      <c r="D55" s="329">
        <v>700.16</v>
      </c>
      <c r="E55" s="326">
        <v>204.69</v>
      </c>
      <c r="F55" s="329">
        <v>234.23</v>
      </c>
      <c r="H55" s="326">
        <v>204.6909542555</v>
      </c>
      <c r="I55" s="326">
        <f t="shared" si="0"/>
        <v>204.69</v>
      </c>
      <c r="K55" s="326">
        <v>234.2334786214</v>
      </c>
      <c r="L55" s="326">
        <f t="shared" si="1"/>
        <v>234.23</v>
      </c>
    </row>
    <row r="56" spans="1:12" s="326" customFormat="1" ht="13.8" x14ac:dyDescent="0.3">
      <c r="A56" s="330"/>
      <c r="B56" s="330" t="s">
        <v>229</v>
      </c>
      <c r="C56" s="331">
        <v>1858.4</v>
      </c>
      <c r="D56" s="331">
        <v>2034.92</v>
      </c>
      <c r="E56" s="326">
        <v>613.79</v>
      </c>
      <c r="F56" s="331">
        <v>712.73</v>
      </c>
      <c r="H56" s="326">
        <v>613.78825411829996</v>
      </c>
      <c r="I56" s="326">
        <f t="shared" si="0"/>
        <v>613.79</v>
      </c>
      <c r="K56" s="326">
        <v>712.73119837600007</v>
      </c>
      <c r="L56" s="326">
        <f t="shared" si="1"/>
        <v>712.73</v>
      </c>
    </row>
    <row r="57" spans="1:12" s="326" customFormat="1" ht="13.8" x14ac:dyDescent="0.3">
      <c r="A57" s="328"/>
      <c r="B57" s="328" t="s">
        <v>230</v>
      </c>
      <c r="C57" s="332">
        <v>611.77</v>
      </c>
      <c r="D57" s="329">
        <v>568.30999999999995</v>
      </c>
      <c r="E57" s="326">
        <v>186.13</v>
      </c>
      <c r="F57" s="329">
        <v>190.31</v>
      </c>
      <c r="H57" s="326">
        <v>186.1273005427</v>
      </c>
      <c r="I57" s="326">
        <f t="shared" si="0"/>
        <v>186.13</v>
      </c>
      <c r="K57" s="326">
        <v>190.30987326049998</v>
      </c>
      <c r="L57" s="326">
        <f t="shared" si="1"/>
        <v>190.31</v>
      </c>
    </row>
    <row r="58" spans="1:12" s="326" customFormat="1" ht="13.8" x14ac:dyDescent="0.3">
      <c r="A58" s="330"/>
      <c r="B58" s="330" t="s">
        <v>231</v>
      </c>
      <c r="C58" s="333">
        <v>915.55</v>
      </c>
      <c r="D58" s="331">
        <v>1051.76</v>
      </c>
      <c r="E58" s="326">
        <v>294.64999999999998</v>
      </c>
      <c r="F58" s="331">
        <v>411.05</v>
      </c>
      <c r="H58" s="326">
        <v>294.64609528799997</v>
      </c>
      <c r="I58" s="326">
        <f t="shared" si="0"/>
        <v>294.64999999999998</v>
      </c>
      <c r="K58" s="326">
        <v>411.04911945840001</v>
      </c>
      <c r="L58" s="326">
        <f t="shared" si="1"/>
        <v>411.05</v>
      </c>
    </row>
    <row r="59" spans="1:12" s="326" customFormat="1" ht="13.8" x14ac:dyDescent="0.3">
      <c r="A59" s="328"/>
      <c r="B59" s="328" t="s">
        <v>232</v>
      </c>
      <c r="C59" s="332">
        <v>91.05</v>
      </c>
      <c r="D59" s="329">
        <v>174.54</v>
      </c>
      <c r="E59" s="326">
        <v>35.590000000000003</v>
      </c>
      <c r="F59" s="329">
        <v>85.58</v>
      </c>
      <c r="H59" s="326">
        <v>35.589879809099997</v>
      </c>
      <c r="I59" s="326">
        <f t="shared" si="0"/>
        <v>35.590000000000003</v>
      </c>
      <c r="K59" s="326">
        <v>85.581090622900007</v>
      </c>
      <c r="L59" s="326">
        <f t="shared" si="1"/>
        <v>85.58</v>
      </c>
    </row>
    <row r="60" spans="1:12" s="326" customFormat="1" ht="13.8" x14ac:dyDescent="0.3">
      <c r="A60" s="330"/>
      <c r="B60" s="330" t="s">
        <v>233</v>
      </c>
      <c r="C60" s="333">
        <v>501.81</v>
      </c>
      <c r="D60" s="331">
        <v>503.15</v>
      </c>
      <c r="E60" s="326">
        <v>132.87</v>
      </c>
      <c r="F60" s="331">
        <v>205.73</v>
      </c>
      <c r="H60" s="326">
        <v>132.87430360229999</v>
      </c>
      <c r="I60" s="326">
        <f t="shared" si="0"/>
        <v>132.87</v>
      </c>
      <c r="K60" s="326">
        <v>205.73192153470001</v>
      </c>
      <c r="L60" s="326">
        <f t="shared" si="1"/>
        <v>205.73</v>
      </c>
    </row>
    <row r="61" spans="1:12" s="326" customFormat="1" ht="13.8" x14ac:dyDescent="0.3">
      <c r="A61" s="328"/>
      <c r="B61" s="328" t="s">
        <v>234</v>
      </c>
      <c r="C61" s="329">
        <v>2864.19</v>
      </c>
      <c r="D61" s="329">
        <v>2505.66</v>
      </c>
      <c r="E61" s="326">
        <v>748.48</v>
      </c>
      <c r="F61" s="329">
        <v>963.8</v>
      </c>
      <c r="H61" s="326">
        <v>748.4820234286999</v>
      </c>
      <c r="I61" s="326">
        <f t="shared" si="0"/>
        <v>748.48</v>
      </c>
      <c r="K61" s="326">
        <v>963.80162708989997</v>
      </c>
      <c r="L61" s="326">
        <f t="shared" si="1"/>
        <v>963.8</v>
      </c>
    </row>
    <row r="62" spans="1:12" s="326" customFormat="1" ht="13.8" x14ac:dyDescent="0.3">
      <c r="A62" s="330"/>
      <c r="B62" s="330" t="s">
        <v>235</v>
      </c>
      <c r="C62" s="331">
        <v>2205.34</v>
      </c>
      <c r="D62" s="331">
        <v>2891.1</v>
      </c>
      <c r="E62" s="326">
        <v>819.3</v>
      </c>
      <c r="F62" s="331">
        <v>1094.1199999999999</v>
      </c>
      <c r="H62" s="326">
        <v>819.30468348090005</v>
      </c>
      <c r="I62" s="326">
        <f t="shared" si="0"/>
        <v>819.3</v>
      </c>
      <c r="K62" s="326">
        <v>1094.1211194510001</v>
      </c>
      <c r="L62" s="326">
        <f t="shared" si="1"/>
        <v>1094.1199999999999</v>
      </c>
    </row>
    <row r="63" spans="1:12" s="326" customFormat="1" ht="13.8" x14ac:dyDescent="0.3">
      <c r="A63" s="328"/>
      <c r="B63" s="328" t="s">
        <v>236</v>
      </c>
      <c r="C63" s="329">
        <v>21566.59</v>
      </c>
      <c r="D63" s="329">
        <v>21715.74</v>
      </c>
      <c r="E63" s="326">
        <v>6558.36</v>
      </c>
      <c r="F63" s="329">
        <v>8977.94</v>
      </c>
      <c r="H63" s="326">
        <v>6558.3580973844992</v>
      </c>
      <c r="I63" s="326">
        <f t="shared" si="0"/>
        <v>6558.36</v>
      </c>
      <c r="K63" s="326">
        <v>8977.9438767139</v>
      </c>
      <c r="L63" s="326">
        <f t="shared" si="1"/>
        <v>8977.94</v>
      </c>
    </row>
    <row r="64" spans="1:12" s="326" customFormat="1" ht="13.8" x14ac:dyDescent="0.3">
      <c r="A64" s="330"/>
      <c r="B64" s="330" t="s">
        <v>237</v>
      </c>
      <c r="C64" s="331">
        <v>1594.02</v>
      </c>
      <c r="D64" s="331">
        <v>1633.05</v>
      </c>
      <c r="E64" s="326">
        <v>538.16999999999996</v>
      </c>
      <c r="F64" s="331">
        <v>566.61</v>
      </c>
      <c r="H64" s="326">
        <v>538.17160786279999</v>
      </c>
      <c r="I64" s="326">
        <f t="shared" si="0"/>
        <v>538.16999999999996</v>
      </c>
      <c r="K64" s="326">
        <v>566.60568612669999</v>
      </c>
      <c r="L64" s="326">
        <f t="shared" si="1"/>
        <v>566.61</v>
      </c>
    </row>
    <row r="65" spans="1:12" s="326" customFormat="1" ht="27.6" x14ac:dyDescent="0.3">
      <c r="A65" s="328"/>
      <c r="B65" s="328" t="s">
        <v>238</v>
      </c>
      <c r="C65" s="329">
        <v>4820.26</v>
      </c>
      <c r="D65" s="329">
        <v>4904.4399999999996</v>
      </c>
      <c r="E65" s="326">
        <v>1387.71</v>
      </c>
      <c r="F65" s="329">
        <v>2068.9699999999998</v>
      </c>
      <c r="H65" s="326">
        <v>1387.7076515276001</v>
      </c>
      <c r="I65" s="326">
        <f t="shared" si="0"/>
        <v>1387.71</v>
      </c>
      <c r="K65" s="326">
        <v>2068.9719481298998</v>
      </c>
      <c r="L65" s="326">
        <f t="shared" si="1"/>
        <v>2068.9699999999998</v>
      </c>
    </row>
    <row r="66" spans="1:12" s="326" customFormat="1" ht="13.8" x14ac:dyDescent="0.3">
      <c r="A66" s="330"/>
      <c r="B66" s="330" t="s">
        <v>239</v>
      </c>
      <c r="C66" s="331">
        <v>3133.4</v>
      </c>
      <c r="D66" s="331">
        <v>3019.95</v>
      </c>
      <c r="E66" s="326">
        <v>838.46</v>
      </c>
      <c r="F66" s="331">
        <v>1320.37</v>
      </c>
      <c r="H66" s="326">
        <v>838.4556947438</v>
      </c>
      <c r="I66" s="326">
        <f t="shared" si="0"/>
        <v>838.46</v>
      </c>
      <c r="K66" s="326">
        <v>1320.3698311853</v>
      </c>
      <c r="L66" s="326">
        <f t="shared" si="1"/>
        <v>1320.37</v>
      </c>
    </row>
    <row r="67" spans="1:12" s="326" customFormat="1" ht="13.8" x14ac:dyDescent="0.3">
      <c r="A67" s="328"/>
      <c r="B67" s="328" t="s">
        <v>240</v>
      </c>
      <c r="C67" s="332">
        <v>0.13</v>
      </c>
      <c r="D67" s="329">
        <v>0.03</v>
      </c>
      <c r="E67" s="326">
        <v>0.01</v>
      </c>
      <c r="F67" s="329">
        <v>0.03</v>
      </c>
      <c r="H67" s="326">
        <v>5.4047638999999998E-3</v>
      </c>
      <c r="I67" s="326">
        <f t="shared" si="0"/>
        <v>0.01</v>
      </c>
      <c r="K67" s="326">
        <v>3.1492010299999998E-2</v>
      </c>
      <c r="L67" s="326">
        <f t="shared" si="1"/>
        <v>0.03</v>
      </c>
    </row>
    <row r="68" spans="1:12" s="326" customFormat="1" ht="13.8" x14ac:dyDescent="0.3">
      <c r="A68" s="330"/>
      <c r="B68" s="330" t="s">
        <v>241</v>
      </c>
      <c r="C68" s="331">
        <v>1686.73</v>
      </c>
      <c r="D68" s="331">
        <v>1884.45</v>
      </c>
      <c r="E68" s="326">
        <v>549.25</v>
      </c>
      <c r="F68" s="331">
        <v>748.57</v>
      </c>
      <c r="H68" s="326">
        <v>549.24655201990004</v>
      </c>
      <c r="I68" s="326">
        <f t="shared" ref="I68:I131" si="2">ROUND(H68,2)</f>
        <v>549.25</v>
      </c>
      <c r="K68" s="326">
        <v>748.57062493429999</v>
      </c>
      <c r="L68" s="326">
        <f t="shared" ref="L68:L131" si="3">ROUND(K68,2)</f>
        <v>748.57</v>
      </c>
    </row>
    <row r="69" spans="1:12" s="326" customFormat="1" ht="13.8" x14ac:dyDescent="0.3">
      <c r="A69" s="328"/>
      <c r="B69" s="328" t="s">
        <v>242</v>
      </c>
      <c r="C69" s="329">
        <v>6449.73</v>
      </c>
      <c r="D69" s="329">
        <v>5365.35</v>
      </c>
      <c r="E69" s="326">
        <v>1661.01</v>
      </c>
      <c r="F69" s="329">
        <v>2027.85</v>
      </c>
      <c r="H69" s="326">
        <v>1661.0149232801</v>
      </c>
      <c r="I69" s="326">
        <f t="shared" si="2"/>
        <v>1661.01</v>
      </c>
      <c r="K69" s="326">
        <v>2027.8485591927001</v>
      </c>
      <c r="L69" s="326">
        <f t="shared" si="3"/>
        <v>2027.85</v>
      </c>
    </row>
    <row r="70" spans="1:12" s="326" customFormat="1" ht="13.8" x14ac:dyDescent="0.3">
      <c r="A70" s="330"/>
      <c r="B70" s="330" t="s">
        <v>243</v>
      </c>
      <c r="C70" s="331">
        <v>3045.12</v>
      </c>
      <c r="D70" s="331">
        <v>3441.16</v>
      </c>
      <c r="E70" s="326">
        <v>1051.03</v>
      </c>
      <c r="F70" s="331">
        <v>1265.28</v>
      </c>
      <c r="H70" s="326">
        <v>1051.0317494198</v>
      </c>
      <c r="I70" s="326">
        <f t="shared" si="2"/>
        <v>1051.03</v>
      </c>
      <c r="K70" s="326">
        <v>1265.2809350855</v>
      </c>
      <c r="L70" s="326">
        <f t="shared" si="3"/>
        <v>1265.28</v>
      </c>
    </row>
    <row r="71" spans="1:12" s="326" customFormat="1" ht="13.8" x14ac:dyDescent="0.3">
      <c r="A71" s="328"/>
      <c r="B71" s="328" t="s">
        <v>244</v>
      </c>
      <c r="C71" s="332">
        <v>155.47</v>
      </c>
      <c r="D71" s="329">
        <v>125.3</v>
      </c>
      <c r="E71" s="326">
        <v>38.32</v>
      </c>
      <c r="F71" s="329">
        <v>73.45</v>
      </c>
      <c r="H71" s="326">
        <v>38.318652987699998</v>
      </c>
      <c r="I71" s="326">
        <f t="shared" si="2"/>
        <v>38.32</v>
      </c>
      <c r="K71" s="326">
        <v>73.445229111999993</v>
      </c>
      <c r="L71" s="326">
        <f t="shared" si="3"/>
        <v>73.45</v>
      </c>
    </row>
    <row r="72" spans="1:12" s="326" customFormat="1" ht="13.8" x14ac:dyDescent="0.3">
      <c r="A72" s="330"/>
      <c r="B72" s="330" t="s">
        <v>245</v>
      </c>
      <c r="C72" s="333">
        <v>894.57</v>
      </c>
      <c r="D72" s="331">
        <v>897.43</v>
      </c>
      <c r="E72" s="326">
        <v>270.89</v>
      </c>
      <c r="F72" s="331">
        <v>322.07</v>
      </c>
      <c r="H72" s="326">
        <v>270.89402169619996</v>
      </c>
      <c r="I72" s="326">
        <f t="shared" si="2"/>
        <v>270.89</v>
      </c>
      <c r="K72" s="326">
        <v>322.06739353159998</v>
      </c>
      <c r="L72" s="326">
        <f t="shared" si="3"/>
        <v>322.07</v>
      </c>
    </row>
    <row r="73" spans="1:12" s="326" customFormat="1" ht="13.8" x14ac:dyDescent="0.3">
      <c r="A73" s="328"/>
      <c r="B73" s="328" t="s">
        <v>246</v>
      </c>
      <c r="C73" s="332">
        <v>654.05999999999995</v>
      </c>
      <c r="D73" s="329">
        <v>673.69</v>
      </c>
      <c r="E73" s="326">
        <v>210.71</v>
      </c>
      <c r="F73" s="329">
        <v>202.03</v>
      </c>
      <c r="H73" s="326">
        <v>210.71366386439999</v>
      </c>
      <c r="I73" s="326">
        <f t="shared" si="2"/>
        <v>210.71</v>
      </c>
      <c r="K73" s="326">
        <v>202.02927549970002</v>
      </c>
      <c r="L73" s="326">
        <f t="shared" si="3"/>
        <v>202.03</v>
      </c>
    </row>
    <row r="74" spans="1:12" s="326" customFormat="1" ht="13.8" x14ac:dyDescent="0.3">
      <c r="A74" s="330"/>
      <c r="B74" s="330" t="s">
        <v>247</v>
      </c>
      <c r="C74" s="331">
        <v>3953.38</v>
      </c>
      <c r="D74" s="331">
        <v>4675.3100000000004</v>
      </c>
      <c r="E74" s="326">
        <v>1400.51</v>
      </c>
      <c r="F74" s="331">
        <v>2451.69</v>
      </c>
      <c r="H74" s="326">
        <v>1400.5058267458999</v>
      </c>
      <c r="I74" s="326">
        <f t="shared" si="2"/>
        <v>1400.51</v>
      </c>
      <c r="K74" s="326">
        <v>2451.6948500358003</v>
      </c>
      <c r="L74" s="326">
        <f t="shared" si="3"/>
        <v>2451.69</v>
      </c>
    </row>
    <row r="75" spans="1:12" s="326" customFormat="1" ht="13.8" x14ac:dyDescent="0.3">
      <c r="A75" s="328"/>
      <c r="B75" s="328" t="s">
        <v>248</v>
      </c>
      <c r="C75" s="329">
        <v>9976.52</v>
      </c>
      <c r="D75" s="329">
        <v>14955.65</v>
      </c>
      <c r="E75" s="326">
        <v>5820.08</v>
      </c>
      <c r="F75" s="329">
        <v>5078.67</v>
      </c>
      <c r="H75" s="326">
        <v>5820.0797347398002</v>
      </c>
      <c r="I75" s="326">
        <f t="shared" si="2"/>
        <v>5820.08</v>
      </c>
      <c r="K75" s="326">
        <v>5078.6746082978998</v>
      </c>
      <c r="L75" s="326">
        <f t="shared" si="3"/>
        <v>5078.67</v>
      </c>
    </row>
    <row r="76" spans="1:12" s="326" customFormat="1" ht="13.8" x14ac:dyDescent="0.3">
      <c r="A76" s="330"/>
      <c r="B76" s="330" t="s">
        <v>249</v>
      </c>
      <c r="C76" s="331">
        <v>5606.58</v>
      </c>
      <c r="D76" s="331">
        <v>8568.1299999999992</v>
      </c>
      <c r="E76" s="326">
        <v>4293.26</v>
      </c>
      <c r="F76" s="331">
        <v>3035.71</v>
      </c>
      <c r="H76" s="326">
        <v>4293.2607084365</v>
      </c>
      <c r="I76" s="326">
        <f t="shared" si="2"/>
        <v>4293.26</v>
      </c>
      <c r="K76" s="326">
        <v>3035.7081259379001</v>
      </c>
      <c r="L76" s="326">
        <f t="shared" si="3"/>
        <v>3035.71</v>
      </c>
    </row>
    <row r="77" spans="1:12" s="326" customFormat="1" ht="13.8" x14ac:dyDescent="0.3">
      <c r="A77" s="328"/>
      <c r="B77" s="328" t="s">
        <v>250</v>
      </c>
      <c r="C77" s="329">
        <v>2373.3000000000002</v>
      </c>
      <c r="D77" s="329">
        <v>3875.19</v>
      </c>
      <c r="E77" s="326">
        <v>784.76</v>
      </c>
      <c r="F77" s="329">
        <v>1106.0999999999999</v>
      </c>
      <c r="H77" s="326">
        <v>784.76219416610002</v>
      </c>
      <c r="I77" s="326">
        <f t="shared" si="2"/>
        <v>784.76</v>
      </c>
      <c r="K77" s="326">
        <v>1106.0956484184001</v>
      </c>
      <c r="L77" s="326">
        <f t="shared" si="3"/>
        <v>1106.0999999999999</v>
      </c>
    </row>
    <row r="78" spans="1:12" s="326" customFormat="1" ht="13.8" x14ac:dyDescent="0.3">
      <c r="A78" s="330"/>
      <c r="B78" s="330" t="s">
        <v>251</v>
      </c>
      <c r="C78" s="331">
        <v>1996.64</v>
      </c>
      <c r="D78" s="331">
        <v>2512.33</v>
      </c>
      <c r="E78" s="326">
        <v>742.06</v>
      </c>
      <c r="F78" s="331">
        <v>936.87</v>
      </c>
      <c r="H78" s="326">
        <v>742.05683213719999</v>
      </c>
      <c r="I78" s="326">
        <f t="shared" si="2"/>
        <v>742.06</v>
      </c>
      <c r="K78" s="326">
        <v>936.87083394160004</v>
      </c>
      <c r="L78" s="326">
        <f t="shared" si="3"/>
        <v>936.87</v>
      </c>
    </row>
    <row r="79" spans="1:12" s="326" customFormat="1" ht="13.8" x14ac:dyDescent="0.3">
      <c r="A79" s="328"/>
      <c r="B79" s="328" t="s">
        <v>252</v>
      </c>
      <c r="C79" s="329">
        <v>5579.59</v>
      </c>
      <c r="D79" s="329">
        <v>5684.68</v>
      </c>
      <c r="E79" s="326">
        <v>1750.05</v>
      </c>
      <c r="F79" s="329">
        <v>2169.73</v>
      </c>
      <c r="H79" s="326">
        <v>1750.0548750411001</v>
      </c>
      <c r="I79" s="326">
        <f t="shared" si="2"/>
        <v>1750.05</v>
      </c>
      <c r="K79" s="326">
        <v>2169.7309868307998</v>
      </c>
      <c r="L79" s="326">
        <f t="shared" si="3"/>
        <v>2169.73</v>
      </c>
    </row>
    <row r="80" spans="1:12" s="326" customFormat="1" ht="13.8" x14ac:dyDescent="0.3">
      <c r="A80" s="330"/>
      <c r="B80" s="330" t="s">
        <v>253</v>
      </c>
      <c r="C80" s="331">
        <v>1385.6</v>
      </c>
      <c r="D80" s="331">
        <v>1519.63</v>
      </c>
      <c r="E80" s="326">
        <v>444.1</v>
      </c>
      <c r="F80" s="331">
        <v>525.66999999999996</v>
      </c>
      <c r="H80" s="326">
        <v>444.10048990619998</v>
      </c>
      <c r="I80" s="326">
        <f t="shared" si="2"/>
        <v>444.1</v>
      </c>
      <c r="K80" s="326">
        <v>525.67251887320003</v>
      </c>
      <c r="L80" s="326">
        <f t="shared" si="3"/>
        <v>525.66999999999996</v>
      </c>
    </row>
    <row r="81" spans="1:12" s="326" customFormat="1" ht="13.8" x14ac:dyDescent="0.3">
      <c r="A81" s="328"/>
      <c r="B81" s="328" t="s">
        <v>254</v>
      </c>
      <c r="C81" s="329">
        <v>4193.99</v>
      </c>
      <c r="D81" s="329">
        <v>4165.04</v>
      </c>
      <c r="E81" s="326">
        <v>1305.95</v>
      </c>
      <c r="F81" s="329">
        <v>1644.06</v>
      </c>
      <c r="H81" s="326">
        <v>1305.9543851348999</v>
      </c>
      <c r="I81" s="326">
        <f t="shared" si="2"/>
        <v>1305.95</v>
      </c>
      <c r="K81" s="326">
        <v>1644.0584679576</v>
      </c>
      <c r="L81" s="326">
        <f t="shared" si="3"/>
        <v>1644.06</v>
      </c>
    </row>
    <row r="82" spans="1:12" s="326" customFormat="1" ht="13.8" x14ac:dyDescent="0.3">
      <c r="A82" s="330"/>
      <c r="B82" s="330" t="s">
        <v>255</v>
      </c>
      <c r="C82" s="333">
        <v>95.2</v>
      </c>
      <c r="D82" s="331">
        <v>92.53</v>
      </c>
      <c r="E82" s="326">
        <v>35.56</v>
      </c>
      <c r="F82" s="331">
        <v>30.28</v>
      </c>
      <c r="H82" s="326">
        <v>35.562675624099995</v>
      </c>
      <c r="I82" s="326">
        <f t="shared" si="2"/>
        <v>35.56</v>
      </c>
      <c r="K82" s="326">
        <v>30.2752427297</v>
      </c>
      <c r="L82" s="326">
        <f t="shared" si="3"/>
        <v>30.28</v>
      </c>
    </row>
    <row r="83" spans="1:12" s="326" customFormat="1" ht="13.8" x14ac:dyDescent="0.3">
      <c r="A83" s="328"/>
      <c r="B83" s="328" t="s">
        <v>256</v>
      </c>
      <c r="C83" s="332">
        <v>7.74</v>
      </c>
      <c r="D83" s="329">
        <v>7.41</v>
      </c>
      <c r="E83" s="326">
        <v>2.46</v>
      </c>
      <c r="F83" s="329">
        <v>3.27</v>
      </c>
      <c r="H83" s="326">
        <v>2.4624924073000001</v>
      </c>
      <c r="I83" s="326">
        <f t="shared" si="2"/>
        <v>2.46</v>
      </c>
      <c r="K83" s="326">
        <v>3.274789084</v>
      </c>
      <c r="L83" s="326">
        <f t="shared" si="3"/>
        <v>3.27</v>
      </c>
    </row>
    <row r="84" spans="1:12" s="326" customFormat="1" ht="13.8" x14ac:dyDescent="0.3">
      <c r="A84" s="330"/>
      <c r="B84" s="330" t="s">
        <v>257</v>
      </c>
      <c r="C84" s="331">
        <v>2908.03</v>
      </c>
      <c r="D84" s="331">
        <v>2896.04</v>
      </c>
      <c r="E84" s="326">
        <v>904.29</v>
      </c>
      <c r="F84" s="331">
        <v>1133.23</v>
      </c>
      <c r="H84" s="326">
        <v>904.2864048765</v>
      </c>
      <c r="I84" s="326">
        <f t="shared" si="2"/>
        <v>904.29</v>
      </c>
      <c r="K84" s="326">
        <v>1133.2333878881</v>
      </c>
      <c r="L84" s="326">
        <f t="shared" si="3"/>
        <v>1133.23</v>
      </c>
    </row>
    <row r="85" spans="1:12" s="326" customFormat="1" ht="13.8" x14ac:dyDescent="0.3">
      <c r="A85" s="328"/>
      <c r="B85" s="328" t="s">
        <v>258</v>
      </c>
      <c r="C85" s="332">
        <v>167.97</v>
      </c>
      <c r="D85" s="329">
        <v>179.25</v>
      </c>
      <c r="E85" s="326">
        <v>48.16</v>
      </c>
      <c r="F85" s="329">
        <v>80.06</v>
      </c>
      <c r="H85" s="326">
        <v>48.159218230299999</v>
      </c>
      <c r="I85" s="326">
        <f t="shared" si="2"/>
        <v>48.16</v>
      </c>
      <c r="K85" s="326">
        <v>80.063512600600006</v>
      </c>
      <c r="L85" s="326">
        <f t="shared" si="3"/>
        <v>80.06</v>
      </c>
    </row>
    <row r="86" spans="1:12" s="326" customFormat="1" ht="13.8" x14ac:dyDescent="0.3">
      <c r="A86" s="330"/>
      <c r="B86" s="330" t="s">
        <v>259</v>
      </c>
      <c r="C86" s="331">
        <v>1015.06</v>
      </c>
      <c r="D86" s="331">
        <v>989.81</v>
      </c>
      <c r="E86" s="326">
        <v>315.48</v>
      </c>
      <c r="F86" s="331">
        <v>397.21</v>
      </c>
      <c r="H86" s="326">
        <v>315.48359399669999</v>
      </c>
      <c r="I86" s="326">
        <f t="shared" si="2"/>
        <v>315.48</v>
      </c>
      <c r="K86" s="326">
        <v>397.21153565520001</v>
      </c>
      <c r="L86" s="326">
        <f t="shared" si="3"/>
        <v>397.21</v>
      </c>
    </row>
    <row r="87" spans="1:12" s="326" customFormat="1" ht="13.8" x14ac:dyDescent="0.3">
      <c r="A87" s="328"/>
      <c r="B87" s="328" t="s">
        <v>260</v>
      </c>
      <c r="C87" s="332">
        <v>378.43</v>
      </c>
      <c r="D87" s="329">
        <v>432.85</v>
      </c>
      <c r="E87" s="326">
        <v>126.73</v>
      </c>
      <c r="F87" s="329">
        <v>147.77000000000001</v>
      </c>
      <c r="H87" s="326">
        <v>126.7266612267</v>
      </c>
      <c r="I87" s="326">
        <f t="shared" si="2"/>
        <v>126.73</v>
      </c>
      <c r="K87" s="326">
        <v>147.7725200408</v>
      </c>
      <c r="L87" s="326">
        <f t="shared" si="3"/>
        <v>147.77000000000001</v>
      </c>
    </row>
    <row r="88" spans="1:12" s="326" customFormat="1" ht="13.8" x14ac:dyDescent="0.3">
      <c r="A88" s="330"/>
      <c r="B88" s="330" t="s">
        <v>261</v>
      </c>
      <c r="C88" s="333">
        <v>21.37</v>
      </c>
      <c r="D88" s="331">
        <v>24</v>
      </c>
      <c r="E88" s="326">
        <v>6.52</v>
      </c>
      <c r="F88" s="331">
        <v>8.57</v>
      </c>
      <c r="H88" s="326">
        <v>6.5207055909000005</v>
      </c>
      <c r="I88" s="326">
        <f t="shared" si="2"/>
        <v>6.52</v>
      </c>
      <c r="K88" s="326">
        <v>8.5690487382999994</v>
      </c>
      <c r="L88" s="326">
        <f t="shared" si="3"/>
        <v>8.57</v>
      </c>
    </row>
    <row r="89" spans="1:12" s="326" customFormat="1" ht="13.8" x14ac:dyDescent="0.3">
      <c r="A89" s="328"/>
      <c r="B89" s="328" t="s">
        <v>262</v>
      </c>
      <c r="C89" s="332">
        <v>355.21</v>
      </c>
      <c r="D89" s="329">
        <v>393.81</v>
      </c>
      <c r="E89" s="326">
        <v>117.99</v>
      </c>
      <c r="F89" s="329">
        <v>126.46</v>
      </c>
      <c r="H89" s="326">
        <v>117.98598575</v>
      </c>
      <c r="I89" s="326">
        <f t="shared" si="2"/>
        <v>117.99</v>
      </c>
      <c r="K89" s="326">
        <v>126.46169175200001</v>
      </c>
      <c r="L89" s="326">
        <f t="shared" si="3"/>
        <v>126.46</v>
      </c>
    </row>
    <row r="90" spans="1:12" s="326" customFormat="1" ht="13.8" x14ac:dyDescent="0.3">
      <c r="A90" s="330"/>
      <c r="B90" s="330" t="s">
        <v>263</v>
      </c>
      <c r="C90" s="333">
        <v>1.75</v>
      </c>
      <c r="D90" s="331">
        <v>14.97</v>
      </c>
      <c r="E90" s="326">
        <v>2.21</v>
      </c>
      <c r="F90" s="331">
        <v>12.71</v>
      </c>
      <c r="H90" s="326">
        <v>2.2050862121999999</v>
      </c>
      <c r="I90" s="326">
        <f t="shared" si="2"/>
        <v>2.21</v>
      </c>
      <c r="K90" s="326">
        <v>12.7148314509</v>
      </c>
      <c r="L90" s="326">
        <f t="shared" si="3"/>
        <v>12.71</v>
      </c>
    </row>
    <row r="91" spans="1:12" s="326" customFormat="1" ht="13.8" x14ac:dyDescent="0.3">
      <c r="A91" s="328"/>
      <c r="B91" s="328" t="s">
        <v>264</v>
      </c>
      <c r="C91" s="332">
        <v>0.09</v>
      </c>
      <c r="D91" s="329">
        <v>7.0000000000000007E-2</v>
      </c>
      <c r="E91" s="326">
        <v>0.01</v>
      </c>
      <c r="F91" s="329">
        <v>0.03</v>
      </c>
      <c r="H91" s="326">
        <v>1.4883673600000001E-2</v>
      </c>
      <c r="I91" s="326">
        <f t="shared" si="2"/>
        <v>0.01</v>
      </c>
      <c r="K91" s="326">
        <v>2.6948099600000001E-2</v>
      </c>
      <c r="L91" s="326">
        <f t="shared" si="3"/>
        <v>0.03</v>
      </c>
    </row>
    <row r="92" spans="1:12" s="326" customFormat="1" ht="13.8" x14ac:dyDescent="0.3">
      <c r="A92" s="330"/>
      <c r="B92" s="330" t="s">
        <v>567</v>
      </c>
      <c r="C92" s="331">
        <v>2117.42</v>
      </c>
      <c r="D92" s="331">
        <v>2855.32</v>
      </c>
      <c r="E92" s="326">
        <v>1192.72</v>
      </c>
      <c r="F92" s="331">
        <v>653.38</v>
      </c>
      <c r="H92" s="326">
        <v>1192.7181428516999</v>
      </c>
      <c r="I92" s="326">
        <f t="shared" si="2"/>
        <v>1192.72</v>
      </c>
      <c r="K92" s="326">
        <v>653.37822738380009</v>
      </c>
      <c r="L92" s="326">
        <f t="shared" si="3"/>
        <v>653.38</v>
      </c>
    </row>
    <row r="93" spans="1:12" s="326" customFormat="1" ht="13.8" x14ac:dyDescent="0.3">
      <c r="A93" s="328"/>
      <c r="B93" s="328" t="s">
        <v>266</v>
      </c>
      <c r="C93" s="329">
        <v>1324.12</v>
      </c>
      <c r="D93" s="329">
        <v>2263.2399999999998</v>
      </c>
      <c r="E93" s="326">
        <v>988.79</v>
      </c>
      <c r="F93" s="329">
        <v>474.09</v>
      </c>
      <c r="H93" s="326">
        <v>988.7889993499</v>
      </c>
      <c r="I93" s="326">
        <f t="shared" si="2"/>
        <v>988.79</v>
      </c>
      <c r="K93" s="326">
        <v>474.091743431</v>
      </c>
      <c r="L93" s="326">
        <f t="shared" si="3"/>
        <v>474.09</v>
      </c>
    </row>
    <row r="94" spans="1:12" s="326" customFormat="1" ht="13.8" x14ac:dyDescent="0.3">
      <c r="A94" s="330"/>
      <c r="B94" s="330" t="s">
        <v>267</v>
      </c>
      <c r="C94" s="333">
        <v>793.3</v>
      </c>
      <c r="D94" s="331">
        <v>592.08000000000004</v>
      </c>
      <c r="E94" s="326">
        <v>203.93</v>
      </c>
      <c r="F94" s="331">
        <v>179.29</v>
      </c>
      <c r="H94" s="326">
        <v>203.92914350179998</v>
      </c>
      <c r="I94" s="326">
        <f t="shared" si="2"/>
        <v>203.93</v>
      </c>
      <c r="K94" s="326">
        <v>179.28648395280001</v>
      </c>
      <c r="L94" s="326">
        <f t="shared" si="3"/>
        <v>179.29</v>
      </c>
    </row>
    <row r="95" spans="1:12" s="326" customFormat="1" ht="13.8" x14ac:dyDescent="0.3">
      <c r="A95" s="328"/>
      <c r="B95" s="328" t="s">
        <v>268</v>
      </c>
      <c r="C95" s="329">
        <v>1500.94</v>
      </c>
      <c r="D95" s="329">
        <v>2439.7600000000002</v>
      </c>
      <c r="E95" s="326">
        <v>810.04</v>
      </c>
      <c r="F95" s="329">
        <v>869.83</v>
      </c>
      <c r="H95" s="326">
        <v>810.04124109320003</v>
      </c>
      <c r="I95" s="326">
        <f t="shared" si="2"/>
        <v>810.04</v>
      </c>
      <c r="K95" s="326">
        <v>869.82747744289998</v>
      </c>
      <c r="L95" s="326">
        <f t="shared" si="3"/>
        <v>869.83</v>
      </c>
    </row>
    <row r="96" spans="1:12" s="326" customFormat="1" ht="13.8" x14ac:dyDescent="0.3">
      <c r="A96" s="330"/>
      <c r="B96" s="330" t="s">
        <v>269</v>
      </c>
      <c r="C96" s="333">
        <v>717.2</v>
      </c>
      <c r="D96" s="331">
        <v>1279.94</v>
      </c>
      <c r="E96" s="326">
        <v>426.38</v>
      </c>
      <c r="F96" s="331">
        <v>375.94</v>
      </c>
      <c r="H96" s="326">
        <v>426.37889041260001</v>
      </c>
      <c r="I96" s="326">
        <f t="shared" si="2"/>
        <v>426.38</v>
      </c>
      <c r="K96" s="326">
        <v>375.93626728449999</v>
      </c>
      <c r="L96" s="326">
        <f t="shared" si="3"/>
        <v>375.94</v>
      </c>
    </row>
    <row r="97" spans="1:12" s="326" customFormat="1" ht="13.8" x14ac:dyDescent="0.3">
      <c r="A97" s="328"/>
      <c r="B97" s="328" t="s">
        <v>270</v>
      </c>
      <c r="C97" s="332">
        <v>324.27999999999997</v>
      </c>
      <c r="D97" s="329">
        <v>753.87</v>
      </c>
      <c r="E97" s="326">
        <v>255.19</v>
      </c>
      <c r="F97" s="329">
        <v>220.15</v>
      </c>
      <c r="H97" s="326">
        <v>255.19462070699998</v>
      </c>
      <c r="I97" s="326">
        <f t="shared" si="2"/>
        <v>255.19</v>
      </c>
      <c r="K97" s="326">
        <v>220.14730662860001</v>
      </c>
      <c r="L97" s="326">
        <f t="shared" si="3"/>
        <v>220.15</v>
      </c>
    </row>
    <row r="98" spans="1:12" s="326" customFormat="1" ht="13.8" x14ac:dyDescent="0.3">
      <c r="A98" s="330"/>
      <c r="B98" s="330" t="s">
        <v>271</v>
      </c>
      <c r="C98" s="333">
        <v>392.92</v>
      </c>
      <c r="D98" s="331">
        <v>526.07000000000005</v>
      </c>
      <c r="E98" s="326">
        <v>171.18</v>
      </c>
      <c r="F98" s="331">
        <v>155.79</v>
      </c>
      <c r="H98" s="326">
        <v>171.1842697056</v>
      </c>
      <c r="I98" s="326">
        <f t="shared" si="2"/>
        <v>171.18</v>
      </c>
      <c r="K98" s="326">
        <v>155.78896065589998</v>
      </c>
      <c r="L98" s="326">
        <f t="shared" si="3"/>
        <v>155.79</v>
      </c>
    </row>
    <row r="99" spans="1:12" s="326" customFormat="1" ht="13.8" x14ac:dyDescent="0.3">
      <c r="A99" s="328"/>
      <c r="B99" s="328" t="s">
        <v>272</v>
      </c>
      <c r="C99" s="332">
        <v>783.74</v>
      </c>
      <c r="D99" s="329">
        <v>1159.82</v>
      </c>
      <c r="E99" s="326">
        <v>383.66</v>
      </c>
      <c r="F99" s="329">
        <v>493.89</v>
      </c>
      <c r="H99" s="326">
        <v>383.66235068060001</v>
      </c>
      <c r="I99" s="326">
        <f t="shared" si="2"/>
        <v>383.66</v>
      </c>
      <c r="K99" s="326">
        <v>493.89121015839999</v>
      </c>
      <c r="L99" s="326">
        <f t="shared" si="3"/>
        <v>493.89</v>
      </c>
    </row>
    <row r="100" spans="1:12" s="326" customFormat="1" ht="13.8" x14ac:dyDescent="0.3">
      <c r="A100" s="330"/>
      <c r="B100" s="330" t="s">
        <v>273</v>
      </c>
      <c r="C100" s="333">
        <v>113.16</v>
      </c>
      <c r="D100" s="331">
        <v>125.54</v>
      </c>
      <c r="E100" s="326">
        <v>32.96</v>
      </c>
      <c r="F100" s="331">
        <v>53.69</v>
      </c>
      <c r="H100" s="326">
        <v>32.962399399299997</v>
      </c>
      <c r="I100" s="326">
        <f t="shared" si="2"/>
        <v>32.96</v>
      </c>
      <c r="K100" s="326">
        <v>53.6866836007</v>
      </c>
      <c r="L100" s="326">
        <f t="shared" si="3"/>
        <v>53.69</v>
      </c>
    </row>
    <row r="101" spans="1:12" s="326" customFormat="1" ht="13.8" x14ac:dyDescent="0.3">
      <c r="A101" s="328"/>
      <c r="B101" s="328" t="s">
        <v>274</v>
      </c>
      <c r="C101" s="332">
        <v>9.68</v>
      </c>
      <c r="D101" s="329">
        <v>98.12</v>
      </c>
      <c r="E101" s="326">
        <v>25.12</v>
      </c>
      <c r="F101" s="329">
        <v>42.43</v>
      </c>
      <c r="H101" s="326">
        <v>25.118547295299997</v>
      </c>
      <c r="I101" s="326">
        <f t="shared" si="2"/>
        <v>25.12</v>
      </c>
      <c r="K101" s="326">
        <v>42.432134791799996</v>
      </c>
      <c r="L101" s="326">
        <f t="shared" si="3"/>
        <v>42.43</v>
      </c>
    </row>
    <row r="102" spans="1:12" s="326" customFormat="1" ht="13.8" x14ac:dyDescent="0.3">
      <c r="A102" s="330"/>
      <c r="B102" s="330" t="s">
        <v>275</v>
      </c>
      <c r="C102" s="333">
        <v>103.48</v>
      </c>
      <c r="D102" s="331">
        <v>27.43</v>
      </c>
      <c r="E102" s="326">
        <v>7.84</v>
      </c>
      <c r="F102" s="331">
        <v>11.25</v>
      </c>
      <c r="H102" s="326">
        <v>7.8438521039999998</v>
      </c>
      <c r="I102" s="326">
        <f t="shared" si="2"/>
        <v>7.84</v>
      </c>
      <c r="K102" s="326">
        <v>11.254548808900001</v>
      </c>
      <c r="L102" s="326">
        <f t="shared" si="3"/>
        <v>11.25</v>
      </c>
    </row>
    <row r="103" spans="1:12" s="326" customFormat="1" ht="13.8" x14ac:dyDescent="0.3">
      <c r="A103" s="328"/>
      <c r="B103" s="328" t="s">
        <v>276</v>
      </c>
      <c r="C103" s="329">
        <v>1603.95</v>
      </c>
      <c r="D103" s="329">
        <v>1676.07</v>
      </c>
      <c r="E103" s="326">
        <v>533.1</v>
      </c>
      <c r="F103" s="329">
        <v>571.62</v>
      </c>
      <c r="H103" s="326">
        <v>533.10133853959996</v>
      </c>
      <c r="I103" s="326">
        <f t="shared" si="2"/>
        <v>533.1</v>
      </c>
      <c r="K103" s="326">
        <v>571.62464524090001</v>
      </c>
      <c r="L103" s="326">
        <f t="shared" si="3"/>
        <v>571.62</v>
      </c>
    </row>
    <row r="104" spans="1:12" s="326" customFormat="1" ht="13.8" x14ac:dyDescent="0.3">
      <c r="A104" s="330"/>
      <c r="B104" s="330" t="s">
        <v>277</v>
      </c>
      <c r="C104" s="331">
        <v>113627.78</v>
      </c>
      <c r="D104" s="331">
        <v>127581.84</v>
      </c>
      <c r="E104" s="326">
        <v>40985.11</v>
      </c>
      <c r="F104" s="331">
        <v>45476.86</v>
      </c>
      <c r="H104" s="326">
        <v>40985.111051903805</v>
      </c>
      <c r="I104" s="326">
        <f t="shared" si="2"/>
        <v>40985.11</v>
      </c>
      <c r="K104" s="326">
        <v>45476.864459402001</v>
      </c>
      <c r="L104" s="326">
        <f t="shared" si="3"/>
        <v>45476.86</v>
      </c>
    </row>
    <row r="105" spans="1:12" s="326" customFormat="1" ht="13.8" x14ac:dyDescent="0.3">
      <c r="A105" s="328"/>
      <c r="B105" s="328" t="s">
        <v>278</v>
      </c>
      <c r="C105" s="329">
        <v>3086.21</v>
      </c>
      <c r="D105" s="329">
        <v>2965.64</v>
      </c>
      <c r="E105" s="326">
        <v>951.08</v>
      </c>
      <c r="F105" s="329">
        <v>1115.4100000000001</v>
      </c>
      <c r="H105" s="326">
        <v>951.07811053310002</v>
      </c>
      <c r="I105" s="326">
        <f t="shared" si="2"/>
        <v>951.08</v>
      </c>
      <c r="K105" s="326">
        <v>1115.4100823911999</v>
      </c>
      <c r="L105" s="326">
        <f t="shared" si="3"/>
        <v>1115.4100000000001</v>
      </c>
    </row>
    <row r="106" spans="1:12" s="326" customFormat="1" ht="13.8" x14ac:dyDescent="0.3">
      <c r="A106" s="330"/>
      <c r="B106" s="330" t="s">
        <v>279</v>
      </c>
      <c r="C106" s="331">
        <v>1303.8699999999999</v>
      </c>
      <c r="D106" s="331">
        <v>1370.15</v>
      </c>
      <c r="E106" s="326">
        <v>473.26</v>
      </c>
      <c r="F106" s="331">
        <v>439.91</v>
      </c>
      <c r="H106" s="326">
        <v>473.25578210340001</v>
      </c>
      <c r="I106" s="326">
        <f t="shared" si="2"/>
        <v>473.26</v>
      </c>
      <c r="K106" s="326">
        <v>439.90571863409997</v>
      </c>
      <c r="L106" s="326">
        <f t="shared" si="3"/>
        <v>439.91</v>
      </c>
    </row>
    <row r="107" spans="1:12" s="326" customFormat="1" ht="13.8" x14ac:dyDescent="0.3">
      <c r="A107" s="328"/>
      <c r="B107" s="328" t="s">
        <v>280</v>
      </c>
      <c r="C107" s="332">
        <v>296.41000000000003</v>
      </c>
      <c r="D107" s="329">
        <v>243.16</v>
      </c>
      <c r="E107" s="326">
        <v>78.12</v>
      </c>
      <c r="F107" s="329">
        <v>105.71</v>
      </c>
      <c r="H107" s="326">
        <v>78.119395956999995</v>
      </c>
      <c r="I107" s="326">
        <f t="shared" si="2"/>
        <v>78.12</v>
      </c>
      <c r="K107" s="326">
        <v>105.70997037339998</v>
      </c>
      <c r="L107" s="326">
        <f t="shared" si="3"/>
        <v>105.71</v>
      </c>
    </row>
    <row r="108" spans="1:12" s="326" customFormat="1" ht="13.8" x14ac:dyDescent="0.3">
      <c r="A108" s="330"/>
      <c r="B108" s="330" t="s">
        <v>281</v>
      </c>
      <c r="C108" s="333">
        <v>184.5</v>
      </c>
      <c r="D108" s="331">
        <v>94.89</v>
      </c>
      <c r="E108" s="326">
        <v>32.75</v>
      </c>
      <c r="F108" s="331">
        <v>52.3</v>
      </c>
      <c r="H108" s="326">
        <v>32.749601397399999</v>
      </c>
      <c r="I108" s="326">
        <f t="shared" si="2"/>
        <v>32.75</v>
      </c>
      <c r="K108" s="326">
        <v>52.298837269399996</v>
      </c>
      <c r="L108" s="326">
        <f t="shared" si="3"/>
        <v>52.3</v>
      </c>
    </row>
    <row r="109" spans="1:12" s="326" customFormat="1" ht="13.8" x14ac:dyDescent="0.3">
      <c r="A109" s="328"/>
      <c r="B109" s="328" t="s">
        <v>282</v>
      </c>
      <c r="C109" s="332">
        <v>478.19</v>
      </c>
      <c r="D109" s="329">
        <v>361.78</v>
      </c>
      <c r="E109" s="326">
        <v>112.34</v>
      </c>
      <c r="F109" s="329">
        <v>170.97</v>
      </c>
      <c r="H109" s="326">
        <v>112.33976248690001</v>
      </c>
      <c r="I109" s="326">
        <f t="shared" si="2"/>
        <v>112.34</v>
      </c>
      <c r="K109" s="326">
        <v>170.96947447439999</v>
      </c>
      <c r="L109" s="326">
        <f t="shared" si="3"/>
        <v>170.97</v>
      </c>
    </row>
    <row r="110" spans="1:12" s="326" customFormat="1" ht="13.8" x14ac:dyDescent="0.3">
      <c r="A110" s="330"/>
      <c r="B110" s="330" t="s">
        <v>283</v>
      </c>
      <c r="C110" s="333">
        <v>49.97</v>
      </c>
      <c r="D110" s="331">
        <v>52.72</v>
      </c>
      <c r="E110" s="326">
        <v>17.18</v>
      </c>
      <c r="F110" s="331">
        <v>15.14</v>
      </c>
      <c r="H110" s="326">
        <v>17.177580191400001</v>
      </c>
      <c r="I110" s="326">
        <f t="shared" si="2"/>
        <v>17.18</v>
      </c>
      <c r="K110" s="326">
        <v>15.1360773452</v>
      </c>
      <c r="L110" s="326">
        <f t="shared" si="3"/>
        <v>15.14</v>
      </c>
    </row>
    <row r="111" spans="1:12" s="326" customFormat="1" ht="13.8" x14ac:dyDescent="0.3">
      <c r="A111" s="328"/>
      <c r="B111" s="328" t="s">
        <v>284</v>
      </c>
      <c r="C111" s="332">
        <v>773.27</v>
      </c>
      <c r="D111" s="329">
        <v>842.93</v>
      </c>
      <c r="E111" s="326">
        <v>237.44</v>
      </c>
      <c r="F111" s="329">
        <v>331.39</v>
      </c>
      <c r="H111" s="326">
        <v>237.43598839699999</v>
      </c>
      <c r="I111" s="326">
        <f t="shared" si="2"/>
        <v>237.44</v>
      </c>
      <c r="K111" s="326">
        <v>331.39000429470002</v>
      </c>
      <c r="L111" s="326">
        <f t="shared" si="3"/>
        <v>331.39</v>
      </c>
    </row>
    <row r="112" spans="1:12" s="326" customFormat="1" ht="13.8" x14ac:dyDescent="0.3">
      <c r="A112" s="330"/>
      <c r="B112" s="330" t="s">
        <v>285</v>
      </c>
      <c r="C112" s="331">
        <v>9767.7199999999993</v>
      </c>
      <c r="D112" s="331">
        <v>9388.5</v>
      </c>
      <c r="E112" s="326">
        <v>2929.95</v>
      </c>
      <c r="F112" s="331">
        <v>3202.63</v>
      </c>
      <c r="H112" s="326">
        <v>2929.9487629526998</v>
      </c>
      <c r="I112" s="326">
        <f t="shared" si="2"/>
        <v>2929.95</v>
      </c>
      <c r="K112" s="326">
        <v>3202.6301347884005</v>
      </c>
      <c r="L112" s="326">
        <f t="shared" si="3"/>
        <v>3202.63</v>
      </c>
    </row>
    <row r="113" spans="1:12" s="326" customFormat="1" ht="13.8" x14ac:dyDescent="0.3">
      <c r="A113" s="328"/>
      <c r="B113" s="328" t="s">
        <v>286</v>
      </c>
      <c r="C113" s="329">
        <v>2176.62</v>
      </c>
      <c r="D113" s="329">
        <v>1871.08</v>
      </c>
      <c r="E113" s="326">
        <v>570.25</v>
      </c>
      <c r="F113" s="329">
        <v>727.74</v>
      </c>
      <c r="H113" s="326">
        <v>570.25484595770001</v>
      </c>
      <c r="I113" s="326">
        <f t="shared" si="2"/>
        <v>570.25</v>
      </c>
      <c r="K113" s="326">
        <v>727.73571179490011</v>
      </c>
      <c r="L113" s="326">
        <f t="shared" si="3"/>
        <v>727.74</v>
      </c>
    </row>
    <row r="114" spans="1:12" s="326" customFormat="1" ht="13.8" x14ac:dyDescent="0.3">
      <c r="A114" s="330"/>
      <c r="B114" s="330" t="s">
        <v>287</v>
      </c>
      <c r="C114" s="333">
        <v>279.13</v>
      </c>
      <c r="D114" s="331">
        <v>223.24</v>
      </c>
      <c r="E114" s="326">
        <v>72.27</v>
      </c>
      <c r="F114" s="331">
        <v>84.8</v>
      </c>
      <c r="H114" s="326">
        <v>72.270134905100008</v>
      </c>
      <c r="I114" s="326">
        <f t="shared" si="2"/>
        <v>72.27</v>
      </c>
      <c r="K114" s="326">
        <v>84.804045857299997</v>
      </c>
      <c r="L114" s="326">
        <f t="shared" si="3"/>
        <v>84.8</v>
      </c>
    </row>
    <row r="115" spans="1:12" s="326" customFormat="1" ht="13.8" x14ac:dyDescent="0.3">
      <c r="A115" s="328"/>
      <c r="B115" s="328" t="s">
        <v>288</v>
      </c>
      <c r="C115" s="329">
        <v>4453.99</v>
      </c>
      <c r="D115" s="329">
        <v>3936.14</v>
      </c>
      <c r="E115" s="326">
        <v>1283.68</v>
      </c>
      <c r="F115" s="329">
        <v>1189.24</v>
      </c>
      <c r="H115" s="326">
        <v>1283.6829292742</v>
      </c>
      <c r="I115" s="326">
        <f t="shared" si="2"/>
        <v>1283.68</v>
      </c>
      <c r="K115" s="326">
        <v>1189.2379932413999</v>
      </c>
      <c r="L115" s="326">
        <f t="shared" si="3"/>
        <v>1189.24</v>
      </c>
    </row>
    <row r="116" spans="1:12" s="326" customFormat="1" ht="13.8" x14ac:dyDescent="0.3">
      <c r="A116" s="330"/>
      <c r="B116" s="330" t="s">
        <v>289</v>
      </c>
      <c r="C116" s="331">
        <v>2129.17</v>
      </c>
      <c r="D116" s="331">
        <v>2031.95</v>
      </c>
      <c r="E116" s="326">
        <v>691.23</v>
      </c>
      <c r="F116" s="331">
        <v>624.88</v>
      </c>
      <c r="H116" s="326">
        <v>691.22788569379998</v>
      </c>
      <c r="I116" s="326">
        <f t="shared" si="2"/>
        <v>691.23</v>
      </c>
      <c r="K116" s="326">
        <v>624.87887788660009</v>
      </c>
      <c r="L116" s="326">
        <f t="shared" si="3"/>
        <v>624.88</v>
      </c>
    </row>
    <row r="117" spans="1:12" s="326" customFormat="1" ht="13.8" x14ac:dyDescent="0.3">
      <c r="A117" s="328"/>
      <c r="B117" s="328" t="s">
        <v>290</v>
      </c>
      <c r="C117" s="332">
        <v>314.61</v>
      </c>
      <c r="D117" s="329">
        <v>349.53</v>
      </c>
      <c r="E117" s="326">
        <v>106.86</v>
      </c>
      <c r="F117" s="329">
        <v>150.31</v>
      </c>
      <c r="H117" s="326">
        <v>106.8559196474</v>
      </c>
      <c r="I117" s="326">
        <f t="shared" si="2"/>
        <v>106.86</v>
      </c>
      <c r="K117" s="326">
        <v>150.3080458652</v>
      </c>
      <c r="L117" s="326">
        <f t="shared" si="3"/>
        <v>150.31</v>
      </c>
    </row>
    <row r="118" spans="1:12" s="326" customFormat="1" ht="13.8" x14ac:dyDescent="0.3">
      <c r="A118" s="330"/>
      <c r="B118" s="330" t="s">
        <v>291</v>
      </c>
      <c r="C118" s="331">
        <v>2010.21</v>
      </c>
      <c r="D118" s="331">
        <v>1554.66</v>
      </c>
      <c r="E118" s="326">
        <v>485.6</v>
      </c>
      <c r="F118" s="331">
        <v>414.05</v>
      </c>
      <c r="H118" s="326">
        <v>485.59912393299999</v>
      </c>
      <c r="I118" s="326">
        <f t="shared" si="2"/>
        <v>485.6</v>
      </c>
      <c r="K118" s="326">
        <v>414.05106948959997</v>
      </c>
      <c r="L118" s="326">
        <f t="shared" si="3"/>
        <v>414.05</v>
      </c>
    </row>
    <row r="119" spans="1:12" s="326" customFormat="1" ht="13.8" x14ac:dyDescent="0.3">
      <c r="A119" s="328"/>
      <c r="B119" s="328" t="s">
        <v>292</v>
      </c>
      <c r="C119" s="329">
        <v>1198.78</v>
      </c>
      <c r="D119" s="329">
        <v>1392.95</v>
      </c>
      <c r="E119" s="326">
        <v>424.51</v>
      </c>
      <c r="F119" s="329">
        <v>523.52</v>
      </c>
      <c r="H119" s="326">
        <v>424.50579153759998</v>
      </c>
      <c r="I119" s="326">
        <f t="shared" si="2"/>
        <v>424.51</v>
      </c>
      <c r="K119" s="326">
        <v>523.5154858592</v>
      </c>
      <c r="L119" s="326">
        <f t="shared" si="3"/>
        <v>523.52</v>
      </c>
    </row>
    <row r="120" spans="1:12" s="326" customFormat="1" ht="13.8" x14ac:dyDescent="0.3">
      <c r="A120" s="330"/>
      <c r="B120" s="330" t="s">
        <v>293</v>
      </c>
      <c r="C120" s="333">
        <v>3.32</v>
      </c>
      <c r="D120" s="331">
        <v>15.12</v>
      </c>
      <c r="E120" s="326">
        <v>1.46</v>
      </c>
      <c r="F120" s="331">
        <v>1.02</v>
      </c>
      <c r="H120" s="326">
        <v>1.4638613958</v>
      </c>
      <c r="I120" s="326">
        <f t="shared" si="2"/>
        <v>1.46</v>
      </c>
      <c r="K120" s="326">
        <v>1.0237583725999999</v>
      </c>
      <c r="L120" s="326">
        <f t="shared" si="3"/>
        <v>1.02</v>
      </c>
    </row>
    <row r="121" spans="1:12" s="326" customFormat="1" ht="13.8" x14ac:dyDescent="0.3">
      <c r="A121" s="328"/>
      <c r="B121" s="328" t="s">
        <v>294</v>
      </c>
      <c r="C121" s="329">
        <v>1175.05</v>
      </c>
      <c r="D121" s="329">
        <v>1354.47</v>
      </c>
      <c r="E121" s="326">
        <v>415.81</v>
      </c>
      <c r="F121" s="329">
        <v>514.29</v>
      </c>
      <c r="H121" s="326">
        <v>415.81374693059996</v>
      </c>
      <c r="I121" s="326">
        <f t="shared" si="2"/>
        <v>415.81</v>
      </c>
      <c r="K121" s="326">
        <v>514.28945864790001</v>
      </c>
      <c r="L121" s="326">
        <f t="shared" si="3"/>
        <v>514.29</v>
      </c>
    </row>
    <row r="122" spans="1:12" s="326" customFormat="1" ht="13.8" x14ac:dyDescent="0.3">
      <c r="A122" s="330"/>
      <c r="B122" s="330" t="s">
        <v>295</v>
      </c>
      <c r="C122" s="333">
        <v>20.41</v>
      </c>
      <c r="D122" s="331">
        <v>23.36</v>
      </c>
      <c r="E122" s="326">
        <v>7.23</v>
      </c>
      <c r="F122" s="331">
        <v>8.1999999999999993</v>
      </c>
      <c r="H122" s="326">
        <v>7.2281832112000002</v>
      </c>
      <c r="I122" s="326">
        <f t="shared" si="2"/>
        <v>7.23</v>
      </c>
      <c r="K122" s="326">
        <v>8.2022688387000002</v>
      </c>
      <c r="L122" s="326">
        <f t="shared" si="3"/>
        <v>8.1999999999999993</v>
      </c>
    </row>
    <row r="123" spans="1:12" s="326" customFormat="1" ht="13.8" x14ac:dyDescent="0.3">
      <c r="A123" s="328"/>
      <c r="B123" s="328" t="s">
        <v>296</v>
      </c>
      <c r="C123" s="332">
        <v>76.760000000000005</v>
      </c>
      <c r="D123" s="329">
        <v>110.58</v>
      </c>
      <c r="E123" s="326">
        <v>26.28</v>
      </c>
      <c r="F123" s="329">
        <v>70.38</v>
      </c>
      <c r="H123" s="326">
        <v>26.276501643</v>
      </c>
      <c r="I123" s="326">
        <f t="shared" si="2"/>
        <v>26.28</v>
      </c>
      <c r="K123" s="326">
        <v>70.38292899599999</v>
      </c>
      <c r="L123" s="326">
        <f t="shared" si="3"/>
        <v>70.38</v>
      </c>
    </row>
    <row r="124" spans="1:12" s="326" customFormat="1" ht="13.8" x14ac:dyDescent="0.3">
      <c r="A124" s="330"/>
      <c r="B124" s="330" t="s">
        <v>297</v>
      </c>
      <c r="C124" s="333">
        <v>746.89</v>
      </c>
      <c r="D124" s="331">
        <v>840.66</v>
      </c>
      <c r="E124" s="326">
        <v>272.89999999999998</v>
      </c>
      <c r="F124" s="331">
        <v>284.5</v>
      </c>
      <c r="H124" s="326">
        <v>272.90431318080005</v>
      </c>
      <c r="I124" s="326">
        <f t="shared" si="2"/>
        <v>272.89999999999998</v>
      </c>
      <c r="K124" s="326">
        <v>284.50152544999997</v>
      </c>
      <c r="L124" s="326">
        <f t="shared" si="3"/>
        <v>284.5</v>
      </c>
    </row>
    <row r="125" spans="1:12" s="326" customFormat="1" ht="13.8" x14ac:dyDescent="0.3">
      <c r="A125" s="328"/>
      <c r="B125" s="328" t="s">
        <v>298</v>
      </c>
      <c r="C125" s="332">
        <v>9.68</v>
      </c>
      <c r="D125" s="329">
        <v>12.5</v>
      </c>
      <c r="E125" s="326">
        <v>0.89</v>
      </c>
      <c r="F125" s="329">
        <v>2.12</v>
      </c>
      <c r="H125" s="326">
        <v>0.89002363169999998</v>
      </c>
      <c r="I125" s="326">
        <f t="shared" si="2"/>
        <v>0.89</v>
      </c>
      <c r="K125" s="326">
        <v>2.1157362544999998</v>
      </c>
      <c r="L125" s="326">
        <f t="shared" si="3"/>
        <v>2.12</v>
      </c>
    </row>
    <row r="126" spans="1:12" s="326" customFormat="1" ht="13.8" x14ac:dyDescent="0.3">
      <c r="A126" s="330"/>
      <c r="B126" s="330" t="s">
        <v>299</v>
      </c>
      <c r="C126" s="333">
        <v>825.88</v>
      </c>
      <c r="D126" s="331">
        <v>1001.35</v>
      </c>
      <c r="E126" s="326">
        <v>279.16000000000003</v>
      </c>
      <c r="F126" s="331">
        <v>320.33999999999997</v>
      </c>
      <c r="H126" s="326">
        <v>279.16422282259998</v>
      </c>
      <c r="I126" s="326">
        <f t="shared" si="2"/>
        <v>279.16000000000003</v>
      </c>
      <c r="K126" s="326">
        <v>320.33670733509996</v>
      </c>
      <c r="L126" s="326">
        <f t="shared" si="3"/>
        <v>320.33999999999997</v>
      </c>
    </row>
    <row r="127" spans="1:12" s="326" customFormat="1" ht="13.8" x14ac:dyDescent="0.3">
      <c r="A127" s="328"/>
      <c r="B127" s="328" t="s">
        <v>300</v>
      </c>
      <c r="C127" s="329">
        <v>1160.8</v>
      </c>
      <c r="D127" s="329">
        <v>1189.6199999999999</v>
      </c>
      <c r="E127" s="326">
        <v>375.91</v>
      </c>
      <c r="F127" s="329">
        <v>333.78</v>
      </c>
      <c r="H127" s="326">
        <v>375.90925926469998</v>
      </c>
      <c r="I127" s="326">
        <f t="shared" si="2"/>
        <v>375.91</v>
      </c>
      <c r="K127" s="326">
        <v>333.77565167289998</v>
      </c>
      <c r="L127" s="326">
        <f t="shared" si="3"/>
        <v>333.78</v>
      </c>
    </row>
    <row r="128" spans="1:12" s="326" customFormat="1" ht="13.8" x14ac:dyDescent="0.3">
      <c r="A128" s="330"/>
      <c r="B128" s="330" t="s">
        <v>301</v>
      </c>
      <c r="C128" s="333">
        <v>22.7</v>
      </c>
      <c r="D128" s="331">
        <v>25.65</v>
      </c>
      <c r="E128" s="326">
        <v>9.23</v>
      </c>
      <c r="F128" s="331">
        <v>7.49</v>
      </c>
      <c r="H128" s="326">
        <v>9.2300259075</v>
      </c>
      <c r="I128" s="326">
        <f t="shared" si="2"/>
        <v>9.23</v>
      </c>
      <c r="K128" s="326">
        <v>7.4904548623</v>
      </c>
      <c r="L128" s="326">
        <f t="shared" si="3"/>
        <v>7.49</v>
      </c>
    </row>
    <row r="129" spans="1:12" s="326" customFormat="1" ht="13.8" x14ac:dyDescent="0.3">
      <c r="A129" s="328"/>
      <c r="B129" s="328" t="s">
        <v>302</v>
      </c>
      <c r="C129" s="332">
        <v>786.27</v>
      </c>
      <c r="D129" s="329">
        <v>811.08</v>
      </c>
      <c r="E129" s="326">
        <v>255.67</v>
      </c>
      <c r="F129" s="329">
        <v>229.96</v>
      </c>
      <c r="H129" s="326">
        <v>255.6652325268</v>
      </c>
      <c r="I129" s="326">
        <f t="shared" si="2"/>
        <v>255.67</v>
      </c>
      <c r="K129" s="326">
        <v>229.96473161729998</v>
      </c>
      <c r="L129" s="326">
        <f t="shared" si="3"/>
        <v>229.96</v>
      </c>
    </row>
    <row r="130" spans="1:12" s="326" customFormat="1" ht="13.8" x14ac:dyDescent="0.3">
      <c r="A130" s="330"/>
      <c r="B130" s="330" t="s">
        <v>303</v>
      </c>
      <c r="C130" s="333">
        <v>351.83</v>
      </c>
      <c r="D130" s="331">
        <v>352.89</v>
      </c>
      <c r="E130" s="326">
        <v>111.01</v>
      </c>
      <c r="F130" s="331">
        <v>96.32</v>
      </c>
      <c r="H130" s="326">
        <v>111.01400083039999</v>
      </c>
      <c r="I130" s="326">
        <f t="shared" si="2"/>
        <v>111.01</v>
      </c>
      <c r="K130" s="326">
        <v>96.320465193300009</v>
      </c>
      <c r="L130" s="326">
        <f t="shared" si="3"/>
        <v>96.32</v>
      </c>
    </row>
    <row r="131" spans="1:12" s="326" customFormat="1" ht="13.8" x14ac:dyDescent="0.3">
      <c r="A131" s="328"/>
      <c r="B131" s="328" t="s">
        <v>304</v>
      </c>
      <c r="C131" s="329">
        <v>1208.74</v>
      </c>
      <c r="D131" s="329">
        <v>1221.71</v>
      </c>
      <c r="E131" s="326">
        <v>442.01</v>
      </c>
      <c r="F131" s="329">
        <v>409.38</v>
      </c>
      <c r="H131" s="326">
        <v>442.01335906379995</v>
      </c>
      <c r="I131" s="326">
        <f t="shared" si="2"/>
        <v>442.01</v>
      </c>
      <c r="K131" s="326">
        <v>409.38281512370003</v>
      </c>
      <c r="L131" s="326">
        <f t="shared" si="3"/>
        <v>409.38</v>
      </c>
    </row>
    <row r="132" spans="1:12" s="326" customFormat="1" ht="13.8" x14ac:dyDescent="0.3">
      <c r="A132" s="330"/>
      <c r="B132" s="330" t="s">
        <v>305</v>
      </c>
      <c r="C132" s="333">
        <v>574.41999999999996</v>
      </c>
      <c r="D132" s="331">
        <v>635.14</v>
      </c>
      <c r="E132" s="326">
        <v>204.92</v>
      </c>
      <c r="F132" s="331">
        <v>212</v>
      </c>
      <c r="H132" s="326">
        <v>204.9193242151</v>
      </c>
      <c r="I132" s="326">
        <f t="shared" ref="I132:I195" si="4">ROUND(H132,2)</f>
        <v>204.92</v>
      </c>
      <c r="K132" s="326">
        <v>212.003402231</v>
      </c>
      <c r="L132" s="326">
        <f t="shared" ref="L132:L195" si="5">ROUND(K132,2)</f>
        <v>212</v>
      </c>
    </row>
    <row r="133" spans="1:12" s="326" customFormat="1" ht="13.8" x14ac:dyDescent="0.3">
      <c r="A133" s="328"/>
      <c r="B133" s="328" t="s">
        <v>306</v>
      </c>
      <c r="C133" s="332">
        <v>634.32000000000005</v>
      </c>
      <c r="D133" s="329">
        <v>586.57000000000005</v>
      </c>
      <c r="E133" s="326">
        <v>237.09</v>
      </c>
      <c r="F133" s="329">
        <v>197.38</v>
      </c>
      <c r="H133" s="326">
        <v>237.09403484870001</v>
      </c>
      <c r="I133" s="326">
        <f t="shared" si="4"/>
        <v>237.09</v>
      </c>
      <c r="K133" s="326">
        <v>197.3794128927</v>
      </c>
      <c r="L133" s="326">
        <f t="shared" si="5"/>
        <v>197.38</v>
      </c>
    </row>
    <row r="134" spans="1:12" s="326" customFormat="1" ht="13.8" x14ac:dyDescent="0.3">
      <c r="A134" s="330"/>
      <c r="B134" s="330" t="s">
        <v>307</v>
      </c>
      <c r="C134" s="331">
        <v>1481.4</v>
      </c>
      <c r="D134" s="331">
        <v>1678.09</v>
      </c>
      <c r="E134" s="326">
        <v>553.02</v>
      </c>
      <c r="F134" s="331">
        <v>554.44000000000005</v>
      </c>
      <c r="H134" s="326">
        <v>553.02068813589995</v>
      </c>
      <c r="I134" s="326">
        <f t="shared" si="4"/>
        <v>553.02</v>
      </c>
      <c r="K134" s="326">
        <v>554.43828311569996</v>
      </c>
      <c r="L134" s="326">
        <f t="shared" si="5"/>
        <v>554.44000000000005</v>
      </c>
    </row>
    <row r="135" spans="1:12" s="326" customFormat="1" ht="13.8" x14ac:dyDescent="0.3">
      <c r="A135" s="328"/>
      <c r="B135" s="328" t="s">
        <v>308</v>
      </c>
      <c r="C135" s="332">
        <v>20.23</v>
      </c>
      <c r="D135" s="329">
        <v>22.76</v>
      </c>
      <c r="E135" s="326">
        <v>5.42</v>
      </c>
      <c r="F135" s="329">
        <v>6.37</v>
      </c>
      <c r="H135" s="326">
        <v>5.4175310179</v>
      </c>
      <c r="I135" s="326">
        <f t="shared" si="4"/>
        <v>5.42</v>
      </c>
      <c r="K135" s="326">
        <v>6.3698860936000008</v>
      </c>
      <c r="L135" s="326">
        <f t="shared" si="5"/>
        <v>6.37</v>
      </c>
    </row>
    <row r="136" spans="1:12" s="326" customFormat="1" ht="13.8" x14ac:dyDescent="0.3">
      <c r="A136" s="330"/>
      <c r="B136" s="330" t="s">
        <v>309</v>
      </c>
      <c r="C136" s="333">
        <v>221.07</v>
      </c>
      <c r="D136" s="331">
        <v>285.55</v>
      </c>
      <c r="E136" s="326">
        <v>140.61000000000001</v>
      </c>
      <c r="F136" s="331">
        <v>77.41</v>
      </c>
      <c r="H136" s="326">
        <v>140.61451737139998</v>
      </c>
      <c r="I136" s="326">
        <f t="shared" si="4"/>
        <v>140.61000000000001</v>
      </c>
      <c r="K136" s="326">
        <v>77.413729253899987</v>
      </c>
      <c r="L136" s="326">
        <f t="shared" si="5"/>
        <v>77.41</v>
      </c>
    </row>
    <row r="137" spans="1:12" s="326" customFormat="1" ht="13.8" x14ac:dyDescent="0.3">
      <c r="A137" s="328"/>
      <c r="B137" s="328" t="s">
        <v>310</v>
      </c>
      <c r="C137" s="332">
        <v>107.05</v>
      </c>
      <c r="D137" s="329">
        <v>138.56</v>
      </c>
      <c r="E137" s="326">
        <v>38.700000000000003</v>
      </c>
      <c r="F137" s="329">
        <v>43.64</v>
      </c>
      <c r="H137" s="326">
        <v>38.700295707400002</v>
      </c>
      <c r="I137" s="326">
        <f t="shared" si="4"/>
        <v>38.700000000000003</v>
      </c>
      <c r="K137" s="326">
        <v>43.640545157199995</v>
      </c>
      <c r="L137" s="326">
        <f t="shared" si="5"/>
        <v>43.64</v>
      </c>
    </row>
    <row r="138" spans="1:12" s="326" customFormat="1" ht="13.8" x14ac:dyDescent="0.3">
      <c r="A138" s="330"/>
      <c r="B138" s="330" t="s">
        <v>311</v>
      </c>
      <c r="C138" s="333">
        <v>846.97</v>
      </c>
      <c r="D138" s="331">
        <v>913.75</v>
      </c>
      <c r="E138" s="326">
        <v>265.47000000000003</v>
      </c>
      <c r="F138" s="331">
        <v>316.67</v>
      </c>
      <c r="H138" s="326">
        <v>265.46927248560002</v>
      </c>
      <c r="I138" s="326">
        <f t="shared" si="4"/>
        <v>265.47000000000003</v>
      </c>
      <c r="K138" s="326">
        <v>316.6725163374</v>
      </c>
      <c r="L138" s="326">
        <f t="shared" si="5"/>
        <v>316.67</v>
      </c>
    </row>
    <row r="139" spans="1:12" s="326" customFormat="1" ht="13.8" x14ac:dyDescent="0.3">
      <c r="A139" s="328"/>
      <c r="B139" s="328" t="s">
        <v>312</v>
      </c>
      <c r="C139" s="332">
        <v>286.07</v>
      </c>
      <c r="D139" s="329">
        <v>317.48</v>
      </c>
      <c r="E139" s="326">
        <v>102.82</v>
      </c>
      <c r="F139" s="329">
        <v>110.34</v>
      </c>
      <c r="H139" s="326">
        <v>102.8190715536</v>
      </c>
      <c r="I139" s="326">
        <f t="shared" si="4"/>
        <v>102.82</v>
      </c>
      <c r="K139" s="326">
        <v>110.34160627359999</v>
      </c>
      <c r="L139" s="326">
        <f t="shared" si="5"/>
        <v>110.34</v>
      </c>
    </row>
    <row r="140" spans="1:12" s="326" customFormat="1" ht="13.8" x14ac:dyDescent="0.3">
      <c r="A140" s="330"/>
      <c r="B140" s="330" t="s">
        <v>313</v>
      </c>
      <c r="C140" s="333">
        <v>476.88</v>
      </c>
      <c r="D140" s="331">
        <v>515.79999999999995</v>
      </c>
      <c r="E140" s="326">
        <v>156.86000000000001</v>
      </c>
      <c r="F140" s="331">
        <v>178.92</v>
      </c>
      <c r="H140" s="326">
        <v>156.85520210609999</v>
      </c>
      <c r="I140" s="326">
        <f t="shared" si="4"/>
        <v>156.86000000000001</v>
      </c>
      <c r="K140" s="326">
        <v>178.9150411537</v>
      </c>
      <c r="L140" s="326">
        <f t="shared" si="5"/>
        <v>178.92</v>
      </c>
    </row>
    <row r="141" spans="1:12" s="326" customFormat="1" ht="13.8" x14ac:dyDescent="0.3">
      <c r="A141" s="328"/>
      <c r="B141" s="328" t="s">
        <v>314</v>
      </c>
      <c r="C141" s="332">
        <v>4.4800000000000004</v>
      </c>
      <c r="D141" s="329">
        <v>6.23</v>
      </c>
      <c r="E141" s="326">
        <v>2.04</v>
      </c>
      <c r="F141" s="329">
        <v>0.8</v>
      </c>
      <c r="H141" s="326">
        <v>2.0434287340999999</v>
      </c>
      <c r="I141" s="326">
        <f t="shared" si="4"/>
        <v>2.04</v>
      </c>
      <c r="K141" s="326">
        <v>0.79681102330000009</v>
      </c>
      <c r="L141" s="326">
        <f t="shared" si="5"/>
        <v>0.8</v>
      </c>
    </row>
    <row r="142" spans="1:12" s="326" customFormat="1" ht="13.8" x14ac:dyDescent="0.3">
      <c r="A142" s="330"/>
      <c r="B142" s="330" t="s">
        <v>315</v>
      </c>
      <c r="C142" s="333">
        <v>139.55000000000001</v>
      </c>
      <c r="D142" s="331">
        <v>142.72999999999999</v>
      </c>
      <c r="E142" s="326">
        <v>42.02</v>
      </c>
      <c r="F142" s="331">
        <v>45.15</v>
      </c>
      <c r="H142" s="326">
        <v>42.017478880900001</v>
      </c>
      <c r="I142" s="326">
        <f t="shared" si="4"/>
        <v>42.02</v>
      </c>
      <c r="K142" s="326">
        <v>45.1464018717</v>
      </c>
      <c r="L142" s="326">
        <f t="shared" si="5"/>
        <v>45.15</v>
      </c>
    </row>
    <row r="143" spans="1:12" s="326" customFormat="1" ht="13.8" x14ac:dyDescent="0.3">
      <c r="A143" s="328"/>
      <c r="B143" s="328" t="s">
        <v>316</v>
      </c>
      <c r="C143" s="332">
        <v>264.91000000000003</v>
      </c>
      <c r="D143" s="329">
        <v>301.11</v>
      </c>
      <c r="E143" s="326">
        <v>92.31</v>
      </c>
      <c r="F143" s="329">
        <v>110.07</v>
      </c>
      <c r="H143" s="326">
        <v>92.307315631199998</v>
      </c>
      <c r="I143" s="326">
        <f t="shared" si="4"/>
        <v>92.31</v>
      </c>
      <c r="K143" s="326">
        <v>110.0719030361</v>
      </c>
      <c r="L143" s="326">
        <f t="shared" si="5"/>
        <v>110.07</v>
      </c>
    </row>
    <row r="144" spans="1:12" s="326" customFormat="1" ht="13.8" x14ac:dyDescent="0.3">
      <c r="A144" s="330"/>
      <c r="B144" s="330" t="s">
        <v>317</v>
      </c>
      <c r="C144" s="333">
        <v>67.94</v>
      </c>
      <c r="D144" s="331">
        <v>65.73</v>
      </c>
      <c r="E144" s="326">
        <v>20.49</v>
      </c>
      <c r="F144" s="331">
        <v>22.9</v>
      </c>
      <c r="H144" s="326">
        <v>20.486978859899999</v>
      </c>
      <c r="I144" s="326">
        <f t="shared" si="4"/>
        <v>20.49</v>
      </c>
      <c r="K144" s="326">
        <v>22.8999252226</v>
      </c>
      <c r="L144" s="326">
        <f t="shared" si="5"/>
        <v>22.9</v>
      </c>
    </row>
    <row r="145" spans="1:12" s="326" customFormat="1" ht="13.8" x14ac:dyDescent="0.3">
      <c r="A145" s="328"/>
      <c r="B145" s="328" t="s">
        <v>318</v>
      </c>
      <c r="C145" s="329">
        <v>1457.97</v>
      </c>
      <c r="D145" s="329">
        <v>1387.6</v>
      </c>
      <c r="E145" s="326">
        <v>464.72</v>
      </c>
      <c r="F145" s="329">
        <v>483.07</v>
      </c>
      <c r="H145" s="326">
        <v>464.71601248989998</v>
      </c>
      <c r="I145" s="326">
        <f t="shared" si="4"/>
        <v>464.72</v>
      </c>
      <c r="K145" s="326">
        <v>483.07164107900002</v>
      </c>
      <c r="L145" s="326">
        <f t="shared" si="5"/>
        <v>483.07</v>
      </c>
    </row>
    <row r="146" spans="1:12" s="326" customFormat="1" ht="13.8" x14ac:dyDescent="0.3">
      <c r="A146" s="330"/>
      <c r="B146" s="330" t="s">
        <v>319</v>
      </c>
      <c r="C146" s="333">
        <v>415.76</v>
      </c>
      <c r="D146" s="331">
        <v>336.62</v>
      </c>
      <c r="E146" s="326">
        <v>109.87</v>
      </c>
      <c r="F146" s="331">
        <v>118.26</v>
      </c>
      <c r="H146" s="326">
        <v>109.87369559810001</v>
      </c>
      <c r="I146" s="326">
        <f t="shared" si="4"/>
        <v>109.87</v>
      </c>
      <c r="K146" s="326">
        <v>118.2569858367</v>
      </c>
      <c r="L146" s="326">
        <f t="shared" si="5"/>
        <v>118.26</v>
      </c>
    </row>
    <row r="147" spans="1:12" s="326" customFormat="1" ht="13.8" x14ac:dyDescent="0.3">
      <c r="A147" s="328"/>
      <c r="B147" s="328" t="s">
        <v>320</v>
      </c>
      <c r="C147" s="332">
        <v>797.45</v>
      </c>
      <c r="D147" s="329">
        <v>793.92</v>
      </c>
      <c r="E147" s="326">
        <v>273.69</v>
      </c>
      <c r="F147" s="329">
        <v>277.27999999999997</v>
      </c>
      <c r="H147" s="326">
        <v>273.69124596670002</v>
      </c>
      <c r="I147" s="326">
        <f t="shared" si="4"/>
        <v>273.69</v>
      </c>
      <c r="K147" s="326">
        <v>277.2836521278</v>
      </c>
      <c r="L147" s="326">
        <f t="shared" si="5"/>
        <v>277.27999999999997</v>
      </c>
    </row>
    <row r="148" spans="1:12" s="326" customFormat="1" ht="13.8" x14ac:dyDescent="0.3">
      <c r="A148" s="330"/>
      <c r="B148" s="330" t="s">
        <v>321</v>
      </c>
      <c r="C148" s="333">
        <v>244.76</v>
      </c>
      <c r="D148" s="331">
        <v>257.07</v>
      </c>
      <c r="E148" s="326">
        <v>81.150000000000006</v>
      </c>
      <c r="F148" s="331">
        <v>87.53</v>
      </c>
      <c r="H148" s="326">
        <v>81.151070925099987</v>
      </c>
      <c r="I148" s="326">
        <f t="shared" si="4"/>
        <v>81.150000000000006</v>
      </c>
      <c r="K148" s="326">
        <v>87.53100311450001</v>
      </c>
      <c r="L148" s="326">
        <f t="shared" si="5"/>
        <v>87.53</v>
      </c>
    </row>
    <row r="149" spans="1:12" s="326" customFormat="1" ht="13.8" x14ac:dyDescent="0.3">
      <c r="A149" s="328"/>
      <c r="B149" s="328" t="s">
        <v>322</v>
      </c>
      <c r="C149" s="329">
        <v>1750.78</v>
      </c>
      <c r="D149" s="329">
        <v>1836.07</v>
      </c>
      <c r="E149" s="326">
        <v>588.53</v>
      </c>
      <c r="F149" s="329">
        <v>656.84</v>
      </c>
      <c r="H149" s="326">
        <v>588.53097080580005</v>
      </c>
      <c r="I149" s="326">
        <f t="shared" si="4"/>
        <v>588.53</v>
      </c>
      <c r="K149" s="326">
        <v>656.83604545050002</v>
      </c>
      <c r="L149" s="326">
        <f t="shared" si="5"/>
        <v>656.84</v>
      </c>
    </row>
    <row r="150" spans="1:12" s="326" customFormat="1" ht="13.8" x14ac:dyDescent="0.3">
      <c r="A150" s="330"/>
      <c r="B150" s="330" t="s">
        <v>323</v>
      </c>
      <c r="C150" s="333">
        <v>5.72</v>
      </c>
      <c r="D150" s="331">
        <v>2.27</v>
      </c>
      <c r="E150" s="326">
        <v>0.94</v>
      </c>
      <c r="F150" s="331">
        <v>0.94</v>
      </c>
      <c r="H150" s="326">
        <v>0.94130474810000009</v>
      </c>
      <c r="I150" s="326">
        <f t="shared" si="4"/>
        <v>0.94</v>
      </c>
      <c r="K150" s="326">
        <v>0.94464774579999999</v>
      </c>
      <c r="L150" s="326">
        <f t="shared" si="5"/>
        <v>0.94</v>
      </c>
    </row>
    <row r="151" spans="1:12" s="326" customFormat="1" ht="13.8" x14ac:dyDescent="0.3">
      <c r="A151" s="328"/>
      <c r="B151" s="328" t="s">
        <v>324</v>
      </c>
      <c r="C151" s="332">
        <v>18.850000000000001</v>
      </c>
      <c r="D151" s="329">
        <v>19.649999999999999</v>
      </c>
      <c r="E151" s="326">
        <v>5.92</v>
      </c>
      <c r="F151" s="329">
        <v>6.52</v>
      </c>
      <c r="H151" s="326">
        <v>5.9244618824999993</v>
      </c>
      <c r="I151" s="326">
        <f t="shared" si="4"/>
        <v>5.92</v>
      </c>
      <c r="K151" s="326">
        <v>6.5180068495999999</v>
      </c>
      <c r="L151" s="326">
        <f t="shared" si="5"/>
        <v>6.52</v>
      </c>
    </row>
    <row r="152" spans="1:12" s="326" customFormat="1" ht="13.8" x14ac:dyDescent="0.3">
      <c r="A152" s="330"/>
      <c r="B152" s="330" t="s">
        <v>325</v>
      </c>
      <c r="C152" s="333">
        <v>195.18</v>
      </c>
      <c r="D152" s="331">
        <v>180</v>
      </c>
      <c r="E152" s="326">
        <v>57.46</v>
      </c>
      <c r="F152" s="331">
        <v>54.67</v>
      </c>
      <c r="H152" s="326">
        <v>57.458987982099998</v>
      </c>
      <c r="I152" s="326">
        <f t="shared" si="4"/>
        <v>57.46</v>
      </c>
      <c r="K152" s="326">
        <v>54.669723527499997</v>
      </c>
      <c r="L152" s="326">
        <f t="shared" si="5"/>
        <v>54.67</v>
      </c>
    </row>
    <row r="153" spans="1:12" s="326" customFormat="1" ht="13.8" x14ac:dyDescent="0.3">
      <c r="A153" s="328"/>
      <c r="B153" s="328" t="s">
        <v>326</v>
      </c>
      <c r="C153" s="332">
        <v>448.7</v>
      </c>
      <c r="D153" s="329">
        <v>444.27</v>
      </c>
      <c r="E153" s="326">
        <v>141.78</v>
      </c>
      <c r="F153" s="329">
        <v>155.25</v>
      </c>
      <c r="H153" s="326">
        <v>141.7837168721</v>
      </c>
      <c r="I153" s="326">
        <f t="shared" si="4"/>
        <v>141.78</v>
      </c>
      <c r="K153" s="326">
        <v>155.24650458000002</v>
      </c>
      <c r="L153" s="326">
        <f t="shared" si="5"/>
        <v>155.25</v>
      </c>
    </row>
    <row r="154" spans="1:12" s="326" customFormat="1" ht="13.8" x14ac:dyDescent="0.3">
      <c r="A154" s="330"/>
      <c r="B154" s="330" t="s">
        <v>327</v>
      </c>
      <c r="C154" s="331">
        <v>1082.33</v>
      </c>
      <c r="D154" s="331">
        <v>1189.8800000000001</v>
      </c>
      <c r="E154" s="326">
        <v>382.42</v>
      </c>
      <c r="F154" s="331">
        <v>439.46</v>
      </c>
      <c r="H154" s="326">
        <v>382.42249932099998</v>
      </c>
      <c r="I154" s="326">
        <f t="shared" si="4"/>
        <v>382.42</v>
      </c>
      <c r="K154" s="326">
        <v>439.45716274759997</v>
      </c>
      <c r="L154" s="326">
        <f t="shared" si="5"/>
        <v>439.46</v>
      </c>
    </row>
    <row r="155" spans="1:12" s="326" customFormat="1" ht="13.8" x14ac:dyDescent="0.3">
      <c r="A155" s="328"/>
      <c r="B155" s="328" t="s">
        <v>328</v>
      </c>
      <c r="C155" s="329">
        <v>17816.89</v>
      </c>
      <c r="D155" s="329">
        <v>17733.38</v>
      </c>
      <c r="E155" s="326">
        <v>6020.36</v>
      </c>
      <c r="F155" s="329">
        <v>5639.3</v>
      </c>
      <c r="H155" s="326">
        <v>6020.3618495310993</v>
      </c>
      <c r="I155" s="326">
        <f t="shared" si="4"/>
        <v>6020.36</v>
      </c>
      <c r="K155" s="326">
        <v>5639.2954613767997</v>
      </c>
      <c r="L155" s="326">
        <f t="shared" si="5"/>
        <v>5639.3</v>
      </c>
    </row>
    <row r="156" spans="1:12" s="326" customFormat="1" ht="13.8" x14ac:dyDescent="0.3">
      <c r="A156" s="330"/>
      <c r="B156" s="330" t="s">
        <v>329</v>
      </c>
      <c r="C156" s="331">
        <v>2275.79</v>
      </c>
      <c r="D156" s="331">
        <v>2439.85</v>
      </c>
      <c r="E156" s="326">
        <v>779.13</v>
      </c>
      <c r="F156" s="331">
        <v>726.09</v>
      </c>
      <c r="H156" s="326">
        <v>779.13261487310001</v>
      </c>
      <c r="I156" s="326">
        <f t="shared" si="4"/>
        <v>779.13</v>
      </c>
      <c r="K156" s="326">
        <v>726.08726192390009</v>
      </c>
      <c r="L156" s="326">
        <f t="shared" si="5"/>
        <v>726.09</v>
      </c>
    </row>
    <row r="157" spans="1:12" s="326" customFormat="1" ht="13.8" x14ac:dyDescent="0.3">
      <c r="A157" s="328"/>
      <c r="B157" s="328" t="s">
        <v>330</v>
      </c>
      <c r="C157" s="329">
        <v>4605.67</v>
      </c>
      <c r="D157" s="329">
        <v>4729.38</v>
      </c>
      <c r="E157" s="326">
        <v>1605.32</v>
      </c>
      <c r="F157" s="329">
        <v>1562.88</v>
      </c>
      <c r="H157" s="326">
        <v>1605.3221959688001</v>
      </c>
      <c r="I157" s="326">
        <f t="shared" si="4"/>
        <v>1605.32</v>
      </c>
      <c r="K157" s="326">
        <v>1562.8781404107999</v>
      </c>
      <c r="L157" s="326">
        <f t="shared" si="5"/>
        <v>1562.88</v>
      </c>
    </row>
    <row r="158" spans="1:12" s="326" customFormat="1" ht="13.8" x14ac:dyDescent="0.3">
      <c r="A158" s="330"/>
      <c r="B158" s="330" t="s">
        <v>331</v>
      </c>
      <c r="C158" s="331">
        <v>1051.5999999999999</v>
      </c>
      <c r="D158" s="331">
        <v>1132.49</v>
      </c>
      <c r="E158" s="326">
        <v>388.76</v>
      </c>
      <c r="F158" s="331">
        <v>382.11</v>
      </c>
      <c r="H158" s="326">
        <v>388.76360349499998</v>
      </c>
      <c r="I158" s="326">
        <f t="shared" si="4"/>
        <v>388.76</v>
      </c>
      <c r="K158" s="326">
        <v>382.11153830969999</v>
      </c>
      <c r="L158" s="326">
        <f t="shared" si="5"/>
        <v>382.11</v>
      </c>
    </row>
    <row r="159" spans="1:12" s="326" customFormat="1" ht="13.8" x14ac:dyDescent="0.3">
      <c r="A159" s="328"/>
      <c r="B159" s="328" t="s">
        <v>332</v>
      </c>
      <c r="C159" s="332">
        <v>342.94</v>
      </c>
      <c r="D159" s="329">
        <v>370.07</v>
      </c>
      <c r="E159" s="326">
        <v>121.63</v>
      </c>
      <c r="F159" s="329">
        <v>120.06</v>
      </c>
      <c r="H159" s="326">
        <v>121.63337507860001</v>
      </c>
      <c r="I159" s="326">
        <f t="shared" si="4"/>
        <v>121.63</v>
      </c>
      <c r="K159" s="326">
        <v>120.0641767588</v>
      </c>
      <c r="L159" s="326">
        <f t="shared" si="5"/>
        <v>120.06</v>
      </c>
    </row>
    <row r="160" spans="1:12" s="326" customFormat="1" ht="13.8" x14ac:dyDescent="0.3">
      <c r="A160" s="330"/>
      <c r="B160" s="330" t="s">
        <v>333</v>
      </c>
      <c r="C160" s="333">
        <v>708.66</v>
      </c>
      <c r="D160" s="331">
        <v>762.41</v>
      </c>
      <c r="E160" s="326">
        <v>267.13</v>
      </c>
      <c r="F160" s="331">
        <v>262.05</v>
      </c>
      <c r="H160" s="326">
        <v>267.13022841639997</v>
      </c>
      <c r="I160" s="326">
        <f t="shared" si="4"/>
        <v>267.13</v>
      </c>
      <c r="K160" s="326">
        <v>262.04736155089995</v>
      </c>
      <c r="L160" s="326">
        <f t="shared" si="5"/>
        <v>262.05</v>
      </c>
    </row>
    <row r="161" spans="1:12" s="326" customFormat="1" ht="13.8" x14ac:dyDescent="0.3">
      <c r="A161" s="328"/>
      <c r="B161" s="328" t="s">
        <v>334</v>
      </c>
      <c r="C161" s="329">
        <v>4742.28</v>
      </c>
      <c r="D161" s="329">
        <v>5091.57</v>
      </c>
      <c r="E161" s="326">
        <v>1684.03</v>
      </c>
      <c r="F161" s="329">
        <v>1646.4</v>
      </c>
      <c r="H161" s="326">
        <v>1684.0299266887</v>
      </c>
      <c r="I161" s="326">
        <f t="shared" si="4"/>
        <v>1684.03</v>
      </c>
      <c r="K161" s="326">
        <v>1646.4023786128</v>
      </c>
      <c r="L161" s="326">
        <f t="shared" si="5"/>
        <v>1646.4</v>
      </c>
    </row>
    <row r="162" spans="1:12" s="326" customFormat="1" ht="13.8" x14ac:dyDescent="0.3">
      <c r="A162" s="330"/>
      <c r="B162" s="330" t="s">
        <v>335</v>
      </c>
      <c r="C162" s="333">
        <v>308.12</v>
      </c>
      <c r="D162" s="331">
        <v>319.05</v>
      </c>
      <c r="E162" s="326">
        <v>106.98</v>
      </c>
      <c r="F162" s="331">
        <v>107.82</v>
      </c>
      <c r="H162" s="326">
        <v>106.9849852695</v>
      </c>
      <c r="I162" s="326">
        <f t="shared" si="4"/>
        <v>106.98</v>
      </c>
      <c r="K162" s="326">
        <v>107.82038521360001</v>
      </c>
      <c r="L162" s="326">
        <f t="shared" si="5"/>
        <v>107.82</v>
      </c>
    </row>
    <row r="163" spans="1:12" s="326" customFormat="1" ht="13.8" x14ac:dyDescent="0.3">
      <c r="A163" s="328"/>
      <c r="B163" s="328" t="s">
        <v>336</v>
      </c>
      <c r="C163" s="332">
        <v>428.4</v>
      </c>
      <c r="D163" s="329">
        <v>433.46</v>
      </c>
      <c r="E163" s="326">
        <v>138.26</v>
      </c>
      <c r="F163" s="329">
        <v>148.1</v>
      </c>
      <c r="H163" s="326">
        <v>138.2578116334</v>
      </c>
      <c r="I163" s="326">
        <f t="shared" si="4"/>
        <v>138.26</v>
      </c>
      <c r="K163" s="326">
        <v>148.10272242069999</v>
      </c>
      <c r="L163" s="326">
        <f t="shared" si="5"/>
        <v>148.1</v>
      </c>
    </row>
    <row r="164" spans="1:12" s="326" customFormat="1" ht="13.8" x14ac:dyDescent="0.3">
      <c r="A164" s="330"/>
      <c r="B164" s="330" t="s">
        <v>337</v>
      </c>
      <c r="C164" s="331">
        <v>1810</v>
      </c>
      <c r="D164" s="331">
        <v>1549.4</v>
      </c>
      <c r="E164" s="326">
        <v>496.68</v>
      </c>
      <c r="F164" s="331">
        <v>503</v>
      </c>
      <c r="H164" s="326">
        <v>496.67503082810003</v>
      </c>
      <c r="I164" s="326">
        <f t="shared" si="4"/>
        <v>496.68</v>
      </c>
      <c r="K164" s="326">
        <v>503.00421377700002</v>
      </c>
      <c r="L164" s="326">
        <f t="shared" si="5"/>
        <v>503</v>
      </c>
    </row>
    <row r="165" spans="1:12" s="326" customFormat="1" ht="13.8" x14ac:dyDescent="0.3">
      <c r="A165" s="328"/>
      <c r="B165" s="328" t="s">
        <v>338</v>
      </c>
      <c r="C165" s="332">
        <v>184.96</v>
      </c>
      <c r="D165" s="329">
        <v>213.19</v>
      </c>
      <c r="E165" s="326">
        <v>66.78</v>
      </c>
      <c r="F165" s="329">
        <v>70.64</v>
      </c>
      <c r="H165" s="326">
        <v>66.775435046900014</v>
      </c>
      <c r="I165" s="326">
        <f t="shared" si="4"/>
        <v>66.78</v>
      </c>
      <c r="K165" s="326">
        <v>70.642546862099991</v>
      </c>
      <c r="L165" s="326">
        <f t="shared" si="5"/>
        <v>70.64</v>
      </c>
    </row>
    <row r="166" spans="1:12" s="326" customFormat="1" ht="13.8" x14ac:dyDescent="0.3">
      <c r="A166" s="330"/>
      <c r="B166" s="330" t="s">
        <v>339</v>
      </c>
      <c r="C166" s="331">
        <v>2410.0700000000002</v>
      </c>
      <c r="D166" s="331">
        <v>1825</v>
      </c>
      <c r="E166" s="326">
        <v>754.42</v>
      </c>
      <c r="F166" s="331">
        <v>492.25</v>
      </c>
      <c r="H166" s="326">
        <v>754.4202457276001</v>
      </c>
      <c r="I166" s="326">
        <f t="shared" si="4"/>
        <v>754.42</v>
      </c>
      <c r="K166" s="326">
        <v>492.24627384620004</v>
      </c>
      <c r="L166" s="326">
        <f t="shared" si="5"/>
        <v>492.25</v>
      </c>
    </row>
    <row r="167" spans="1:12" s="326" customFormat="1" ht="13.8" x14ac:dyDescent="0.3">
      <c r="A167" s="328"/>
      <c r="B167" s="328" t="s">
        <v>340</v>
      </c>
      <c r="C167" s="329">
        <v>4810.08</v>
      </c>
      <c r="D167" s="329">
        <v>5186.41</v>
      </c>
      <c r="E167" s="326">
        <v>1631.69</v>
      </c>
      <c r="F167" s="329">
        <v>1818.54</v>
      </c>
      <c r="H167" s="326">
        <v>1631.6855357188997</v>
      </c>
      <c r="I167" s="326">
        <f t="shared" si="4"/>
        <v>1631.69</v>
      </c>
      <c r="K167" s="326">
        <v>1818.5430475746998</v>
      </c>
      <c r="L167" s="326">
        <f t="shared" si="5"/>
        <v>1818.54</v>
      </c>
    </row>
    <row r="168" spans="1:12" s="326" customFormat="1" ht="13.8" x14ac:dyDescent="0.3">
      <c r="A168" s="330"/>
      <c r="B168" s="330" t="s">
        <v>341</v>
      </c>
      <c r="C168" s="333">
        <v>312.12</v>
      </c>
      <c r="D168" s="331">
        <v>349.73</v>
      </c>
      <c r="E168" s="326">
        <v>112.64</v>
      </c>
      <c r="F168" s="331">
        <v>119.78</v>
      </c>
      <c r="H168" s="326">
        <v>112.6425173807</v>
      </c>
      <c r="I168" s="326">
        <f t="shared" si="4"/>
        <v>112.64</v>
      </c>
      <c r="K168" s="326">
        <v>119.78098204350002</v>
      </c>
      <c r="L168" s="326">
        <f t="shared" si="5"/>
        <v>119.78</v>
      </c>
    </row>
    <row r="169" spans="1:12" s="326" customFormat="1" ht="13.8" x14ac:dyDescent="0.3">
      <c r="A169" s="328"/>
      <c r="B169" s="328" t="s">
        <v>342</v>
      </c>
      <c r="C169" s="329">
        <v>1630.74</v>
      </c>
      <c r="D169" s="329">
        <v>1753.71</v>
      </c>
      <c r="E169" s="326">
        <v>563.84</v>
      </c>
      <c r="F169" s="329">
        <v>613.07000000000005</v>
      </c>
      <c r="H169" s="326">
        <v>563.84339616939997</v>
      </c>
      <c r="I169" s="326">
        <f t="shared" si="4"/>
        <v>563.84</v>
      </c>
      <c r="K169" s="326">
        <v>613.07201184660005</v>
      </c>
      <c r="L169" s="326">
        <f t="shared" si="5"/>
        <v>613.07000000000005</v>
      </c>
    </row>
    <row r="170" spans="1:12" s="326" customFormat="1" ht="13.8" x14ac:dyDescent="0.3">
      <c r="A170" s="330"/>
      <c r="B170" s="330" t="s">
        <v>343</v>
      </c>
      <c r="C170" s="331">
        <v>2867.22</v>
      </c>
      <c r="D170" s="331">
        <v>3082.97</v>
      </c>
      <c r="E170" s="326">
        <v>955.2</v>
      </c>
      <c r="F170" s="331">
        <v>1085.69</v>
      </c>
      <c r="H170" s="326">
        <v>955.19962216880003</v>
      </c>
      <c r="I170" s="326">
        <f t="shared" si="4"/>
        <v>955.2</v>
      </c>
      <c r="K170" s="326">
        <v>1085.6900536846001</v>
      </c>
      <c r="L170" s="326">
        <f t="shared" si="5"/>
        <v>1085.69</v>
      </c>
    </row>
    <row r="171" spans="1:12" s="326" customFormat="1" ht="13.8" x14ac:dyDescent="0.3">
      <c r="A171" s="328"/>
      <c r="B171" s="328" t="s">
        <v>344</v>
      </c>
      <c r="C171" s="329">
        <v>11924.07</v>
      </c>
      <c r="D171" s="329">
        <v>19424.3</v>
      </c>
      <c r="E171" s="326">
        <v>5836.46</v>
      </c>
      <c r="F171" s="329">
        <v>7756.49</v>
      </c>
      <c r="H171" s="326">
        <v>5836.4574922506999</v>
      </c>
      <c r="I171" s="326">
        <f t="shared" si="4"/>
        <v>5836.46</v>
      </c>
      <c r="K171" s="326">
        <v>7756.4937993525009</v>
      </c>
      <c r="L171" s="326">
        <f t="shared" si="5"/>
        <v>7756.49</v>
      </c>
    </row>
    <row r="172" spans="1:12" s="326" customFormat="1" ht="13.8" x14ac:dyDescent="0.3">
      <c r="A172" s="330"/>
      <c r="B172" s="330" t="s">
        <v>345</v>
      </c>
      <c r="C172" s="331">
        <v>1770.3</v>
      </c>
      <c r="D172" s="331">
        <v>1526.17</v>
      </c>
      <c r="E172" s="326">
        <v>625.21</v>
      </c>
      <c r="F172" s="331">
        <v>506.99</v>
      </c>
      <c r="H172" s="326">
        <v>625.21333959360004</v>
      </c>
      <c r="I172" s="326">
        <f t="shared" si="4"/>
        <v>625.21</v>
      </c>
      <c r="K172" s="326">
        <v>506.99094016230003</v>
      </c>
      <c r="L172" s="326">
        <f t="shared" si="5"/>
        <v>506.99</v>
      </c>
    </row>
    <row r="173" spans="1:12" s="326" customFormat="1" ht="13.8" x14ac:dyDescent="0.3">
      <c r="A173" s="328"/>
      <c r="B173" s="328" t="s">
        <v>346</v>
      </c>
      <c r="C173" s="329">
        <v>1190.32</v>
      </c>
      <c r="D173" s="329">
        <v>1252.71</v>
      </c>
      <c r="E173" s="326">
        <v>477.01</v>
      </c>
      <c r="F173" s="329">
        <v>489.7</v>
      </c>
      <c r="H173" s="326">
        <v>477.01122463040002</v>
      </c>
      <c r="I173" s="326">
        <f t="shared" si="4"/>
        <v>477.01</v>
      </c>
      <c r="K173" s="326">
        <v>489.69659209869997</v>
      </c>
      <c r="L173" s="326">
        <f t="shared" si="5"/>
        <v>489.7</v>
      </c>
    </row>
    <row r="174" spans="1:12" s="326" customFormat="1" ht="13.8" x14ac:dyDescent="0.3">
      <c r="A174" s="330"/>
      <c r="B174" s="330" t="s">
        <v>347</v>
      </c>
      <c r="C174" s="333">
        <v>205.67</v>
      </c>
      <c r="D174" s="331">
        <v>239.69</v>
      </c>
      <c r="E174" s="326">
        <v>75.209999999999994</v>
      </c>
      <c r="F174" s="331">
        <v>47.66</v>
      </c>
      <c r="H174" s="326">
        <v>75.213401720100009</v>
      </c>
      <c r="I174" s="326">
        <f t="shared" si="4"/>
        <v>75.209999999999994</v>
      </c>
      <c r="K174" s="326">
        <v>47.6588321841</v>
      </c>
      <c r="L174" s="326">
        <f t="shared" si="5"/>
        <v>47.66</v>
      </c>
    </row>
    <row r="175" spans="1:12" s="326" customFormat="1" ht="13.8" x14ac:dyDescent="0.3">
      <c r="A175" s="328"/>
      <c r="B175" s="328" t="s">
        <v>348</v>
      </c>
      <c r="C175" s="332">
        <v>41.47</v>
      </c>
      <c r="D175" s="329">
        <v>63.02</v>
      </c>
      <c r="E175" s="326">
        <v>24.04</v>
      </c>
      <c r="F175" s="329">
        <v>11.42</v>
      </c>
      <c r="H175" s="326">
        <v>24.0360110367</v>
      </c>
      <c r="I175" s="326">
        <f t="shared" si="4"/>
        <v>24.04</v>
      </c>
      <c r="K175" s="326">
        <v>11.422978432499999</v>
      </c>
      <c r="L175" s="326">
        <f t="shared" si="5"/>
        <v>11.42</v>
      </c>
    </row>
    <row r="176" spans="1:12" s="326" customFormat="1" ht="13.8" x14ac:dyDescent="0.3">
      <c r="A176" s="330"/>
      <c r="B176" s="330" t="s">
        <v>349</v>
      </c>
      <c r="C176" s="331">
        <v>7918.89</v>
      </c>
      <c r="D176" s="331">
        <v>15372.28</v>
      </c>
      <c r="E176" s="326">
        <v>4340.5</v>
      </c>
      <c r="F176" s="331">
        <v>6328.21</v>
      </c>
      <c r="H176" s="326">
        <v>4340.4975340677001</v>
      </c>
      <c r="I176" s="326">
        <f t="shared" si="4"/>
        <v>4340.5</v>
      </c>
      <c r="K176" s="326">
        <v>6328.2105814040005</v>
      </c>
      <c r="L176" s="326">
        <f t="shared" si="5"/>
        <v>6328.21</v>
      </c>
    </row>
    <row r="177" spans="1:12" s="326" customFormat="1" ht="13.8" x14ac:dyDescent="0.3">
      <c r="A177" s="328"/>
      <c r="B177" s="328" t="s">
        <v>350</v>
      </c>
      <c r="C177" s="332">
        <v>539.19000000000005</v>
      </c>
      <c r="D177" s="329">
        <v>686.5</v>
      </c>
      <c r="E177" s="326">
        <v>206.62</v>
      </c>
      <c r="F177" s="329">
        <v>236.24</v>
      </c>
      <c r="H177" s="326">
        <v>206.6193524176</v>
      </c>
      <c r="I177" s="326">
        <f t="shared" si="4"/>
        <v>206.62</v>
      </c>
      <c r="K177" s="326">
        <v>236.241827511</v>
      </c>
      <c r="L177" s="326">
        <f t="shared" si="5"/>
        <v>236.24</v>
      </c>
    </row>
    <row r="178" spans="1:12" s="326" customFormat="1" ht="13.8" x14ac:dyDescent="0.3">
      <c r="A178" s="330"/>
      <c r="B178" s="330" t="s">
        <v>351</v>
      </c>
      <c r="C178" s="333">
        <v>74.06</v>
      </c>
      <c r="D178" s="331">
        <v>85.45</v>
      </c>
      <c r="E178" s="326">
        <v>21.16</v>
      </c>
      <c r="F178" s="331">
        <v>71.28</v>
      </c>
      <c r="H178" s="326">
        <v>21.1560239111</v>
      </c>
      <c r="I178" s="326">
        <f t="shared" si="4"/>
        <v>21.16</v>
      </c>
      <c r="K178" s="326">
        <v>71.282612838299997</v>
      </c>
      <c r="L178" s="326">
        <f t="shared" si="5"/>
        <v>71.28</v>
      </c>
    </row>
    <row r="179" spans="1:12" s="326" customFormat="1" ht="13.8" x14ac:dyDescent="0.3">
      <c r="A179" s="328"/>
      <c r="B179" s="328" t="s">
        <v>352</v>
      </c>
      <c r="C179" s="332">
        <v>184.18</v>
      </c>
      <c r="D179" s="329">
        <v>198.48</v>
      </c>
      <c r="E179" s="326">
        <v>66.709999999999994</v>
      </c>
      <c r="F179" s="329">
        <v>64.989999999999995</v>
      </c>
      <c r="H179" s="326">
        <v>66.710604873499989</v>
      </c>
      <c r="I179" s="326">
        <f t="shared" si="4"/>
        <v>66.709999999999994</v>
      </c>
      <c r="K179" s="326">
        <v>64.989434721600006</v>
      </c>
      <c r="L179" s="326">
        <f t="shared" si="5"/>
        <v>64.989999999999995</v>
      </c>
    </row>
    <row r="180" spans="1:12" s="326" customFormat="1" ht="13.8" x14ac:dyDescent="0.3">
      <c r="A180" s="330"/>
      <c r="B180" s="330" t="s">
        <v>353</v>
      </c>
      <c r="C180" s="333">
        <v>476.32</v>
      </c>
      <c r="D180" s="331">
        <v>497.5</v>
      </c>
      <c r="E180" s="326">
        <v>159.82</v>
      </c>
      <c r="F180" s="331">
        <v>154.71</v>
      </c>
      <c r="H180" s="326">
        <v>159.82330657829999</v>
      </c>
      <c r="I180" s="326">
        <f t="shared" si="4"/>
        <v>159.82</v>
      </c>
      <c r="K180" s="326">
        <v>154.7053266252</v>
      </c>
      <c r="L180" s="326">
        <f t="shared" si="5"/>
        <v>154.71</v>
      </c>
    </row>
    <row r="181" spans="1:12" s="326" customFormat="1" ht="13.8" x14ac:dyDescent="0.3">
      <c r="A181" s="328"/>
      <c r="B181" s="328" t="s">
        <v>354</v>
      </c>
      <c r="C181" s="332">
        <v>20.43</v>
      </c>
      <c r="D181" s="329">
        <v>19.829999999999998</v>
      </c>
      <c r="E181" s="326">
        <v>5.24</v>
      </c>
      <c r="F181" s="329">
        <v>5.8</v>
      </c>
      <c r="H181" s="326">
        <v>5.2413050258000009</v>
      </c>
      <c r="I181" s="326">
        <f t="shared" si="4"/>
        <v>5.24</v>
      </c>
      <c r="K181" s="326">
        <v>5.8021699937000006</v>
      </c>
      <c r="L181" s="326">
        <f t="shared" si="5"/>
        <v>5.8</v>
      </c>
    </row>
    <row r="182" spans="1:12" s="326" customFormat="1" ht="13.8" x14ac:dyDescent="0.3">
      <c r="A182" s="330"/>
      <c r="B182" s="330" t="s">
        <v>355</v>
      </c>
      <c r="C182" s="333">
        <v>72.84</v>
      </c>
      <c r="D182" s="331">
        <v>62.28</v>
      </c>
      <c r="E182" s="326">
        <v>18.399999999999999</v>
      </c>
      <c r="F182" s="331">
        <v>19.309999999999999</v>
      </c>
      <c r="H182" s="326">
        <v>18.4012940689</v>
      </c>
      <c r="I182" s="326">
        <f t="shared" si="4"/>
        <v>18.399999999999999</v>
      </c>
      <c r="K182" s="326">
        <v>19.311835990899997</v>
      </c>
      <c r="L182" s="326">
        <f t="shared" si="5"/>
        <v>19.309999999999999</v>
      </c>
    </row>
    <row r="183" spans="1:12" s="326" customFormat="1" ht="13.8" x14ac:dyDescent="0.3">
      <c r="A183" s="328"/>
      <c r="B183" s="328" t="s">
        <v>356</v>
      </c>
      <c r="C183" s="332">
        <v>25.32</v>
      </c>
      <c r="D183" s="329">
        <v>15.66</v>
      </c>
      <c r="E183" s="326">
        <v>5.04</v>
      </c>
      <c r="F183" s="329">
        <v>5.91</v>
      </c>
      <c r="H183" s="326">
        <v>5.0403040564000001</v>
      </c>
      <c r="I183" s="326">
        <f t="shared" si="4"/>
        <v>5.04</v>
      </c>
      <c r="K183" s="326">
        <v>5.9135029139999995</v>
      </c>
      <c r="L183" s="326">
        <f t="shared" si="5"/>
        <v>5.91</v>
      </c>
    </row>
    <row r="184" spans="1:12" s="326" customFormat="1" ht="13.8" x14ac:dyDescent="0.3">
      <c r="A184" s="330"/>
      <c r="B184" s="330" t="s">
        <v>357</v>
      </c>
      <c r="C184" s="333">
        <v>357.73</v>
      </c>
      <c r="D184" s="331">
        <v>399.72</v>
      </c>
      <c r="E184" s="326">
        <v>131.13999999999999</v>
      </c>
      <c r="F184" s="331">
        <v>123.68</v>
      </c>
      <c r="H184" s="326">
        <v>131.1404034272</v>
      </c>
      <c r="I184" s="326">
        <f t="shared" si="4"/>
        <v>131.13999999999999</v>
      </c>
      <c r="K184" s="326">
        <v>123.6778177266</v>
      </c>
      <c r="L184" s="326">
        <f t="shared" si="5"/>
        <v>123.68</v>
      </c>
    </row>
    <row r="185" spans="1:12" s="326" customFormat="1" ht="13.8" x14ac:dyDescent="0.3">
      <c r="A185" s="328"/>
      <c r="B185" s="328" t="s">
        <v>358</v>
      </c>
      <c r="C185" s="329">
        <v>13167.91</v>
      </c>
      <c r="D185" s="329">
        <v>12225.17</v>
      </c>
      <c r="E185" s="326">
        <v>4001.26</v>
      </c>
      <c r="F185" s="329">
        <v>4234.9799999999996</v>
      </c>
      <c r="H185" s="326">
        <v>4001.2552508776998</v>
      </c>
      <c r="I185" s="326">
        <f t="shared" si="4"/>
        <v>4001.26</v>
      </c>
      <c r="K185" s="326">
        <v>4234.9759162071996</v>
      </c>
      <c r="L185" s="326">
        <f t="shared" si="5"/>
        <v>4234.9799999999996</v>
      </c>
    </row>
    <row r="186" spans="1:12" s="326" customFormat="1" ht="13.8" x14ac:dyDescent="0.3">
      <c r="A186" s="330"/>
      <c r="B186" s="330" t="s">
        <v>359</v>
      </c>
      <c r="C186" s="331">
        <v>7466.61</v>
      </c>
      <c r="D186" s="331">
        <v>7179.1</v>
      </c>
      <c r="E186" s="326">
        <v>2391.17</v>
      </c>
      <c r="F186" s="331">
        <v>2383.4499999999998</v>
      </c>
      <c r="H186" s="326">
        <v>2391.1689202005996</v>
      </c>
      <c r="I186" s="326">
        <f t="shared" si="4"/>
        <v>2391.17</v>
      </c>
      <c r="K186" s="326">
        <v>2383.4484633524999</v>
      </c>
      <c r="L186" s="326">
        <f t="shared" si="5"/>
        <v>2383.4499999999998</v>
      </c>
    </row>
    <row r="187" spans="1:12" s="326" customFormat="1" ht="13.8" x14ac:dyDescent="0.3">
      <c r="A187" s="328"/>
      <c r="B187" s="328" t="s">
        <v>360</v>
      </c>
      <c r="C187" s="329">
        <v>4884.5200000000004</v>
      </c>
      <c r="D187" s="329">
        <v>4617.38</v>
      </c>
      <c r="E187" s="326">
        <v>1595.42</v>
      </c>
      <c r="F187" s="329">
        <v>1428.26</v>
      </c>
      <c r="H187" s="326">
        <v>1595.420007124</v>
      </c>
      <c r="I187" s="326">
        <f t="shared" si="4"/>
        <v>1595.42</v>
      </c>
      <c r="K187" s="326">
        <v>1428.2615952394999</v>
      </c>
      <c r="L187" s="326">
        <f t="shared" si="5"/>
        <v>1428.26</v>
      </c>
    </row>
    <row r="188" spans="1:12" s="326" customFormat="1" ht="13.8" x14ac:dyDescent="0.3">
      <c r="A188" s="330"/>
      <c r="B188" s="330" t="s">
        <v>361</v>
      </c>
      <c r="C188" s="333">
        <v>862.68</v>
      </c>
      <c r="D188" s="331">
        <v>779.4</v>
      </c>
      <c r="E188" s="326">
        <v>249.44</v>
      </c>
      <c r="F188" s="331">
        <v>212.36</v>
      </c>
      <c r="H188" s="326">
        <v>249.44488585479999</v>
      </c>
      <c r="I188" s="326">
        <f t="shared" si="4"/>
        <v>249.44</v>
      </c>
      <c r="K188" s="326">
        <v>212.36063056009999</v>
      </c>
      <c r="L188" s="326">
        <f t="shared" si="5"/>
        <v>212.36</v>
      </c>
    </row>
    <row r="189" spans="1:12" s="326" customFormat="1" ht="13.8" x14ac:dyDescent="0.3">
      <c r="A189" s="328"/>
      <c r="B189" s="328" t="s">
        <v>362</v>
      </c>
      <c r="C189" s="329">
        <v>1719.41</v>
      </c>
      <c r="D189" s="329">
        <v>1782.32</v>
      </c>
      <c r="E189" s="326">
        <v>546.29999999999995</v>
      </c>
      <c r="F189" s="329">
        <v>742.83</v>
      </c>
      <c r="H189" s="326">
        <v>546.30402722179997</v>
      </c>
      <c r="I189" s="326">
        <f t="shared" si="4"/>
        <v>546.29999999999995</v>
      </c>
      <c r="K189" s="326">
        <v>742.82623755290001</v>
      </c>
      <c r="L189" s="326">
        <f t="shared" si="5"/>
        <v>742.83</v>
      </c>
    </row>
    <row r="190" spans="1:12" s="326" customFormat="1" ht="13.8" x14ac:dyDescent="0.3">
      <c r="A190" s="330"/>
      <c r="B190" s="330" t="s">
        <v>363</v>
      </c>
      <c r="C190" s="331">
        <v>1195.48</v>
      </c>
      <c r="D190" s="331">
        <v>1217.9100000000001</v>
      </c>
      <c r="E190" s="326">
        <v>358.07</v>
      </c>
      <c r="F190" s="331">
        <v>441.82</v>
      </c>
      <c r="H190" s="326">
        <v>358.07068678639996</v>
      </c>
      <c r="I190" s="326">
        <f t="shared" si="4"/>
        <v>358.07</v>
      </c>
      <c r="K190" s="326">
        <v>441.82097271269998</v>
      </c>
      <c r="L190" s="326">
        <f t="shared" si="5"/>
        <v>441.82</v>
      </c>
    </row>
    <row r="191" spans="1:12" s="326" customFormat="1" ht="13.8" x14ac:dyDescent="0.3">
      <c r="A191" s="328"/>
      <c r="B191" s="328" t="s">
        <v>364</v>
      </c>
      <c r="C191" s="332">
        <v>887.36</v>
      </c>
      <c r="D191" s="329">
        <v>876.57</v>
      </c>
      <c r="E191" s="326">
        <v>251.64</v>
      </c>
      <c r="F191" s="329">
        <v>313.45</v>
      </c>
      <c r="H191" s="326">
        <v>251.64326466989999</v>
      </c>
      <c r="I191" s="326">
        <f t="shared" si="4"/>
        <v>251.64</v>
      </c>
      <c r="K191" s="326">
        <v>313.454307078</v>
      </c>
      <c r="L191" s="326">
        <f t="shared" si="5"/>
        <v>313.45</v>
      </c>
    </row>
    <row r="192" spans="1:12" s="326" customFormat="1" ht="13.8" x14ac:dyDescent="0.3">
      <c r="A192" s="330"/>
      <c r="B192" s="330" t="s">
        <v>365</v>
      </c>
      <c r="C192" s="333">
        <v>257.48</v>
      </c>
      <c r="D192" s="331">
        <v>282.23</v>
      </c>
      <c r="E192" s="326">
        <v>87.59</v>
      </c>
      <c r="F192" s="331">
        <v>107.92</v>
      </c>
      <c r="H192" s="326">
        <v>87.592352154000011</v>
      </c>
      <c r="I192" s="326">
        <f t="shared" si="4"/>
        <v>87.59</v>
      </c>
      <c r="K192" s="326">
        <v>107.9230636863</v>
      </c>
      <c r="L192" s="326">
        <f t="shared" si="5"/>
        <v>107.92</v>
      </c>
    </row>
    <row r="193" spans="1:12" s="326" customFormat="1" ht="13.8" x14ac:dyDescent="0.3">
      <c r="A193" s="328"/>
      <c r="B193" s="328" t="s">
        <v>366</v>
      </c>
      <c r="C193" s="332">
        <v>50.64</v>
      </c>
      <c r="D193" s="329">
        <v>59.11</v>
      </c>
      <c r="E193" s="326">
        <v>18.84</v>
      </c>
      <c r="F193" s="329">
        <v>20.440000000000001</v>
      </c>
      <c r="H193" s="326">
        <v>18.8350699625</v>
      </c>
      <c r="I193" s="326">
        <f t="shared" si="4"/>
        <v>18.84</v>
      </c>
      <c r="K193" s="326">
        <v>20.443601948400001</v>
      </c>
      <c r="L193" s="326">
        <f t="shared" si="5"/>
        <v>20.440000000000001</v>
      </c>
    </row>
    <row r="194" spans="1:12" s="326" customFormat="1" ht="13.8" x14ac:dyDescent="0.3">
      <c r="A194" s="330"/>
      <c r="B194" s="330" t="s">
        <v>367</v>
      </c>
      <c r="C194" s="331">
        <v>1639.26</v>
      </c>
      <c r="D194" s="331">
        <v>1415.07</v>
      </c>
      <c r="E194" s="326">
        <v>443.37</v>
      </c>
      <c r="F194" s="331">
        <v>548.78</v>
      </c>
      <c r="H194" s="326">
        <v>443.37310298790004</v>
      </c>
      <c r="I194" s="326">
        <f t="shared" si="4"/>
        <v>443.37</v>
      </c>
      <c r="K194" s="326">
        <v>548.77667412779999</v>
      </c>
      <c r="L194" s="326">
        <f t="shared" si="5"/>
        <v>548.78</v>
      </c>
    </row>
    <row r="195" spans="1:12" s="326" customFormat="1" ht="13.8" x14ac:dyDescent="0.3">
      <c r="A195" s="328"/>
      <c r="B195" s="328" t="s">
        <v>368</v>
      </c>
      <c r="C195" s="329">
        <v>2866.56</v>
      </c>
      <c r="D195" s="329">
        <v>2413.09</v>
      </c>
      <c r="E195" s="326">
        <v>808.64</v>
      </c>
      <c r="F195" s="329">
        <v>860.93</v>
      </c>
      <c r="H195" s="326">
        <v>808.64254090279996</v>
      </c>
      <c r="I195" s="326">
        <f t="shared" si="4"/>
        <v>808.64</v>
      </c>
      <c r="K195" s="326">
        <v>860.92980601420004</v>
      </c>
      <c r="L195" s="326">
        <f t="shared" si="5"/>
        <v>860.93</v>
      </c>
    </row>
    <row r="196" spans="1:12" s="326" customFormat="1" ht="13.8" x14ac:dyDescent="0.3">
      <c r="A196" s="330"/>
      <c r="B196" s="330" t="s">
        <v>369</v>
      </c>
      <c r="C196" s="331">
        <v>11230.48</v>
      </c>
      <c r="D196" s="331">
        <v>12943.1</v>
      </c>
      <c r="E196" s="326">
        <v>3884.05</v>
      </c>
      <c r="F196" s="331">
        <v>4672.84</v>
      </c>
      <c r="H196" s="326">
        <v>3884.0537754662</v>
      </c>
      <c r="I196" s="326">
        <f t="shared" ref="I196:I259" si="6">ROUND(H196,2)</f>
        <v>3884.05</v>
      </c>
      <c r="K196" s="326">
        <v>4672.8420079531006</v>
      </c>
      <c r="L196" s="326">
        <f t="shared" ref="L196:L259" si="7">ROUND(K196,2)</f>
        <v>4672.84</v>
      </c>
    </row>
    <row r="197" spans="1:12" s="326" customFormat="1" ht="13.8" x14ac:dyDescent="0.3">
      <c r="A197" s="328"/>
      <c r="B197" s="328" t="s">
        <v>370</v>
      </c>
      <c r="C197" s="329">
        <v>4764.1499999999996</v>
      </c>
      <c r="D197" s="329">
        <v>5169.68</v>
      </c>
      <c r="E197" s="326">
        <v>1606.94</v>
      </c>
      <c r="F197" s="329">
        <v>1894.66</v>
      </c>
      <c r="H197" s="326">
        <v>1606.9447562603</v>
      </c>
      <c r="I197" s="326">
        <f t="shared" si="6"/>
        <v>1606.94</v>
      </c>
      <c r="K197" s="326">
        <v>1894.6629508379999</v>
      </c>
      <c r="L197" s="326">
        <f t="shared" si="7"/>
        <v>1894.66</v>
      </c>
    </row>
    <row r="198" spans="1:12" s="326" customFormat="1" ht="13.8" x14ac:dyDescent="0.3">
      <c r="A198" s="330"/>
      <c r="B198" s="330" t="s">
        <v>371</v>
      </c>
      <c r="C198" s="331">
        <v>3149.53</v>
      </c>
      <c r="D198" s="331">
        <v>3349.24</v>
      </c>
      <c r="E198" s="326">
        <v>1060.5</v>
      </c>
      <c r="F198" s="331">
        <v>1202.6199999999999</v>
      </c>
      <c r="H198" s="326">
        <v>1060.4952477027</v>
      </c>
      <c r="I198" s="326">
        <f t="shared" si="6"/>
        <v>1060.5</v>
      </c>
      <c r="K198" s="326">
        <v>1202.6217995053</v>
      </c>
      <c r="L198" s="326">
        <f t="shared" si="7"/>
        <v>1202.6199999999999</v>
      </c>
    </row>
    <row r="199" spans="1:12" s="326" customFormat="1" ht="13.8" x14ac:dyDescent="0.3">
      <c r="A199" s="328"/>
      <c r="B199" s="328" t="s">
        <v>372</v>
      </c>
      <c r="C199" s="329">
        <v>1474.52</v>
      </c>
      <c r="D199" s="329">
        <v>1644.61</v>
      </c>
      <c r="E199" s="326">
        <v>500.16</v>
      </c>
      <c r="F199" s="329">
        <v>625</v>
      </c>
      <c r="H199" s="326">
        <v>500.15566681020005</v>
      </c>
      <c r="I199" s="326">
        <f t="shared" si="6"/>
        <v>500.16</v>
      </c>
      <c r="K199" s="326">
        <v>624.99836725670002</v>
      </c>
      <c r="L199" s="326">
        <f t="shared" si="7"/>
        <v>625</v>
      </c>
    </row>
    <row r="200" spans="1:12" s="326" customFormat="1" ht="13.8" x14ac:dyDescent="0.3">
      <c r="A200" s="330"/>
      <c r="B200" s="330" t="s">
        <v>373</v>
      </c>
      <c r="C200" s="333">
        <v>140.1</v>
      </c>
      <c r="D200" s="331">
        <v>175.83</v>
      </c>
      <c r="E200" s="326">
        <v>46.29</v>
      </c>
      <c r="F200" s="331">
        <v>67.040000000000006</v>
      </c>
      <c r="H200" s="326">
        <v>46.293841747400002</v>
      </c>
      <c r="I200" s="326">
        <f t="shared" si="6"/>
        <v>46.29</v>
      </c>
      <c r="K200" s="326">
        <v>67.042784076000004</v>
      </c>
      <c r="L200" s="326">
        <f t="shared" si="7"/>
        <v>67.040000000000006</v>
      </c>
    </row>
    <row r="201" spans="1:12" s="326" customFormat="1" ht="13.8" x14ac:dyDescent="0.3">
      <c r="A201" s="328"/>
      <c r="B201" s="328" t="s">
        <v>374</v>
      </c>
      <c r="C201" s="329">
        <v>4453.29</v>
      </c>
      <c r="D201" s="329">
        <v>5501.52</v>
      </c>
      <c r="E201" s="326">
        <v>1583.78</v>
      </c>
      <c r="F201" s="329">
        <v>1830.37</v>
      </c>
      <c r="H201" s="326">
        <v>1583.7842140400999</v>
      </c>
      <c r="I201" s="326">
        <f t="shared" si="6"/>
        <v>1583.78</v>
      </c>
      <c r="K201" s="326">
        <v>1830.3655716157</v>
      </c>
      <c r="L201" s="326">
        <f t="shared" si="7"/>
        <v>1830.37</v>
      </c>
    </row>
    <row r="202" spans="1:12" s="326" customFormat="1" ht="13.8" x14ac:dyDescent="0.3">
      <c r="A202" s="330"/>
      <c r="B202" s="330" t="s">
        <v>375</v>
      </c>
      <c r="C202" s="331">
        <v>1419.26</v>
      </c>
      <c r="D202" s="331">
        <v>1656.83</v>
      </c>
      <c r="E202" s="326">
        <v>461.33</v>
      </c>
      <c r="F202" s="331">
        <v>511.18</v>
      </c>
      <c r="H202" s="326">
        <v>461.33082646770004</v>
      </c>
      <c r="I202" s="326">
        <f t="shared" si="6"/>
        <v>461.33</v>
      </c>
      <c r="K202" s="326">
        <v>511.18151341240002</v>
      </c>
      <c r="L202" s="326">
        <f t="shared" si="7"/>
        <v>511.18</v>
      </c>
    </row>
    <row r="203" spans="1:12" s="326" customFormat="1" ht="13.8" x14ac:dyDescent="0.3">
      <c r="A203" s="328"/>
      <c r="B203" s="328" t="s">
        <v>376</v>
      </c>
      <c r="C203" s="329">
        <v>2208.8000000000002</v>
      </c>
      <c r="D203" s="329">
        <v>2527.41</v>
      </c>
      <c r="E203" s="326">
        <v>777.95</v>
      </c>
      <c r="F203" s="329">
        <v>839.27</v>
      </c>
      <c r="H203" s="326">
        <v>777.94642318170008</v>
      </c>
      <c r="I203" s="326">
        <f t="shared" si="6"/>
        <v>777.95</v>
      </c>
      <c r="K203" s="326">
        <v>839.26539623300005</v>
      </c>
      <c r="L203" s="326">
        <f t="shared" si="7"/>
        <v>839.27</v>
      </c>
    </row>
    <row r="204" spans="1:12" s="326" customFormat="1" ht="13.8" x14ac:dyDescent="0.3">
      <c r="A204" s="330"/>
      <c r="B204" s="330" t="s">
        <v>377</v>
      </c>
      <c r="C204" s="333">
        <v>825.22</v>
      </c>
      <c r="D204" s="331">
        <v>1317.28</v>
      </c>
      <c r="E204" s="326">
        <v>344.51</v>
      </c>
      <c r="F204" s="331">
        <v>479.92</v>
      </c>
      <c r="H204" s="326">
        <v>344.50696439069998</v>
      </c>
      <c r="I204" s="326">
        <f t="shared" si="6"/>
        <v>344.51</v>
      </c>
      <c r="K204" s="326">
        <v>479.91866197029998</v>
      </c>
      <c r="L204" s="326">
        <f t="shared" si="7"/>
        <v>479.92</v>
      </c>
    </row>
    <row r="205" spans="1:12" s="326" customFormat="1" ht="13.8" x14ac:dyDescent="0.3">
      <c r="A205" s="328"/>
      <c r="B205" s="328" t="s">
        <v>378</v>
      </c>
      <c r="C205" s="329">
        <v>2013.05</v>
      </c>
      <c r="D205" s="329">
        <v>2271.9</v>
      </c>
      <c r="E205" s="326">
        <v>693.32</v>
      </c>
      <c r="F205" s="329">
        <v>947.81</v>
      </c>
      <c r="H205" s="326">
        <v>693.32480516579994</v>
      </c>
      <c r="I205" s="326">
        <f t="shared" si="6"/>
        <v>693.32</v>
      </c>
      <c r="K205" s="326">
        <v>947.81348549939992</v>
      </c>
      <c r="L205" s="326">
        <f t="shared" si="7"/>
        <v>947.81</v>
      </c>
    </row>
    <row r="206" spans="1:12" s="326" customFormat="1" ht="13.8" x14ac:dyDescent="0.3">
      <c r="A206" s="330"/>
      <c r="B206" s="330" t="s">
        <v>379</v>
      </c>
      <c r="C206" s="333">
        <v>289.05</v>
      </c>
      <c r="D206" s="331">
        <v>359.84</v>
      </c>
      <c r="E206" s="326">
        <v>114.32</v>
      </c>
      <c r="F206" s="331">
        <v>119.5</v>
      </c>
      <c r="H206" s="326">
        <v>114.31543841700001</v>
      </c>
      <c r="I206" s="326">
        <f t="shared" si="6"/>
        <v>114.32</v>
      </c>
      <c r="K206" s="326">
        <v>119.50117873470001</v>
      </c>
      <c r="L206" s="326">
        <f t="shared" si="7"/>
        <v>119.5</v>
      </c>
    </row>
    <row r="207" spans="1:12" s="326" customFormat="1" ht="13.8" x14ac:dyDescent="0.3">
      <c r="A207" s="328"/>
      <c r="B207" s="328" t="s">
        <v>380</v>
      </c>
      <c r="C207" s="332">
        <v>465.83</v>
      </c>
      <c r="D207" s="329">
        <v>508.28</v>
      </c>
      <c r="E207" s="326">
        <v>150.74</v>
      </c>
      <c r="F207" s="329">
        <v>188.07</v>
      </c>
      <c r="H207" s="326">
        <v>150.7449676613</v>
      </c>
      <c r="I207" s="326">
        <f t="shared" si="6"/>
        <v>150.74</v>
      </c>
      <c r="K207" s="326">
        <v>188.06582192050001</v>
      </c>
      <c r="L207" s="326">
        <f t="shared" si="7"/>
        <v>188.07</v>
      </c>
    </row>
    <row r="208" spans="1:12" s="326" customFormat="1" ht="13.8" x14ac:dyDescent="0.3">
      <c r="A208" s="330"/>
      <c r="B208" s="330" t="s">
        <v>381</v>
      </c>
      <c r="C208" s="333">
        <v>100.97</v>
      </c>
      <c r="D208" s="331">
        <v>58.77</v>
      </c>
      <c r="E208" s="326">
        <v>15.69</v>
      </c>
      <c r="F208" s="331">
        <v>20.78</v>
      </c>
      <c r="H208" s="326">
        <v>15.690712443200001</v>
      </c>
      <c r="I208" s="326">
        <f t="shared" si="6"/>
        <v>15.69</v>
      </c>
      <c r="K208" s="326">
        <v>20.779831683199998</v>
      </c>
      <c r="L208" s="326">
        <f t="shared" si="7"/>
        <v>20.78</v>
      </c>
    </row>
    <row r="209" spans="1:12" s="326" customFormat="1" ht="13.8" x14ac:dyDescent="0.3">
      <c r="A209" s="328"/>
      <c r="B209" s="328" t="s">
        <v>382</v>
      </c>
      <c r="C209" s="329">
        <v>1157.19</v>
      </c>
      <c r="D209" s="329">
        <v>1345.02</v>
      </c>
      <c r="E209" s="326">
        <v>412.57</v>
      </c>
      <c r="F209" s="329">
        <v>619.47</v>
      </c>
      <c r="H209" s="326">
        <v>412.57368664429998</v>
      </c>
      <c r="I209" s="326">
        <f t="shared" si="6"/>
        <v>412.57</v>
      </c>
      <c r="K209" s="326">
        <v>619.46665316099995</v>
      </c>
      <c r="L209" s="326">
        <f t="shared" si="7"/>
        <v>619.47</v>
      </c>
    </row>
    <row r="210" spans="1:12" s="326" customFormat="1" ht="13.8" x14ac:dyDescent="0.3">
      <c r="A210" s="330"/>
      <c r="B210" s="330" t="s">
        <v>383</v>
      </c>
      <c r="C210" s="333">
        <v>10.44</v>
      </c>
      <c r="D210" s="331">
        <v>10.130000000000001</v>
      </c>
      <c r="E210" s="326">
        <v>3.06</v>
      </c>
      <c r="F210" s="331">
        <v>3.58</v>
      </c>
      <c r="H210" s="326">
        <v>3.0634005357</v>
      </c>
      <c r="I210" s="326">
        <f t="shared" si="6"/>
        <v>3.06</v>
      </c>
      <c r="K210" s="326">
        <v>3.5770084949000003</v>
      </c>
      <c r="L210" s="326">
        <f t="shared" si="7"/>
        <v>3.58</v>
      </c>
    </row>
    <row r="211" spans="1:12" s="326" customFormat="1" ht="13.8" x14ac:dyDescent="0.3">
      <c r="A211" s="328"/>
      <c r="B211" s="328" t="s">
        <v>384</v>
      </c>
      <c r="C211" s="332">
        <v>169.16</v>
      </c>
      <c r="D211" s="329">
        <v>179.28</v>
      </c>
      <c r="E211" s="326">
        <v>52.02</v>
      </c>
      <c r="F211" s="329">
        <v>64.39</v>
      </c>
      <c r="H211" s="326">
        <v>52.021102909100001</v>
      </c>
      <c r="I211" s="326">
        <f t="shared" si="6"/>
        <v>52.02</v>
      </c>
      <c r="K211" s="326">
        <v>64.3875902674</v>
      </c>
      <c r="L211" s="326">
        <f t="shared" si="7"/>
        <v>64.39</v>
      </c>
    </row>
    <row r="212" spans="1:12" s="326" customFormat="1" ht="13.8" x14ac:dyDescent="0.3">
      <c r="A212" s="330"/>
      <c r="B212" s="330" t="s">
        <v>385</v>
      </c>
      <c r="C212" s="333">
        <v>14.62</v>
      </c>
      <c r="D212" s="331">
        <v>16.5</v>
      </c>
      <c r="E212" s="326">
        <v>5.47</v>
      </c>
      <c r="F212" s="331">
        <v>6.08</v>
      </c>
      <c r="H212" s="326">
        <v>5.4657480297999994</v>
      </c>
      <c r="I212" s="326">
        <f t="shared" si="6"/>
        <v>5.47</v>
      </c>
      <c r="K212" s="326">
        <v>6.0792610087999996</v>
      </c>
      <c r="L212" s="326">
        <f t="shared" si="7"/>
        <v>6.08</v>
      </c>
    </row>
    <row r="213" spans="1:12" s="326" customFormat="1" ht="13.8" x14ac:dyDescent="0.3">
      <c r="A213" s="328"/>
      <c r="B213" s="328" t="s">
        <v>386</v>
      </c>
      <c r="C213" s="332">
        <v>154.54</v>
      </c>
      <c r="D213" s="329">
        <v>162.77000000000001</v>
      </c>
      <c r="E213" s="326">
        <v>46.56</v>
      </c>
      <c r="F213" s="329">
        <v>58.31</v>
      </c>
      <c r="H213" s="326">
        <v>46.555354879299998</v>
      </c>
      <c r="I213" s="326">
        <f t="shared" si="6"/>
        <v>46.56</v>
      </c>
      <c r="K213" s="326">
        <v>58.308329258600004</v>
      </c>
      <c r="L213" s="326">
        <f t="shared" si="7"/>
        <v>58.31</v>
      </c>
    </row>
    <row r="214" spans="1:12" s="326" customFormat="1" ht="13.8" x14ac:dyDescent="0.3">
      <c r="A214" s="330"/>
      <c r="B214" s="330" t="s">
        <v>387</v>
      </c>
      <c r="C214" s="331">
        <v>1183.1199999999999</v>
      </c>
      <c r="D214" s="331">
        <v>1120.1199999999999</v>
      </c>
      <c r="E214" s="326">
        <v>392.12</v>
      </c>
      <c r="F214" s="331">
        <v>329.36</v>
      </c>
      <c r="H214" s="326">
        <v>392.12359875520002</v>
      </c>
      <c r="I214" s="326">
        <f t="shared" si="6"/>
        <v>392.12</v>
      </c>
      <c r="K214" s="326">
        <v>329.35902631850001</v>
      </c>
      <c r="L214" s="326">
        <f t="shared" si="7"/>
        <v>329.36</v>
      </c>
    </row>
    <row r="215" spans="1:12" s="326" customFormat="1" ht="13.8" x14ac:dyDescent="0.3">
      <c r="A215" s="328"/>
      <c r="B215" s="328" t="s">
        <v>388</v>
      </c>
      <c r="C215" s="332">
        <v>1.25</v>
      </c>
      <c r="D215" s="329">
        <v>1.55</v>
      </c>
      <c r="E215" s="326">
        <v>0.46</v>
      </c>
      <c r="F215" s="329">
        <v>0.34</v>
      </c>
      <c r="H215" s="326">
        <v>0.46276087470000005</v>
      </c>
      <c r="I215" s="326">
        <f t="shared" si="6"/>
        <v>0.46</v>
      </c>
      <c r="K215" s="326">
        <v>0.34354019810000003</v>
      </c>
      <c r="L215" s="326">
        <f t="shared" si="7"/>
        <v>0.34</v>
      </c>
    </row>
    <row r="216" spans="1:12" s="326" customFormat="1" ht="13.8" x14ac:dyDescent="0.3">
      <c r="A216" s="330"/>
      <c r="B216" s="330" t="s">
        <v>389</v>
      </c>
      <c r="C216" s="333">
        <v>183.78</v>
      </c>
      <c r="D216" s="331">
        <v>179.07</v>
      </c>
      <c r="E216" s="326">
        <v>57.14</v>
      </c>
      <c r="F216" s="331">
        <v>63.13</v>
      </c>
      <c r="H216" s="326">
        <v>57.139666392799995</v>
      </c>
      <c r="I216" s="326">
        <f t="shared" si="6"/>
        <v>57.14</v>
      </c>
      <c r="K216" s="326">
        <v>63.132901665200009</v>
      </c>
      <c r="L216" s="326">
        <f t="shared" si="7"/>
        <v>63.13</v>
      </c>
    </row>
    <row r="217" spans="1:12" s="326" customFormat="1" ht="13.8" x14ac:dyDescent="0.3">
      <c r="A217" s="328"/>
      <c r="B217" s="328" t="s">
        <v>390</v>
      </c>
      <c r="C217" s="332">
        <v>998.09</v>
      </c>
      <c r="D217" s="329">
        <v>939.5</v>
      </c>
      <c r="E217" s="326">
        <v>334.52</v>
      </c>
      <c r="F217" s="329">
        <v>265.88</v>
      </c>
      <c r="H217" s="326">
        <v>334.52117148769997</v>
      </c>
      <c r="I217" s="326">
        <f t="shared" si="6"/>
        <v>334.52</v>
      </c>
      <c r="K217" s="326">
        <v>265.8825844552</v>
      </c>
      <c r="L217" s="326">
        <f t="shared" si="7"/>
        <v>265.88</v>
      </c>
    </row>
    <row r="218" spans="1:12" s="326" customFormat="1" ht="13.8" x14ac:dyDescent="0.3">
      <c r="A218" s="330"/>
      <c r="B218" s="330" t="s">
        <v>391</v>
      </c>
      <c r="C218" s="331">
        <v>3013.33</v>
      </c>
      <c r="D218" s="331">
        <v>3332.62</v>
      </c>
      <c r="E218" s="326">
        <v>1136.8399999999999</v>
      </c>
      <c r="F218" s="331">
        <v>1099.9100000000001</v>
      </c>
      <c r="H218" s="326">
        <v>1136.8354647083002</v>
      </c>
      <c r="I218" s="326">
        <f t="shared" si="6"/>
        <v>1136.8399999999999</v>
      </c>
      <c r="K218" s="326">
        <v>1099.9081124576001</v>
      </c>
      <c r="L218" s="326">
        <f t="shared" si="7"/>
        <v>1099.9100000000001</v>
      </c>
    </row>
    <row r="219" spans="1:12" s="326" customFormat="1" ht="13.8" x14ac:dyDescent="0.3">
      <c r="A219" s="328"/>
      <c r="B219" s="328" t="s">
        <v>392</v>
      </c>
      <c r="C219" s="329">
        <v>2258.2600000000002</v>
      </c>
      <c r="D219" s="329">
        <v>2553.21</v>
      </c>
      <c r="E219" s="326">
        <v>885.46</v>
      </c>
      <c r="F219" s="329">
        <v>799.87</v>
      </c>
      <c r="H219" s="326">
        <v>885.45644920019993</v>
      </c>
      <c r="I219" s="326">
        <f t="shared" si="6"/>
        <v>885.46</v>
      </c>
      <c r="K219" s="326">
        <v>799.86579373619998</v>
      </c>
      <c r="L219" s="326">
        <f t="shared" si="7"/>
        <v>799.87</v>
      </c>
    </row>
    <row r="220" spans="1:12" s="326" customFormat="1" ht="13.8" x14ac:dyDescent="0.3">
      <c r="A220" s="330"/>
      <c r="B220" s="330" t="s">
        <v>393</v>
      </c>
      <c r="C220" s="333">
        <v>755.07</v>
      </c>
      <c r="D220" s="331">
        <v>779.41</v>
      </c>
      <c r="E220" s="326">
        <v>251.38</v>
      </c>
      <c r="F220" s="331">
        <v>300.04000000000002</v>
      </c>
      <c r="H220" s="326">
        <v>251.3790155081</v>
      </c>
      <c r="I220" s="326">
        <f t="shared" si="6"/>
        <v>251.38</v>
      </c>
      <c r="K220" s="326">
        <v>300.04231872140002</v>
      </c>
      <c r="L220" s="326">
        <f t="shared" si="7"/>
        <v>300.04000000000002</v>
      </c>
    </row>
    <row r="221" spans="1:12" s="326" customFormat="1" ht="13.8" x14ac:dyDescent="0.3">
      <c r="A221" s="328"/>
      <c r="B221" s="328" t="s">
        <v>394</v>
      </c>
      <c r="C221" s="332">
        <v>109.87</v>
      </c>
      <c r="D221" s="329">
        <v>105.11</v>
      </c>
      <c r="E221" s="326">
        <v>35.57</v>
      </c>
      <c r="F221" s="329">
        <v>30.44</v>
      </c>
      <c r="H221" s="326">
        <v>35.568507741799998</v>
      </c>
      <c r="I221" s="326">
        <f t="shared" si="6"/>
        <v>35.57</v>
      </c>
      <c r="K221" s="326">
        <v>30.441867054199999</v>
      </c>
      <c r="L221" s="326">
        <f t="shared" si="7"/>
        <v>30.44</v>
      </c>
    </row>
    <row r="222" spans="1:12" s="326" customFormat="1" ht="13.8" x14ac:dyDescent="0.3">
      <c r="A222" s="330"/>
      <c r="B222" s="330" t="s">
        <v>395</v>
      </c>
      <c r="C222" s="333">
        <v>50.75</v>
      </c>
      <c r="D222" s="331">
        <v>47.06</v>
      </c>
      <c r="E222" s="326">
        <v>16.91</v>
      </c>
      <c r="F222" s="331">
        <v>12.9</v>
      </c>
      <c r="H222" s="326">
        <v>16.912770443299998</v>
      </c>
      <c r="I222" s="326">
        <f t="shared" si="6"/>
        <v>16.91</v>
      </c>
      <c r="K222" s="326">
        <v>12.90377973</v>
      </c>
      <c r="L222" s="326">
        <f t="shared" si="7"/>
        <v>12.9</v>
      </c>
    </row>
    <row r="223" spans="1:12" s="326" customFormat="1" ht="13.8" x14ac:dyDescent="0.3">
      <c r="A223" s="328"/>
      <c r="B223" s="328" t="s">
        <v>396</v>
      </c>
      <c r="C223" s="332">
        <v>59.13</v>
      </c>
      <c r="D223" s="329">
        <v>58.05</v>
      </c>
      <c r="E223" s="326">
        <v>18.66</v>
      </c>
      <c r="F223" s="329">
        <v>17.54</v>
      </c>
      <c r="H223" s="326">
        <v>18.6557372985</v>
      </c>
      <c r="I223" s="326">
        <f t="shared" si="6"/>
        <v>18.66</v>
      </c>
      <c r="K223" s="326">
        <v>17.538087324199999</v>
      </c>
      <c r="L223" s="326">
        <f t="shared" si="7"/>
        <v>17.54</v>
      </c>
    </row>
    <row r="224" spans="1:12" s="326" customFormat="1" ht="13.8" x14ac:dyDescent="0.3">
      <c r="A224" s="330"/>
      <c r="B224" s="330" t="s">
        <v>397</v>
      </c>
      <c r="C224" s="333">
        <v>265.64</v>
      </c>
      <c r="D224" s="331">
        <v>238.09</v>
      </c>
      <c r="E224" s="326">
        <v>80.78</v>
      </c>
      <c r="F224" s="331">
        <v>89.22</v>
      </c>
      <c r="H224" s="326">
        <v>80.776145236700003</v>
      </c>
      <c r="I224" s="326">
        <f t="shared" si="6"/>
        <v>80.78</v>
      </c>
      <c r="K224" s="326">
        <v>89.221831833899998</v>
      </c>
      <c r="L224" s="326">
        <f t="shared" si="7"/>
        <v>89.22</v>
      </c>
    </row>
    <row r="225" spans="1:12" s="326" customFormat="1" ht="13.8" x14ac:dyDescent="0.3">
      <c r="A225" s="328"/>
      <c r="B225" s="328" t="s">
        <v>398</v>
      </c>
      <c r="C225" s="332">
        <v>171.87</v>
      </c>
      <c r="D225" s="329">
        <v>171.02</v>
      </c>
      <c r="E225" s="326">
        <v>55.49</v>
      </c>
      <c r="F225" s="329">
        <v>49.69</v>
      </c>
      <c r="H225" s="326">
        <v>55.492233048100005</v>
      </c>
      <c r="I225" s="326">
        <f t="shared" si="6"/>
        <v>55.49</v>
      </c>
      <c r="K225" s="326">
        <v>49.690122286600001</v>
      </c>
      <c r="L225" s="326">
        <f t="shared" si="7"/>
        <v>49.69</v>
      </c>
    </row>
    <row r="226" spans="1:12" s="326" customFormat="1" ht="13.8" x14ac:dyDescent="0.3">
      <c r="A226" s="330"/>
      <c r="B226" s="330" t="s">
        <v>399</v>
      </c>
      <c r="C226" s="333">
        <v>340.97</v>
      </c>
      <c r="D226" s="331">
        <v>324.42</v>
      </c>
      <c r="E226" s="326">
        <v>99.13</v>
      </c>
      <c r="F226" s="331">
        <v>91.08</v>
      </c>
      <c r="H226" s="326">
        <v>99.125908443399993</v>
      </c>
      <c r="I226" s="326">
        <f t="shared" si="6"/>
        <v>99.13</v>
      </c>
      <c r="K226" s="326">
        <v>91.0751020716</v>
      </c>
      <c r="L226" s="326">
        <f t="shared" si="7"/>
        <v>91.08</v>
      </c>
    </row>
    <row r="227" spans="1:12" s="326" customFormat="1" ht="13.8" x14ac:dyDescent="0.3">
      <c r="A227" s="328"/>
      <c r="B227" s="328" t="s">
        <v>400</v>
      </c>
      <c r="C227" s="329">
        <v>2498.86</v>
      </c>
      <c r="D227" s="329">
        <v>2629.82</v>
      </c>
      <c r="E227" s="326">
        <v>789.59</v>
      </c>
      <c r="F227" s="329">
        <v>983.21</v>
      </c>
      <c r="H227" s="326">
        <v>789.58782783340007</v>
      </c>
      <c r="I227" s="326">
        <f t="shared" si="6"/>
        <v>789.59</v>
      </c>
      <c r="K227" s="326">
        <v>983.21269797360003</v>
      </c>
      <c r="L227" s="326">
        <f t="shared" si="7"/>
        <v>983.21</v>
      </c>
    </row>
    <row r="228" spans="1:12" s="326" customFormat="1" ht="13.8" x14ac:dyDescent="0.3">
      <c r="A228" s="330"/>
      <c r="B228" s="330" t="s">
        <v>401</v>
      </c>
      <c r="C228" s="331">
        <v>2218.4</v>
      </c>
      <c r="D228" s="331">
        <v>2364.31</v>
      </c>
      <c r="E228" s="326">
        <v>693.07</v>
      </c>
      <c r="F228" s="331">
        <v>888.43</v>
      </c>
      <c r="H228" s="326">
        <v>693.07440305419993</v>
      </c>
      <c r="I228" s="326">
        <f t="shared" si="6"/>
        <v>693.07</v>
      </c>
      <c r="K228" s="326">
        <v>888.43028062250005</v>
      </c>
      <c r="L228" s="326">
        <f t="shared" si="7"/>
        <v>888.43</v>
      </c>
    </row>
    <row r="229" spans="1:12" s="326" customFormat="1" ht="13.8" x14ac:dyDescent="0.3">
      <c r="A229" s="328"/>
      <c r="B229" s="328" t="s">
        <v>402</v>
      </c>
      <c r="C229" s="332">
        <v>280.45999999999998</v>
      </c>
      <c r="D229" s="329">
        <v>265.51</v>
      </c>
      <c r="E229" s="326">
        <v>96.51</v>
      </c>
      <c r="F229" s="329">
        <v>94.78</v>
      </c>
      <c r="H229" s="326">
        <v>96.513424779199994</v>
      </c>
      <c r="I229" s="326">
        <f t="shared" si="6"/>
        <v>96.51</v>
      </c>
      <c r="K229" s="326">
        <v>94.782417351099994</v>
      </c>
      <c r="L229" s="326">
        <f t="shared" si="7"/>
        <v>94.78</v>
      </c>
    </row>
    <row r="230" spans="1:12" s="326" customFormat="1" ht="13.8" x14ac:dyDescent="0.3">
      <c r="A230" s="330"/>
      <c r="B230" s="330" t="s">
        <v>403</v>
      </c>
      <c r="C230" s="331">
        <v>25477.59</v>
      </c>
      <c r="D230" s="331">
        <v>30658.41</v>
      </c>
      <c r="E230" s="326">
        <v>10154.58</v>
      </c>
      <c r="F230" s="331">
        <v>11315.72</v>
      </c>
      <c r="H230" s="326">
        <v>10154.5766295412</v>
      </c>
      <c r="I230" s="326">
        <f t="shared" si="6"/>
        <v>10154.58</v>
      </c>
      <c r="K230" s="326">
        <v>11315.718019853701</v>
      </c>
      <c r="L230" s="326">
        <f t="shared" si="7"/>
        <v>11315.72</v>
      </c>
    </row>
    <row r="231" spans="1:12" s="326" customFormat="1" ht="13.8" x14ac:dyDescent="0.3">
      <c r="A231" s="328"/>
      <c r="B231" s="328" t="s">
        <v>404</v>
      </c>
      <c r="C231" s="329">
        <v>1986.42</v>
      </c>
      <c r="D231" s="329">
        <v>2720.23</v>
      </c>
      <c r="E231" s="326">
        <v>789.84</v>
      </c>
      <c r="F231" s="329">
        <v>972.09</v>
      </c>
      <c r="H231" s="326">
        <v>789.83598537299997</v>
      </c>
      <c r="I231" s="326">
        <f t="shared" si="6"/>
        <v>789.84</v>
      </c>
      <c r="K231" s="326">
        <v>972.0852562706001</v>
      </c>
      <c r="L231" s="326">
        <f t="shared" si="7"/>
        <v>972.09</v>
      </c>
    </row>
    <row r="232" spans="1:12" s="326" customFormat="1" ht="13.8" x14ac:dyDescent="0.3">
      <c r="A232" s="330"/>
      <c r="B232" s="330" t="s">
        <v>405</v>
      </c>
      <c r="C232" s="331">
        <v>3571.53</v>
      </c>
      <c r="D232" s="331">
        <v>3060.26</v>
      </c>
      <c r="E232" s="326">
        <v>1059.43</v>
      </c>
      <c r="F232" s="331">
        <v>1151.03</v>
      </c>
      <c r="H232" s="326">
        <v>1059.4261728439001</v>
      </c>
      <c r="I232" s="326">
        <f t="shared" si="6"/>
        <v>1059.43</v>
      </c>
      <c r="K232" s="326">
        <v>1151.0322499279</v>
      </c>
      <c r="L232" s="326">
        <f t="shared" si="7"/>
        <v>1151.03</v>
      </c>
    </row>
    <row r="233" spans="1:12" s="326" customFormat="1" ht="13.8" x14ac:dyDescent="0.3">
      <c r="A233" s="328"/>
      <c r="B233" s="328" t="s">
        <v>406</v>
      </c>
      <c r="C233" s="329">
        <v>19587.14</v>
      </c>
      <c r="D233" s="329">
        <v>24428.22</v>
      </c>
      <c r="E233" s="326">
        <v>8149.39</v>
      </c>
      <c r="F233" s="329">
        <v>8973.77</v>
      </c>
      <c r="H233" s="326">
        <v>8149.3864028999005</v>
      </c>
      <c r="I233" s="326">
        <f t="shared" si="6"/>
        <v>8149.39</v>
      </c>
      <c r="K233" s="326">
        <v>8973.7710724443004</v>
      </c>
      <c r="L233" s="326">
        <f t="shared" si="7"/>
        <v>8973.77</v>
      </c>
    </row>
    <row r="234" spans="1:12" s="326" customFormat="1" ht="13.8" x14ac:dyDescent="0.3">
      <c r="A234" s="330"/>
      <c r="B234" s="330" t="s">
        <v>407</v>
      </c>
      <c r="C234" s="333">
        <v>270.74</v>
      </c>
      <c r="D234" s="331">
        <v>385.92</v>
      </c>
      <c r="E234" s="326">
        <v>135.07</v>
      </c>
      <c r="F234" s="331">
        <v>195.01</v>
      </c>
      <c r="H234" s="326">
        <v>135.06927745730002</v>
      </c>
      <c r="I234" s="326">
        <f t="shared" si="6"/>
        <v>135.07</v>
      </c>
      <c r="K234" s="326">
        <v>195.01494223809999</v>
      </c>
      <c r="L234" s="326">
        <f t="shared" si="7"/>
        <v>195.01</v>
      </c>
    </row>
    <row r="235" spans="1:12" s="326" customFormat="1" ht="13.8" x14ac:dyDescent="0.3">
      <c r="A235" s="328"/>
      <c r="B235" s="328" t="s">
        <v>408</v>
      </c>
      <c r="C235" s="332">
        <v>61.77</v>
      </c>
      <c r="D235" s="329">
        <v>63.78</v>
      </c>
      <c r="E235" s="326">
        <v>20.86</v>
      </c>
      <c r="F235" s="329">
        <v>23.81</v>
      </c>
      <c r="H235" s="326">
        <v>20.858790967099999</v>
      </c>
      <c r="I235" s="326">
        <f t="shared" si="6"/>
        <v>20.86</v>
      </c>
      <c r="K235" s="326">
        <v>23.814498972799999</v>
      </c>
      <c r="L235" s="326">
        <f t="shared" si="7"/>
        <v>23.81</v>
      </c>
    </row>
    <row r="236" spans="1:12" s="326" customFormat="1" ht="13.8" x14ac:dyDescent="0.3">
      <c r="A236" s="330"/>
      <c r="B236" s="330" t="s">
        <v>409</v>
      </c>
      <c r="C236" s="333">
        <v>570.66999999999996</v>
      </c>
      <c r="D236" s="331">
        <v>619.92999999999995</v>
      </c>
      <c r="E236" s="326">
        <v>190.23</v>
      </c>
      <c r="F236" s="331">
        <v>208.96</v>
      </c>
      <c r="H236" s="326">
        <v>190.23065737600001</v>
      </c>
      <c r="I236" s="326">
        <f t="shared" si="6"/>
        <v>190.23</v>
      </c>
      <c r="K236" s="326">
        <v>208.95782692539998</v>
      </c>
      <c r="L236" s="326">
        <f t="shared" si="7"/>
        <v>208.96</v>
      </c>
    </row>
    <row r="237" spans="1:12" s="326" customFormat="1" ht="13.8" x14ac:dyDescent="0.3">
      <c r="A237" s="328"/>
      <c r="B237" s="328" t="s">
        <v>410</v>
      </c>
      <c r="C237" s="329">
        <v>33062.400000000001</v>
      </c>
      <c r="D237" s="329">
        <v>35224.410000000003</v>
      </c>
      <c r="E237" s="326">
        <v>11540.24</v>
      </c>
      <c r="F237" s="329">
        <v>12972.88</v>
      </c>
      <c r="H237" s="326">
        <v>11540.2367994825</v>
      </c>
      <c r="I237" s="326">
        <f t="shared" si="6"/>
        <v>11540.24</v>
      </c>
      <c r="K237" s="326">
        <v>12972.880420698399</v>
      </c>
      <c r="L237" s="326">
        <f t="shared" si="7"/>
        <v>12972.88</v>
      </c>
    </row>
    <row r="238" spans="1:12" s="326" customFormat="1" ht="13.8" x14ac:dyDescent="0.3">
      <c r="A238" s="330"/>
      <c r="B238" s="330" t="s">
        <v>411</v>
      </c>
      <c r="C238" s="333">
        <v>33.619999999999997</v>
      </c>
      <c r="D238" s="331">
        <v>6.6</v>
      </c>
      <c r="E238" s="326">
        <v>2.0499999999999998</v>
      </c>
      <c r="F238" s="331">
        <v>2.3199999999999998</v>
      </c>
      <c r="H238" s="326">
        <v>2.0483370362</v>
      </c>
      <c r="I238" s="326">
        <f t="shared" si="6"/>
        <v>2.0499999999999998</v>
      </c>
      <c r="K238" s="326">
        <v>2.3224767567</v>
      </c>
      <c r="L238" s="326">
        <f t="shared" si="7"/>
        <v>2.3199999999999998</v>
      </c>
    </row>
    <row r="239" spans="1:12" s="326" customFormat="1" ht="13.8" x14ac:dyDescent="0.3">
      <c r="A239" s="328"/>
      <c r="B239" s="328" t="s">
        <v>412</v>
      </c>
      <c r="C239" s="332">
        <v>27.39</v>
      </c>
      <c r="D239" s="329">
        <v>0</v>
      </c>
      <c r="E239" s="326">
        <v>0</v>
      </c>
      <c r="F239" s="329">
        <v>0</v>
      </c>
      <c r="H239" s="326">
        <v>1.3779100000000001E-4</v>
      </c>
      <c r="I239" s="326">
        <f t="shared" si="6"/>
        <v>0</v>
      </c>
      <c r="L239" s="326">
        <f t="shared" si="7"/>
        <v>0</v>
      </c>
    </row>
    <row r="240" spans="1:12" s="326" customFormat="1" ht="13.8" x14ac:dyDescent="0.3">
      <c r="A240" s="330"/>
      <c r="B240" s="330" t="s">
        <v>413</v>
      </c>
      <c r="C240" s="333">
        <v>0.49</v>
      </c>
      <c r="D240" s="331">
        <v>0.63</v>
      </c>
      <c r="E240" s="326">
        <v>0.15</v>
      </c>
      <c r="F240" s="331">
        <v>0.11</v>
      </c>
      <c r="H240" s="326">
        <v>0.14895016159999999</v>
      </c>
      <c r="I240" s="326">
        <f t="shared" si="6"/>
        <v>0.15</v>
      </c>
      <c r="K240" s="326">
        <v>0.11055988980000001</v>
      </c>
      <c r="L240" s="326">
        <f t="shared" si="7"/>
        <v>0.11</v>
      </c>
    </row>
    <row r="241" spans="1:12" s="326" customFormat="1" ht="13.8" x14ac:dyDescent="0.3">
      <c r="A241" s="328"/>
      <c r="B241" s="328" t="s">
        <v>414</v>
      </c>
      <c r="C241" s="332">
        <v>4.1900000000000004</v>
      </c>
      <c r="D241" s="329">
        <v>5.13</v>
      </c>
      <c r="E241" s="326">
        <v>1.68</v>
      </c>
      <c r="F241" s="329">
        <v>1.99</v>
      </c>
      <c r="H241" s="326">
        <v>1.6812923223</v>
      </c>
      <c r="I241" s="326">
        <f t="shared" si="6"/>
        <v>1.68</v>
      </c>
      <c r="K241" s="326">
        <v>1.9866350340999999</v>
      </c>
      <c r="L241" s="326">
        <f t="shared" si="7"/>
        <v>1.99</v>
      </c>
    </row>
    <row r="242" spans="1:12" s="326" customFormat="1" ht="13.8" x14ac:dyDescent="0.3">
      <c r="A242" s="330"/>
      <c r="B242" s="330" t="s">
        <v>415</v>
      </c>
      <c r="C242" s="333">
        <v>1.55</v>
      </c>
      <c r="D242" s="331">
        <v>0.84</v>
      </c>
      <c r="E242" s="326">
        <v>0.22</v>
      </c>
      <c r="F242" s="331">
        <v>0.23</v>
      </c>
      <c r="H242" s="326">
        <v>0.21795676130000002</v>
      </c>
      <c r="I242" s="326">
        <f t="shared" si="6"/>
        <v>0.22</v>
      </c>
      <c r="K242" s="326">
        <v>0.22528183280000003</v>
      </c>
      <c r="L242" s="326">
        <f t="shared" si="7"/>
        <v>0.23</v>
      </c>
    </row>
    <row r="243" spans="1:12" s="326" customFormat="1" ht="13.8" x14ac:dyDescent="0.3">
      <c r="A243" s="328"/>
      <c r="B243" s="328" t="s">
        <v>416</v>
      </c>
      <c r="C243" s="332">
        <v>847.93</v>
      </c>
      <c r="D243" s="329">
        <v>839.33</v>
      </c>
      <c r="E243" s="326">
        <v>317.51</v>
      </c>
      <c r="F243" s="329">
        <v>390.51</v>
      </c>
      <c r="H243" s="326">
        <v>317.51147127000002</v>
      </c>
      <c r="I243" s="326">
        <f t="shared" si="6"/>
        <v>317.51</v>
      </c>
      <c r="K243" s="326">
        <v>390.51486521649997</v>
      </c>
      <c r="L243" s="326">
        <f t="shared" si="7"/>
        <v>390.51</v>
      </c>
    </row>
    <row r="244" spans="1:12" s="326" customFormat="1" ht="13.8" x14ac:dyDescent="0.3">
      <c r="A244" s="330"/>
      <c r="B244" s="330" t="s">
        <v>417</v>
      </c>
      <c r="C244" s="333">
        <v>11.82</v>
      </c>
      <c r="D244" s="331">
        <v>16.309999999999999</v>
      </c>
      <c r="E244" s="326">
        <v>3.92</v>
      </c>
      <c r="F244" s="331">
        <v>6.79</v>
      </c>
      <c r="H244" s="326">
        <v>3.9173163818999996</v>
      </c>
      <c r="I244" s="326">
        <f t="shared" si="6"/>
        <v>3.92</v>
      </c>
      <c r="K244" s="326">
        <v>6.7892406109000003</v>
      </c>
      <c r="L244" s="326">
        <f t="shared" si="7"/>
        <v>6.79</v>
      </c>
    </row>
    <row r="245" spans="1:12" s="326" customFormat="1" ht="13.8" x14ac:dyDescent="0.3">
      <c r="A245" s="328"/>
      <c r="B245" s="328" t="s">
        <v>418</v>
      </c>
      <c r="C245" s="332">
        <v>227.5</v>
      </c>
      <c r="D245" s="329">
        <v>203.77</v>
      </c>
      <c r="E245" s="326">
        <v>99.84</v>
      </c>
      <c r="F245" s="329">
        <v>105.2</v>
      </c>
      <c r="H245" s="326">
        <v>99.836975774300001</v>
      </c>
      <c r="I245" s="326">
        <f t="shared" si="6"/>
        <v>99.84</v>
      </c>
      <c r="K245" s="326">
        <v>105.20362260830001</v>
      </c>
      <c r="L245" s="326">
        <f t="shared" si="7"/>
        <v>105.2</v>
      </c>
    </row>
    <row r="246" spans="1:12" s="326" customFormat="1" ht="13.8" x14ac:dyDescent="0.3">
      <c r="A246" s="330"/>
      <c r="B246" s="330" t="s">
        <v>419</v>
      </c>
      <c r="C246" s="333">
        <v>251.77</v>
      </c>
      <c r="D246" s="331">
        <v>232.45</v>
      </c>
      <c r="E246" s="326">
        <v>95.8</v>
      </c>
      <c r="F246" s="331">
        <v>138</v>
      </c>
      <c r="H246" s="326">
        <v>95.795406600099994</v>
      </c>
      <c r="I246" s="326">
        <f t="shared" si="6"/>
        <v>95.8</v>
      </c>
      <c r="K246" s="326">
        <v>138.00291657759999</v>
      </c>
      <c r="L246" s="326">
        <f t="shared" si="7"/>
        <v>138</v>
      </c>
    </row>
    <row r="247" spans="1:12" s="326" customFormat="1" ht="13.8" x14ac:dyDescent="0.3">
      <c r="A247" s="328"/>
      <c r="B247" s="328" t="s">
        <v>420</v>
      </c>
      <c r="C247" s="332">
        <v>195.9</v>
      </c>
      <c r="D247" s="329">
        <v>223.8</v>
      </c>
      <c r="E247" s="326">
        <v>69.790000000000006</v>
      </c>
      <c r="F247" s="329">
        <v>83.78</v>
      </c>
      <c r="H247" s="326">
        <v>69.794743058100011</v>
      </c>
      <c r="I247" s="326">
        <f t="shared" si="6"/>
        <v>69.790000000000006</v>
      </c>
      <c r="K247" s="326">
        <v>83.782412962700008</v>
      </c>
      <c r="L247" s="326">
        <f t="shared" si="7"/>
        <v>83.78</v>
      </c>
    </row>
    <row r="248" spans="1:12" s="326" customFormat="1" ht="13.8" x14ac:dyDescent="0.3">
      <c r="A248" s="330"/>
      <c r="B248" s="330" t="s">
        <v>421</v>
      </c>
      <c r="C248" s="333">
        <v>160.94</v>
      </c>
      <c r="D248" s="331">
        <v>163.01</v>
      </c>
      <c r="E248" s="326">
        <v>48.17</v>
      </c>
      <c r="F248" s="331">
        <v>56.74</v>
      </c>
      <c r="H248" s="326">
        <v>48.167029455600002</v>
      </c>
      <c r="I248" s="326">
        <f t="shared" si="6"/>
        <v>48.17</v>
      </c>
      <c r="K248" s="326">
        <v>56.736672457000004</v>
      </c>
      <c r="L248" s="326">
        <f t="shared" si="7"/>
        <v>56.74</v>
      </c>
    </row>
    <row r="249" spans="1:12" s="326" customFormat="1" ht="13.8" x14ac:dyDescent="0.3">
      <c r="A249" s="328"/>
      <c r="B249" s="328" t="s">
        <v>422</v>
      </c>
      <c r="C249" s="332">
        <v>206.95</v>
      </c>
      <c r="D249" s="329">
        <v>226.13</v>
      </c>
      <c r="E249" s="326">
        <v>69.58</v>
      </c>
      <c r="F249" s="329">
        <v>55.92</v>
      </c>
      <c r="H249" s="326">
        <v>69.575299593599993</v>
      </c>
      <c r="I249" s="326">
        <f t="shared" si="6"/>
        <v>69.58</v>
      </c>
      <c r="K249" s="326">
        <v>55.915342332599998</v>
      </c>
      <c r="L249" s="326">
        <f t="shared" si="7"/>
        <v>55.92</v>
      </c>
    </row>
    <row r="250" spans="1:12" s="326" customFormat="1" ht="13.8" x14ac:dyDescent="0.3">
      <c r="A250" s="330"/>
      <c r="B250" s="330" t="s">
        <v>423</v>
      </c>
      <c r="C250" s="333">
        <v>463.54</v>
      </c>
      <c r="D250" s="331">
        <v>497.74</v>
      </c>
      <c r="E250" s="326">
        <v>149.54</v>
      </c>
      <c r="F250" s="331">
        <v>177.98</v>
      </c>
      <c r="H250" s="326">
        <v>149.54338491760001</v>
      </c>
      <c r="I250" s="326">
        <f t="shared" si="6"/>
        <v>149.54</v>
      </c>
      <c r="K250" s="326">
        <v>177.97790718370001</v>
      </c>
      <c r="L250" s="326">
        <f t="shared" si="7"/>
        <v>177.98</v>
      </c>
    </row>
    <row r="251" spans="1:12" s="326" customFormat="1" ht="13.8" x14ac:dyDescent="0.3">
      <c r="A251" s="328"/>
      <c r="B251" s="328" t="s">
        <v>424</v>
      </c>
      <c r="C251" s="332">
        <v>12.67</v>
      </c>
      <c r="D251" s="329">
        <v>12.87</v>
      </c>
      <c r="E251" s="326">
        <v>3.65</v>
      </c>
      <c r="F251" s="329">
        <v>6.53</v>
      </c>
      <c r="H251" s="326">
        <v>3.6534556036000003</v>
      </c>
      <c r="I251" s="326">
        <f t="shared" si="6"/>
        <v>3.65</v>
      </c>
      <c r="K251" s="326">
        <v>6.5294843495999997</v>
      </c>
      <c r="L251" s="326">
        <f t="shared" si="7"/>
        <v>6.53</v>
      </c>
    </row>
    <row r="252" spans="1:12" s="326" customFormat="1" ht="13.8" x14ac:dyDescent="0.3">
      <c r="A252" s="330"/>
      <c r="B252" s="330" t="s">
        <v>425</v>
      </c>
      <c r="C252" s="333">
        <v>450.87</v>
      </c>
      <c r="D252" s="331">
        <v>484.86</v>
      </c>
      <c r="E252" s="326">
        <v>145.88999999999999</v>
      </c>
      <c r="F252" s="331">
        <v>171.45</v>
      </c>
      <c r="H252" s="326">
        <v>145.889929314</v>
      </c>
      <c r="I252" s="326">
        <f t="shared" si="6"/>
        <v>145.88999999999999</v>
      </c>
      <c r="K252" s="326">
        <v>171.4484228341</v>
      </c>
      <c r="L252" s="326">
        <f t="shared" si="7"/>
        <v>171.45</v>
      </c>
    </row>
    <row r="253" spans="1:12" s="326" customFormat="1" ht="13.8" x14ac:dyDescent="0.3">
      <c r="A253" s="328"/>
      <c r="B253" s="328" t="s">
        <v>426</v>
      </c>
      <c r="C253" s="329">
        <v>2946.03</v>
      </c>
      <c r="D253" s="329">
        <v>3346.83</v>
      </c>
      <c r="E253" s="326">
        <v>1216.7</v>
      </c>
      <c r="F253" s="329">
        <v>1376.46</v>
      </c>
      <c r="H253" s="326">
        <v>1216.6997370775998</v>
      </c>
      <c r="I253" s="326">
        <f t="shared" si="6"/>
        <v>1216.7</v>
      </c>
      <c r="K253" s="326">
        <v>1376.4626499177002</v>
      </c>
      <c r="L253" s="326">
        <f t="shared" si="7"/>
        <v>1376.46</v>
      </c>
    </row>
    <row r="254" spans="1:12" s="326" customFormat="1" ht="13.8" x14ac:dyDescent="0.3">
      <c r="A254" s="330"/>
      <c r="B254" s="330" t="s">
        <v>427</v>
      </c>
      <c r="C254" s="331">
        <v>1460.16</v>
      </c>
      <c r="D254" s="331">
        <v>1561.24</v>
      </c>
      <c r="E254" s="326">
        <v>711.45</v>
      </c>
      <c r="F254" s="331">
        <v>811.05</v>
      </c>
      <c r="H254" s="326">
        <v>711.45349689269995</v>
      </c>
      <c r="I254" s="326">
        <f t="shared" si="6"/>
        <v>711.45</v>
      </c>
      <c r="K254" s="326">
        <v>811.04842605989995</v>
      </c>
      <c r="L254" s="326">
        <f t="shared" si="7"/>
        <v>811.05</v>
      </c>
    </row>
    <row r="255" spans="1:12" s="326" customFormat="1" ht="13.8" x14ac:dyDescent="0.3">
      <c r="A255" s="328"/>
      <c r="B255" s="328" t="s">
        <v>428</v>
      </c>
      <c r="C255" s="329">
        <v>1421.09</v>
      </c>
      <c r="D255" s="329">
        <v>1712.73</v>
      </c>
      <c r="E255" s="326">
        <v>482.96</v>
      </c>
      <c r="F255" s="329">
        <v>541.52</v>
      </c>
      <c r="H255" s="326">
        <v>482.96440963039998</v>
      </c>
      <c r="I255" s="326">
        <f t="shared" si="6"/>
        <v>482.96</v>
      </c>
      <c r="K255" s="326">
        <v>541.52069362910004</v>
      </c>
      <c r="L255" s="326">
        <f t="shared" si="7"/>
        <v>541.52</v>
      </c>
    </row>
    <row r="256" spans="1:12" s="326" customFormat="1" ht="13.8" x14ac:dyDescent="0.3">
      <c r="A256" s="330"/>
      <c r="B256" s="330" t="s">
        <v>429</v>
      </c>
      <c r="C256" s="333">
        <v>291.97000000000003</v>
      </c>
      <c r="D256" s="331">
        <v>314.3</v>
      </c>
      <c r="E256" s="326">
        <v>106.13</v>
      </c>
      <c r="F256" s="331">
        <v>89.98</v>
      </c>
      <c r="H256" s="326">
        <v>106.1296494149</v>
      </c>
      <c r="I256" s="326">
        <f t="shared" si="6"/>
        <v>106.13</v>
      </c>
      <c r="K256" s="326">
        <v>89.980215447399999</v>
      </c>
      <c r="L256" s="326">
        <f t="shared" si="7"/>
        <v>89.98</v>
      </c>
    </row>
    <row r="257" spans="1:12" s="326" customFormat="1" ht="13.8" x14ac:dyDescent="0.3">
      <c r="A257" s="328"/>
      <c r="B257" s="328" t="s">
        <v>430</v>
      </c>
      <c r="C257" s="332">
        <v>280.85000000000002</v>
      </c>
      <c r="D257" s="329">
        <v>251.45</v>
      </c>
      <c r="E257" s="326">
        <v>58.04</v>
      </c>
      <c r="F257" s="329">
        <v>54.58</v>
      </c>
      <c r="H257" s="326">
        <v>58.038860162100001</v>
      </c>
      <c r="I257" s="326">
        <f t="shared" si="6"/>
        <v>58.04</v>
      </c>
      <c r="K257" s="326">
        <v>54.577140357600001</v>
      </c>
      <c r="L257" s="326">
        <f t="shared" si="7"/>
        <v>54.58</v>
      </c>
    </row>
    <row r="258" spans="1:12" s="326" customFormat="1" ht="13.8" x14ac:dyDescent="0.3">
      <c r="A258" s="330"/>
      <c r="B258" s="330" t="s">
        <v>431</v>
      </c>
      <c r="C258" s="333">
        <v>105.42</v>
      </c>
      <c r="D258" s="331">
        <v>119.53</v>
      </c>
      <c r="E258" s="326">
        <v>46.06</v>
      </c>
      <c r="F258" s="331">
        <v>49.01</v>
      </c>
      <c r="H258" s="326">
        <v>46.055202160700006</v>
      </c>
      <c r="I258" s="326">
        <f t="shared" si="6"/>
        <v>46.06</v>
      </c>
      <c r="K258" s="326">
        <v>49.005919679599998</v>
      </c>
      <c r="L258" s="326">
        <f t="shared" si="7"/>
        <v>49.01</v>
      </c>
    </row>
    <row r="259" spans="1:12" s="326" customFormat="1" ht="13.8" x14ac:dyDescent="0.3">
      <c r="A259" s="328"/>
      <c r="B259" s="328" t="s">
        <v>432</v>
      </c>
      <c r="C259" s="332">
        <v>742.85</v>
      </c>
      <c r="D259" s="329">
        <v>1027.44</v>
      </c>
      <c r="E259" s="326">
        <v>272.74</v>
      </c>
      <c r="F259" s="329">
        <v>347.96</v>
      </c>
      <c r="H259" s="326">
        <v>272.74069789270004</v>
      </c>
      <c r="I259" s="326">
        <f t="shared" si="6"/>
        <v>272.74</v>
      </c>
      <c r="K259" s="326">
        <v>347.95741814449997</v>
      </c>
      <c r="L259" s="326">
        <f t="shared" si="7"/>
        <v>347.96</v>
      </c>
    </row>
    <row r="260" spans="1:12" s="326" customFormat="1" ht="13.8" x14ac:dyDescent="0.3">
      <c r="A260" s="330"/>
      <c r="B260" s="330" t="s">
        <v>433</v>
      </c>
      <c r="C260" s="333">
        <v>64.78</v>
      </c>
      <c r="D260" s="331">
        <v>72.87</v>
      </c>
      <c r="E260" s="326">
        <v>22.28</v>
      </c>
      <c r="F260" s="331">
        <v>23.89</v>
      </c>
      <c r="H260" s="326">
        <v>22.281830554499997</v>
      </c>
      <c r="I260" s="326">
        <f t="shared" ref="I260:I323" si="8">ROUND(H260,2)</f>
        <v>22.28</v>
      </c>
      <c r="K260" s="326">
        <v>23.893530228699998</v>
      </c>
      <c r="L260" s="326">
        <f t="shared" ref="L260:L323" si="9">ROUND(K260,2)</f>
        <v>23.89</v>
      </c>
    </row>
    <row r="261" spans="1:12" s="326" customFormat="1" ht="13.8" x14ac:dyDescent="0.3">
      <c r="A261" s="328"/>
      <c r="B261" s="328" t="s">
        <v>434</v>
      </c>
      <c r="C261" s="329">
        <v>1177.1500000000001</v>
      </c>
      <c r="D261" s="329">
        <v>1342.37</v>
      </c>
      <c r="E261" s="326">
        <v>437.32</v>
      </c>
      <c r="F261" s="329">
        <v>456.97</v>
      </c>
      <c r="H261" s="326">
        <v>437.3182749115</v>
      </c>
      <c r="I261" s="326">
        <f t="shared" si="8"/>
        <v>437.32</v>
      </c>
      <c r="K261" s="326">
        <v>456.96646911669995</v>
      </c>
      <c r="L261" s="326">
        <f t="shared" si="9"/>
        <v>456.97</v>
      </c>
    </row>
    <row r="262" spans="1:12" s="326" customFormat="1" ht="13.8" x14ac:dyDescent="0.3">
      <c r="A262" s="330"/>
      <c r="B262" s="330" t="s">
        <v>435</v>
      </c>
      <c r="C262" s="333">
        <v>928.36</v>
      </c>
      <c r="D262" s="331">
        <v>1020.48</v>
      </c>
      <c r="E262" s="326">
        <v>337.98</v>
      </c>
      <c r="F262" s="331">
        <v>347.17</v>
      </c>
      <c r="H262" s="326">
        <v>337.98092829850003</v>
      </c>
      <c r="I262" s="326">
        <f t="shared" si="8"/>
        <v>337.98</v>
      </c>
      <c r="K262" s="326">
        <v>347.17094499820001</v>
      </c>
      <c r="L262" s="326">
        <f t="shared" si="9"/>
        <v>347.17</v>
      </c>
    </row>
    <row r="263" spans="1:12" s="326" customFormat="1" ht="13.8" x14ac:dyDescent="0.3">
      <c r="A263" s="328"/>
      <c r="B263" s="328" t="s">
        <v>436</v>
      </c>
      <c r="C263" s="332">
        <v>248.79</v>
      </c>
      <c r="D263" s="329">
        <v>321.89</v>
      </c>
      <c r="E263" s="326">
        <v>99.34</v>
      </c>
      <c r="F263" s="329">
        <v>109.8</v>
      </c>
      <c r="H263" s="326">
        <v>99.337346612999994</v>
      </c>
      <c r="I263" s="326">
        <f t="shared" si="8"/>
        <v>99.34</v>
      </c>
      <c r="K263" s="326">
        <v>109.7955241185</v>
      </c>
      <c r="L263" s="326">
        <f t="shared" si="9"/>
        <v>109.8</v>
      </c>
    </row>
    <row r="264" spans="1:12" s="326" customFormat="1" ht="13.8" x14ac:dyDescent="0.3">
      <c r="A264" s="330"/>
      <c r="B264" s="330" t="s">
        <v>437</v>
      </c>
      <c r="C264" s="333">
        <v>686.46</v>
      </c>
      <c r="D264" s="331">
        <v>793.23</v>
      </c>
      <c r="E264" s="326">
        <v>255.11</v>
      </c>
      <c r="F264" s="331">
        <v>307.85000000000002</v>
      </c>
      <c r="H264" s="326">
        <v>255.11163881009998</v>
      </c>
      <c r="I264" s="326">
        <f t="shared" si="8"/>
        <v>255.11</v>
      </c>
      <c r="K264" s="326">
        <v>307.8478370377</v>
      </c>
      <c r="L264" s="326">
        <f t="shared" si="9"/>
        <v>307.85000000000002</v>
      </c>
    </row>
    <row r="265" spans="1:12" s="326" customFormat="1" ht="13.8" x14ac:dyDescent="0.3">
      <c r="A265" s="328"/>
      <c r="B265" s="328" t="s">
        <v>438</v>
      </c>
      <c r="C265" s="332">
        <v>506.17</v>
      </c>
      <c r="D265" s="329">
        <v>472.41</v>
      </c>
      <c r="E265" s="326">
        <v>159.94999999999999</v>
      </c>
      <c r="F265" s="329">
        <v>162.38</v>
      </c>
      <c r="H265" s="326">
        <v>159.95213540099999</v>
      </c>
      <c r="I265" s="326">
        <f t="shared" si="8"/>
        <v>159.94999999999999</v>
      </c>
      <c r="K265" s="326">
        <v>162.37941102729999</v>
      </c>
      <c r="L265" s="326">
        <f t="shared" si="9"/>
        <v>162.38</v>
      </c>
    </row>
    <row r="266" spans="1:12" s="326" customFormat="1" ht="13.8" x14ac:dyDescent="0.3">
      <c r="A266" s="330"/>
      <c r="B266" s="330" t="s">
        <v>439</v>
      </c>
      <c r="C266" s="333">
        <v>447.08</v>
      </c>
      <c r="D266" s="331">
        <v>413.66</v>
      </c>
      <c r="E266" s="326">
        <v>142.53</v>
      </c>
      <c r="F266" s="331">
        <v>125.73</v>
      </c>
      <c r="H266" s="326">
        <v>142.53020062269999</v>
      </c>
      <c r="I266" s="326">
        <f t="shared" si="8"/>
        <v>142.53</v>
      </c>
      <c r="K266" s="326">
        <v>125.7328399565</v>
      </c>
      <c r="L266" s="326">
        <f t="shared" si="9"/>
        <v>125.73</v>
      </c>
    </row>
    <row r="267" spans="1:12" s="326" customFormat="1" ht="13.8" x14ac:dyDescent="0.3">
      <c r="A267" s="328"/>
      <c r="B267" s="328" t="s">
        <v>440</v>
      </c>
      <c r="C267" s="332">
        <v>59.09</v>
      </c>
      <c r="D267" s="329">
        <v>58.75</v>
      </c>
      <c r="E267" s="326">
        <v>17.420000000000002</v>
      </c>
      <c r="F267" s="329">
        <v>36.65</v>
      </c>
      <c r="H267" s="326">
        <v>17.421934778299999</v>
      </c>
      <c r="I267" s="326">
        <f t="shared" si="8"/>
        <v>17.420000000000002</v>
      </c>
      <c r="K267" s="326">
        <v>36.6465710708</v>
      </c>
      <c r="L267" s="326">
        <f t="shared" si="9"/>
        <v>36.65</v>
      </c>
    </row>
    <row r="268" spans="1:12" s="326" customFormat="1" ht="13.8" x14ac:dyDescent="0.3">
      <c r="A268" s="330"/>
      <c r="B268" s="330" t="s">
        <v>441</v>
      </c>
      <c r="C268" s="333">
        <v>324.19</v>
      </c>
      <c r="D268" s="331">
        <v>346.37</v>
      </c>
      <c r="E268" s="326">
        <v>102.81</v>
      </c>
      <c r="F268" s="331">
        <v>119.28</v>
      </c>
      <c r="H268" s="326">
        <v>102.806513147</v>
      </c>
      <c r="I268" s="326">
        <f t="shared" si="8"/>
        <v>102.81</v>
      </c>
      <c r="K268" s="326">
        <v>119.2804839241</v>
      </c>
      <c r="L268" s="326">
        <f t="shared" si="9"/>
        <v>119.28</v>
      </c>
    </row>
    <row r="269" spans="1:12" s="326" customFormat="1" ht="13.8" x14ac:dyDescent="0.3">
      <c r="A269" s="328"/>
      <c r="B269" s="328" t="s">
        <v>442</v>
      </c>
      <c r="C269" s="329">
        <v>1034.3800000000001</v>
      </c>
      <c r="D269" s="329">
        <v>1186.75</v>
      </c>
      <c r="E269" s="326">
        <v>383.56</v>
      </c>
      <c r="F269" s="329">
        <v>402.26</v>
      </c>
      <c r="H269" s="326">
        <v>383.55891784899995</v>
      </c>
      <c r="I269" s="326">
        <f t="shared" si="8"/>
        <v>383.56</v>
      </c>
      <c r="K269" s="326">
        <v>402.26447658919994</v>
      </c>
      <c r="L269" s="326">
        <f t="shared" si="9"/>
        <v>402.26</v>
      </c>
    </row>
    <row r="270" spans="1:12" s="326" customFormat="1" ht="13.8" x14ac:dyDescent="0.3">
      <c r="A270" s="330"/>
      <c r="B270" s="330" t="s">
        <v>443</v>
      </c>
      <c r="C270" s="333">
        <v>206.9</v>
      </c>
      <c r="D270" s="331">
        <v>172.27</v>
      </c>
      <c r="E270" s="326">
        <v>54.78</v>
      </c>
      <c r="F270" s="331">
        <v>75.8</v>
      </c>
      <c r="H270" s="326">
        <v>54.775172547400004</v>
      </c>
      <c r="I270" s="326">
        <f t="shared" si="8"/>
        <v>54.78</v>
      </c>
      <c r="K270" s="326">
        <v>75.803847286899995</v>
      </c>
      <c r="L270" s="326">
        <f t="shared" si="9"/>
        <v>75.8</v>
      </c>
    </row>
    <row r="271" spans="1:12" s="326" customFormat="1" ht="13.8" x14ac:dyDescent="0.3">
      <c r="A271" s="328"/>
      <c r="B271" s="328" t="s">
        <v>444</v>
      </c>
      <c r="C271" s="329">
        <v>1315.2</v>
      </c>
      <c r="D271" s="329">
        <v>1432.38</v>
      </c>
      <c r="E271" s="326">
        <v>490.78</v>
      </c>
      <c r="F271" s="329">
        <v>496.3</v>
      </c>
      <c r="H271" s="326">
        <v>490.78415758559993</v>
      </c>
      <c r="I271" s="326">
        <f t="shared" si="8"/>
        <v>490.78</v>
      </c>
      <c r="K271" s="326">
        <v>496.30461717009996</v>
      </c>
      <c r="L271" s="326">
        <f t="shared" si="9"/>
        <v>496.3</v>
      </c>
    </row>
    <row r="272" spans="1:12" s="326" customFormat="1" ht="13.8" x14ac:dyDescent="0.3">
      <c r="A272" s="330"/>
      <c r="B272" s="330" t="s">
        <v>445</v>
      </c>
      <c r="C272" s="333">
        <v>204.57</v>
      </c>
      <c r="D272" s="331">
        <v>213.51</v>
      </c>
      <c r="E272" s="326">
        <v>69.209999999999994</v>
      </c>
      <c r="F272" s="331">
        <v>72.37</v>
      </c>
      <c r="H272" s="326">
        <v>69.207134697499995</v>
      </c>
      <c r="I272" s="326">
        <f t="shared" si="8"/>
        <v>69.209999999999994</v>
      </c>
      <c r="K272" s="326">
        <v>72.365628395900004</v>
      </c>
      <c r="L272" s="326">
        <f t="shared" si="9"/>
        <v>72.37</v>
      </c>
    </row>
    <row r="273" spans="1:12" s="326" customFormat="1" ht="13.8" x14ac:dyDescent="0.3">
      <c r="A273" s="328"/>
      <c r="B273" s="328" t="s">
        <v>446</v>
      </c>
      <c r="C273" s="329">
        <v>1110.6400000000001</v>
      </c>
      <c r="D273" s="329">
        <v>1218.8699999999999</v>
      </c>
      <c r="E273" s="326">
        <v>421.58</v>
      </c>
      <c r="F273" s="329">
        <v>423.94</v>
      </c>
      <c r="H273" s="326">
        <v>421.57702288809998</v>
      </c>
      <c r="I273" s="326">
        <f t="shared" si="8"/>
        <v>421.58</v>
      </c>
      <c r="K273" s="326">
        <v>423.93898877420003</v>
      </c>
      <c r="L273" s="326">
        <f t="shared" si="9"/>
        <v>423.94</v>
      </c>
    </row>
    <row r="274" spans="1:12" s="326" customFormat="1" ht="13.8" x14ac:dyDescent="0.3">
      <c r="A274" s="330"/>
      <c r="B274" s="330" t="s">
        <v>447</v>
      </c>
      <c r="C274" s="331">
        <v>2619.0300000000002</v>
      </c>
      <c r="D274" s="331">
        <v>2825.16</v>
      </c>
      <c r="E274" s="326">
        <v>926.65</v>
      </c>
      <c r="F274" s="331">
        <v>1022.21</v>
      </c>
      <c r="H274" s="326">
        <v>926.6528544032999</v>
      </c>
      <c r="I274" s="326">
        <f t="shared" si="8"/>
        <v>926.65</v>
      </c>
      <c r="K274" s="326">
        <v>1022.2061179727</v>
      </c>
      <c r="L274" s="326">
        <f t="shared" si="9"/>
        <v>1022.21</v>
      </c>
    </row>
    <row r="275" spans="1:12" s="326" customFormat="1" ht="13.8" x14ac:dyDescent="0.3">
      <c r="A275" s="328"/>
      <c r="B275" s="328" t="s">
        <v>448</v>
      </c>
      <c r="C275" s="329">
        <v>1359.31</v>
      </c>
      <c r="D275" s="329">
        <v>1502.13</v>
      </c>
      <c r="E275" s="326">
        <v>501.18</v>
      </c>
      <c r="F275" s="329">
        <v>563.82000000000005</v>
      </c>
      <c r="H275" s="326">
        <v>501.17779252579999</v>
      </c>
      <c r="I275" s="326">
        <f t="shared" si="8"/>
        <v>501.18</v>
      </c>
      <c r="K275" s="326">
        <v>563.82335062569996</v>
      </c>
      <c r="L275" s="326">
        <f t="shared" si="9"/>
        <v>563.82000000000005</v>
      </c>
    </row>
    <row r="276" spans="1:12" s="326" customFormat="1" ht="13.8" x14ac:dyDescent="0.3">
      <c r="A276" s="330"/>
      <c r="B276" s="330" t="s">
        <v>449</v>
      </c>
      <c r="C276" s="333">
        <v>9.82</v>
      </c>
      <c r="D276" s="331">
        <v>6.21</v>
      </c>
      <c r="E276" s="326">
        <v>1.66</v>
      </c>
      <c r="F276" s="331">
        <v>2.11</v>
      </c>
      <c r="H276" s="326">
        <v>1.6615279701000001</v>
      </c>
      <c r="I276" s="326">
        <f t="shared" si="8"/>
        <v>1.66</v>
      </c>
      <c r="K276" s="326">
        <v>2.1084560092999998</v>
      </c>
      <c r="L276" s="326">
        <f t="shared" si="9"/>
        <v>2.11</v>
      </c>
    </row>
    <row r="277" spans="1:12" s="326" customFormat="1" ht="13.8" x14ac:dyDescent="0.3">
      <c r="A277" s="328"/>
      <c r="B277" s="328" t="s">
        <v>450</v>
      </c>
      <c r="C277" s="332">
        <v>3.96</v>
      </c>
      <c r="D277" s="329">
        <v>2.95</v>
      </c>
      <c r="E277" s="326">
        <v>1</v>
      </c>
      <c r="F277" s="329">
        <v>0.82</v>
      </c>
      <c r="H277" s="326">
        <v>1.0026223336</v>
      </c>
      <c r="I277" s="326">
        <f t="shared" si="8"/>
        <v>1</v>
      </c>
      <c r="K277" s="326">
        <v>0.81940462989999996</v>
      </c>
      <c r="L277" s="326">
        <f t="shared" si="9"/>
        <v>0.82</v>
      </c>
    </row>
    <row r="278" spans="1:12" s="326" customFormat="1" ht="13.8" x14ac:dyDescent="0.3">
      <c r="A278" s="330"/>
      <c r="B278" s="330" t="s">
        <v>451</v>
      </c>
      <c r="C278" s="333">
        <v>5.86</v>
      </c>
      <c r="D278" s="331">
        <v>3.26</v>
      </c>
      <c r="E278" s="326">
        <v>0.66</v>
      </c>
      <c r="F278" s="331">
        <v>1.29</v>
      </c>
      <c r="H278" s="326">
        <v>0.6589056365</v>
      </c>
      <c r="I278" s="326">
        <f t="shared" si="8"/>
        <v>0.66</v>
      </c>
      <c r="K278" s="326">
        <v>1.2890513794</v>
      </c>
      <c r="L278" s="326">
        <f t="shared" si="9"/>
        <v>1.29</v>
      </c>
    </row>
    <row r="279" spans="1:12" s="326" customFormat="1" ht="13.8" x14ac:dyDescent="0.3">
      <c r="A279" s="328"/>
      <c r="B279" s="328" t="s">
        <v>452</v>
      </c>
      <c r="C279" s="332">
        <v>257.77999999999997</v>
      </c>
      <c r="D279" s="329">
        <v>254.24</v>
      </c>
      <c r="E279" s="326">
        <v>93.21</v>
      </c>
      <c r="F279" s="329">
        <v>120.38</v>
      </c>
      <c r="H279" s="326">
        <v>93.206408726999996</v>
      </c>
      <c r="I279" s="326">
        <f t="shared" si="8"/>
        <v>93.21</v>
      </c>
      <c r="K279" s="326">
        <v>120.38393559240001</v>
      </c>
      <c r="L279" s="326">
        <f t="shared" si="9"/>
        <v>120.38</v>
      </c>
    </row>
    <row r="280" spans="1:12" s="326" customFormat="1" ht="13.8" x14ac:dyDescent="0.3">
      <c r="A280" s="330"/>
      <c r="B280" s="330" t="s">
        <v>453</v>
      </c>
      <c r="C280" s="333">
        <v>138.58000000000001</v>
      </c>
      <c r="D280" s="331">
        <v>117.12</v>
      </c>
      <c r="E280" s="326">
        <v>49.34</v>
      </c>
      <c r="F280" s="331">
        <v>45.63</v>
      </c>
      <c r="H280" s="326">
        <v>49.339574024899996</v>
      </c>
      <c r="I280" s="326">
        <f t="shared" si="8"/>
        <v>49.34</v>
      </c>
      <c r="K280" s="326">
        <v>45.625625581800001</v>
      </c>
      <c r="L280" s="326">
        <f t="shared" si="9"/>
        <v>45.63</v>
      </c>
    </row>
    <row r="281" spans="1:12" s="326" customFormat="1" ht="13.8" x14ac:dyDescent="0.3">
      <c r="A281" s="328"/>
      <c r="B281" s="328" t="s">
        <v>454</v>
      </c>
      <c r="C281" s="332">
        <v>119.2</v>
      </c>
      <c r="D281" s="329">
        <v>137.12</v>
      </c>
      <c r="E281" s="326">
        <v>43.87</v>
      </c>
      <c r="F281" s="329">
        <v>74.760000000000005</v>
      </c>
      <c r="H281" s="326">
        <v>43.8668347021</v>
      </c>
      <c r="I281" s="326">
        <f t="shared" si="8"/>
        <v>43.87</v>
      </c>
      <c r="K281" s="326">
        <v>74.758310010599999</v>
      </c>
      <c r="L281" s="326">
        <f t="shared" si="9"/>
        <v>74.760000000000005</v>
      </c>
    </row>
    <row r="282" spans="1:12" s="326" customFormat="1" ht="13.8" x14ac:dyDescent="0.3">
      <c r="A282" s="330"/>
      <c r="B282" s="330" t="s">
        <v>455</v>
      </c>
      <c r="C282" s="333">
        <v>68.180000000000007</v>
      </c>
      <c r="D282" s="331">
        <v>92.73</v>
      </c>
      <c r="E282" s="326">
        <v>33.35</v>
      </c>
      <c r="F282" s="331">
        <v>23.54</v>
      </c>
      <c r="H282" s="326">
        <v>33.347256228399999</v>
      </c>
      <c r="I282" s="326">
        <f t="shared" si="8"/>
        <v>33.35</v>
      </c>
      <c r="K282" s="326">
        <v>23.544657728699999</v>
      </c>
      <c r="L282" s="326">
        <f t="shared" si="9"/>
        <v>23.54</v>
      </c>
    </row>
    <row r="283" spans="1:12" s="326" customFormat="1" ht="13.8" x14ac:dyDescent="0.3">
      <c r="A283" s="328"/>
      <c r="B283" s="328" t="s">
        <v>456</v>
      </c>
      <c r="C283" s="332">
        <v>33</v>
      </c>
      <c r="D283" s="329">
        <v>52.52</v>
      </c>
      <c r="E283" s="326">
        <v>21.39</v>
      </c>
      <c r="F283" s="329">
        <v>11.23</v>
      </c>
      <c r="H283" s="326">
        <v>21.388735769500002</v>
      </c>
      <c r="I283" s="326">
        <f t="shared" si="8"/>
        <v>21.39</v>
      </c>
      <c r="K283" s="326">
        <v>11.233300678700001</v>
      </c>
      <c r="L283" s="326">
        <f t="shared" si="9"/>
        <v>11.23</v>
      </c>
    </row>
    <row r="284" spans="1:12" s="326" customFormat="1" ht="13.8" x14ac:dyDescent="0.3">
      <c r="A284" s="330"/>
      <c r="B284" s="330" t="s">
        <v>457</v>
      </c>
      <c r="C284" s="333">
        <v>35.18</v>
      </c>
      <c r="D284" s="331">
        <v>40.21</v>
      </c>
      <c r="E284" s="326">
        <v>11.96</v>
      </c>
      <c r="F284" s="331">
        <v>12.31</v>
      </c>
      <c r="H284" s="326">
        <v>11.958520458900001</v>
      </c>
      <c r="I284" s="326">
        <f t="shared" si="8"/>
        <v>11.96</v>
      </c>
      <c r="K284" s="326">
        <v>12.311357049999998</v>
      </c>
      <c r="L284" s="326">
        <f t="shared" si="9"/>
        <v>12.31</v>
      </c>
    </row>
    <row r="285" spans="1:12" s="326" customFormat="1" ht="13.8" x14ac:dyDescent="0.3">
      <c r="A285" s="328"/>
      <c r="B285" s="328" t="s">
        <v>458</v>
      </c>
      <c r="C285" s="332">
        <v>381.81</v>
      </c>
      <c r="D285" s="329">
        <v>447.16</v>
      </c>
      <c r="E285" s="326">
        <v>145.47999999999999</v>
      </c>
      <c r="F285" s="329">
        <v>176.92</v>
      </c>
      <c r="H285" s="326">
        <v>145.4750893785</v>
      </c>
      <c r="I285" s="326">
        <f t="shared" si="8"/>
        <v>145.47999999999999</v>
      </c>
      <c r="K285" s="326">
        <v>176.9237487476</v>
      </c>
      <c r="L285" s="326">
        <f t="shared" si="9"/>
        <v>176.92</v>
      </c>
    </row>
    <row r="286" spans="1:12" s="326" customFormat="1" ht="13.8" x14ac:dyDescent="0.3">
      <c r="A286" s="330"/>
      <c r="B286" s="330" t="s">
        <v>459</v>
      </c>
      <c r="C286" s="333">
        <v>133.16999999999999</v>
      </c>
      <c r="D286" s="331">
        <v>166.55</v>
      </c>
      <c r="E286" s="326">
        <v>49.17</v>
      </c>
      <c r="F286" s="331">
        <v>69.17</v>
      </c>
      <c r="H286" s="326">
        <v>49.172281305199995</v>
      </c>
      <c r="I286" s="326">
        <f t="shared" si="8"/>
        <v>49.17</v>
      </c>
      <c r="K286" s="326">
        <v>69.174577473400007</v>
      </c>
      <c r="L286" s="326">
        <f t="shared" si="9"/>
        <v>69.17</v>
      </c>
    </row>
    <row r="287" spans="1:12" s="326" customFormat="1" ht="13.8" x14ac:dyDescent="0.3">
      <c r="A287" s="328"/>
      <c r="B287" s="328" t="s">
        <v>460</v>
      </c>
      <c r="C287" s="332">
        <v>248.64</v>
      </c>
      <c r="D287" s="329">
        <v>280.61</v>
      </c>
      <c r="E287" s="326">
        <v>96.3</v>
      </c>
      <c r="F287" s="329">
        <v>107.75</v>
      </c>
      <c r="H287" s="326">
        <v>96.302808073300014</v>
      </c>
      <c r="I287" s="326">
        <f t="shared" si="8"/>
        <v>96.3</v>
      </c>
      <c r="K287" s="326">
        <v>107.74917127419999</v>
      </c>
      <c r="L287" s="326">
        <f t="shared" si="9"/>
        <v>107.75</v>
      </c>
    </row>
    <row r="288" spans="1:12" s="326" customFormat="1" ht="13.8" x14ac:dyDescent="0.3">
      <c r="A288" s="330"/>
      <c r="B288" s="330" t="s">
        <v>461</v>
      </c>
      <c r="C288" s="333">
        <v>348.41</v>
      </c>
      <c r="D288" s="331">
        <v>369.7</v>
      </c>
      <c r="E288" s="326">
        <v>127.3</v>
      </c>
      <c r="F288" s="331">
        <v>131.88</v>
      </c>
      <c r="H288" s="326">
        <v>127.30096224249999</v>
      </c>
      <c r="I288" s="326">
        <f t="shared" si="8"/>
        <v>127.3</v>
      </c>
      <c r="K288" s="326">
        <v>131.88212814939999</v>
      </c>
      <c r="L288" s="326">
        <f t="shared" si="9"/>
        <v>131.88</v>
      </c>
    </row>
    <row r="289" spans="1:12" s="326" customFormat="1" ht="13.8" x14ac:dyDescent="0.3">
      <c r="A289" s="328"/>
      <c r="B289" s="328" t="s">
        <v>462</v>
      </c>
      <c r="C289" s="332">
        <v>162.85</v>
      </c>
      <c r="D289" s="329">
        <v>164.9</v>
      </c>
      <c r="E289" s="326">
        <v>59.97</v>
      </c>
      <c r="F289" s="329">
        <v>63.11</v>
      </c>
      <c r="H289" s="326">
        <v>59.970705427799999</v>
      </c>
      <c r="I289" s="326">
        <f t="shared" si="8"/>
        <v>59.97</v>
      </c>
      <c r="K289" s="326">
        <v>63.111005267099998</v>
      </c>
      <c r="L289" s="326">
        <f t="shared" si="9"/>
        <v>63.11</v>
      </c>
    </row>
    <row r="290" spans="1:12" s="326" customFormat="1" ht="13.8" x14ac:dyDescent="0.3">
      <c r="A290" s="330"/>
      <c r="B290" s="330" t="s">
        <v>463</v>
      </c>
      <c r="C290" s="333">
        <v>185.56</v>
      </c>
      <c r="D290" s="331">
        <v>204.81</v>
      </c>
      <c r="E290" s="326">
        <v>67.33</v>
      </c>
      <c r="F290" s="331">
        <v>68.77</v>
      </c>
      <c r="H290" s="326">
        <v>67.330256814699993</v>
      </c>
      <c r="I290" s="326">
        <f t="shared" si="8"/>
        <v>67.33</v>
      </c>
      <c r="K290" s="326">
        <v>68.771122882299991</v>
      </c>
      <c r="L290" s="326">
        <f t="shared" si="9"/>
        <v>68.77</v>
      </c>
    </row>
    <row r="291" spans="1:12" s="326" customFormat="1" ht="13.8" x14ac:dyDescent="0.3">
      <c r="A291" s="328"/>
      <c r="B291" s="328" t="s">
        <v>464</v>
      </c>
      <c r="C291" s="332">
        <v>293.32</v>
      </c>
      <c r="D291" s="329">
        <v>332.09</v>
      </c>
      <c r="E291" s="326">
        <v>100.19</v>
      </c>
      <c r="F291" s="329">
        <v>108.98</v>
      </c>
      <c r="H291" s="326">
        <v>100.1865479793</v>
      </c>
      <c r="I291" s="326">
        <f t="shared" si="8"/>
        <v>100.19</v>
      </c>
      <c r="K291" s="326">
        <v>108.98042439830002</v>
      </c>
      <c r="L291" s="326">
        <f t="shared" si="9"/>
        <v>108.98</v>
      </c>
    </row>
    <row r="292" spans="1:12" s="326" customFormat="1" ht="13.8" x14ac:dyDescent="0.3">
      <c r="A292" s="330"/>
      <c r="B292" s="330" t="s">
        <v>465</v>
      </c>
      <c r="C292" s="333">
        <v>1.45</v>
      </c>
      <c r="D292" s="331">
        <v>1.24</v>
      </c>
      <c r="E292" s="326">
        <v>0.49</v>
      </c>
      <c r="F292" s="331">
        <v>0.37</v>
      </c>
      <c r="H292" s="326">
        <v>0.48515743100000003</v>
      </c>
      <c r="I292" s="326">
        <f t="shared" si="8"/>
        <v>0.49</v>
      </c>
      <c r="K292" s="326">
        <v>0.36661039210000002</v>
      </c>
      <c r="L292" s="326">
        <f t="shared" si="9"/>
        <v>0.37</v>
      </c>
    </row>
    <row r="293" spans="1:12" s="326" customFormat="1" ht="13.8" x14ac:dyDescent="0.3">
      <c r="A293" s="328"/>
      <c r="B293" s="328" t="s">
        <v>466</v>
      </c>
      <c r="C293" s="332">
        <v>9.41</v>
      </c>
      <c r="D293" s="329">
        <v>15.24</v>
      </c>
      <c r="E293" s="326">
        <v>4.1500000000000004</v>
      </c>
      <c r="F293" s="329">
        <v>3.94</v>
      </c>
      <c r="H293" s="326">
        <v>4.1505708634999996</v>
      </c>
      <c r="I293" s="326">
        <f t="shared" si="8"/>
        <v>4.1500000000000004</v>
      </c>
      <c r="K293" s="326">
        <v>3.9439077373999996</v>
      </c>
      <c r="L293" s="326">
        <f t="shared" si="9"/>
        <v>3.94</v>
      </c>
    </row>
    <row r="294" spans="1:12" s="326" customFormat="1" ht="13.8" x14ac:dyDescent="0.3">
      <c r="A294" s="330"/>
      <c r="B294" s="330" t="s">
        <v>467</v>
      </c>
      <c r="C294" s="333">
        <v>282.45999999999998</v>
      </c>
      <c r="D294" s="331">
        <v>315.60000000000002</v>
      </c>
      <c r="E294" s="326">
        <v>95.55</v>
      </c>
      <c r="F294" s="331">
        <v>104.67</v>
      </c>
      <c r="H294" s="326">
        <v>95.55081968479999</v>
      </c>
      <c r="I294" s="326">
        <f t="shared" si="8"/>
        <v>95.55</v>
      </c>
      <c r="K294" s="326">
        <v>104.66990626879999</v>
      </c>
      <c r="L294" s="326">
        <f t="shared" si="9"/>
        <v>104.67</v>
      </c>
    </row>
    <row r="295" spans="1:12" s="326" customFormat="1" ht="13.8" x14ac:dyDescent="0.3">
      <c r="A295" s="328"/>
      <c r="B295" s="328" t="s">
        <v>468</v>
      </c>
      <c r="C295" s="332">
        <v>755.39</v>
      </c>
      <c r="D295" s="329">
        <v>797.39</v>
      </c>
      <c r="E295" s="326">
        <v>264.43</v>
      </c>
      <c r="F295" s="329">
        <v>292.07</v>
      </c>
      <c r="H295" s="326">
        <v>264.42531031750002</v>
      </c>
      <c r="I295" s="326">
        <f t="shared" si="8"/>
        <v>264.43</v>
      </c>
      <c r="K295" s="326">
        <v>292.06912014789998</v>
      </c>
      <c r="L295" s="326">
        <f t="shared" si="9"/>
        <v>292.07</v>
      </c>
    </row>
    <row r="296" spans="1:12" s="326" customFormat="1" ht="13.8" x14ac:dyDescent="0.3">
      <c r="A296" s="330"/>
      <c r="B296" s="330" t="s">
        <v>469</v>
      </c>
      <c r="C296" s="333">
        <v>205.66</v>
      </c>
      <c r="D296" s="331">
        <v>188.71</v>
      </c>
      <c r="E296" s="326">
        <v>65.84</v>
      </c>
      <c r="F296" s="331">
        <v>61.9</v>
      </c>
      <c r="H296" s="326">
        <v>65.840634128900007</v>
      </c>
      <c r="I296" s="326">
        <f t="shared" si="8"/>
        <v>65.84</v>
      </c>
      <c r="K296" s="326">
        <v>61.902445614800008</v>
      </c>
      <c r="L296" s="326">
        <f t="shared" si="9"/>
        <v>61.9</v>
      </c>
    </row>
    <row r="297" spans="1:12" s="326" customFormat="1" ht="13.8" x14ac:dyDescent="0.3">
      <c r="A297" s="328"/>
      <c r="B297" s="328" t="s">
        <v>470</v>
      </c>
      <c r="C297" s="332">
        <v>119.63</v>
      </c>
      <c r="D297" s="329">
        <v>138.18</v>
      </c>
      <c r="E297" s="326">
        <v>45.82</v>
      </c>
      <c r="F297" s="329">
        <v>51.09</v>
      </c>
      <c r="H297" s="326">
        <v>45.824185591399996</v>
      </c>
      <c r="I297" s="326">
        <f t="shared" si="8"/>
        <v>45.82</v>
      </c>
      <c r="K297" s="326">
        <v>51.092003391800006</v>
      </c>
      <c r="L297" s="326">
        <f t="shared" si="9"/>
        <v>51.09</v>
      </c>
    </row>
    <row r="298" spans="1:12" s="326" customFormat="1" ht="13.8" x14ac:dyDescent="0.3">
      <c r="A298" s="330"/>
      <c r="B298" s="330" t="s">
        <v>471</v>
      </c>
      <c r="C298" s="333">
        <v>184.61</v>
      </c>
      <c r="D298" s="331">
        <v>218.21</v>
      </c>
      <c r="E298" s="326">
        <v>67.2</v>
      </c>
      <c r="F298" s="331">
        <v>91.36</v>
      </c>
      <c r="H298" s="326">
        <v>67.20432506489999</v>
      </c>
      <c r="I298" s="326">
        <f t="shared" si="8"/>
        <v>67.2</v>
      </c>
      <c r="K298" s="326">
        <v>91.362213037300009</v>
      </c>
      <c r="L298" s="326">
        <f t="shared" si="9"/>
        <v>91.36</v>
      </c>
    </row>
    <row r="299" spans="1:12" s="326" customFormat="1" ht="13.8" x14ac:dyDescent="0.3">
      <c r="A299" s="328"/>
      <c r="B299" s="328" t="s">
        <v>472</v>
      </c>
      <c r="C299" s="332">
        <v>245.49</v>
      </c>
      <c r="D299" s="329">
        <v>252.3</v>
      </c>
      <c r="E299" s="326">
        <v>85.56</v>
      </c>
      <c r="F299" s="329">
        <v>87.71</v>
      </c>
      <c r="H299" s="326">
        <v>85.5561655323</v>
      </c>
      <c r="I299" s="326">
        <f t="shared" si="8"/>
        <v>85.56</v>
      </c>
      <c r="K299" s="326">
        <v>87.712458104000007</v>
      </c>
      <c r="L299" s="326">
        <f t="shared" si="9"/>
        <v>87.71</v>
      </c>
    </row>
    <row r="300" spans="1:12" s="326" customFormat="1" ht="13.8" x14ac:dyDescent="0.3">
      <c r="A300" s="330"/>
      <c r="B300" s="330" t="s">
        <v>473</v>
      </c>
      <c r="C300" s="333">
        <v>504.32</v>
      </c>
      <c r="D300" s="331">
        <v>525.65</v>
      </c>
      <c r="E300" s="326">
        <v>161.05000000000001</v>
      </c>
      <c r="F300" s="331">
        <v>166.31</v>
      </c>
      <c r="H300" s="326">
        <v>161.04975156</v>
      </c>
      <c r="I300" s="326">
        <f t="shared" si="8"/>
        <v>161.05000000000001</v>
      </c>
      <c r="K300" s="326">
        <v>166.31364719909999</v>
      </c>
      <c r="L300" s="326">
        <f t="shared" si="9"/>
        <v>166.31</v>
      </c>
    </row>
    <row r="301" spans="1:12" s="326" customFormat="1" ht="13.8" x14ac:dyDescent="0.3">
      <c r="A301" s="328"/>
      <c r="B301" s="328" t="s">
        <v>474</v>
      </c>
      <c r="C301" s="329">
        <v>4021.99</v>
      </c>
      <c r="D301" s="329">
        <v>3978.04</v>
      </c>
      <c r="E301" s="326">
        <v>1288.0999999999999</v>
      </c>
      <c r="F301" s="329">
        <v>1353.42</v>
      </c>
      <c r="H301" s="326">
        <v>1288.1004029088001</v>
      </c>
      <c r="I301" s="326">
        <f t="shared" si="8"/>
        <v>1288.0999999999999</v>
      </c>
      <c r="K301" s="326">
        <v>1353.4178395914</v>
      </c>
      <c r="L301" s="326">
        <f t="shared" si="9"/>
        <v>1353.42</v>
      </c>
    </row>
    <row r="302" spans="1:12" s="326" customFormat="1" ht="13.8" x14ac:dyDescent="0.3">
      <c r="A302" s="330"/>
      <c r="B302" s="330" t="s">
        <v>475</v>
      </c>
      <c r="C302" s="331">
        <v>2503.23</v>
      </c>
      <c r="D302" s="331">
        <v>2497.69</v>
      </c>
      <c r="E302" s="326">
        <v>823.51</v>
      </c>
      <c r="F302" s="331">
        <v>850.95</v>
      </c>
      <c r="H302" s="326">
        <v>823.50609501459996</v>
      </c>
      <c r="I302" s="326">
        <f t="shared" si="8"/>
        <v>823.51</v>
      </c>
      <c r="K302" s="326">
        <v>850.95272100269995</v>
      </c>
      <c r="L302" s="326">
        <f t="shared" si="9"/>
        <v>850.95</v>
      </c>
    </row>
    <row r="303" spans="1:12" s="326" customFormat="1" ht="13.8" x14ac:dyDescent="0.3">
      <c r="A303" s="328"/>
      <c r="B303" s="328" t="s">
        <v>476</v>
      </c>
      <c r="C303" s="332">
        <v>120.44</v>
      </c>
      <c r="D303" s="329">
        <v>142.66</v>
      </c>
      <c r="E303" s="326">
        <v>42</v>
      </c>
      <c r="F303" s="329">
        <v>48.63</v>
      </c>
      <c r="H303" s="326">
        <v>41.999684113400001</v>
      </c>
      <c r="I303" s="326">
        <f t="shared" si="8"/>
        <v>42</v>
      </c>
      <c r="K303" s="326">
        <v>48.632171296599999</v>
      </c>
      <c r="L303" s="326">
        <f t="shared" si="9"/>
        <v>48.63</v>
      </c>
    </row>
    <row r="304" spans="1:12" s="326" customFormat="1" ht="13.8" x14ac:dyDescent="0.3">
      <c r="A304" s="330"/>
      <c r="B304" s="330" t="s">
        <v>477</v>
      </c>
      <c r="C304" s="333">
        <v>52.35</v>
      </c>
      <c r="D304" s="331">
        <v>52.72</v>
      </c>
      <c r="E304" s="326">
        <v>21.32</v>
      </c>
      <c r="F304" s="331">
        <v>16.649999999999999</v>
      </c>
      <c r="H304" s="326">
        <v>21.322494187499998</v>
      </c>
      <c r="I304" s="326">
        <f t="shared" si="8"/>
        <v>21.32</v>
      </c>
      <c r="K304" s="326">
        <v>16.653083039400002</v>
      </c>
      <c r="L304" s="326">
        <f t="shared" si="9"/>
        <v>16.649999999999999</v>
      </c>
    </row>
    <row r="305" spans="1:12" s="326" customFormat="1" ht="13.8" x14ac:dyDescent="0.3">
      <c r="A305" s="328"/>
      <c r="B305" s="328" t="s">
        <v>478</v>
      </c>
      <c r="C305" s="329">
        <v>1345.97</v>
      </c>
      <c r="D305" s="329">
        <v>1284.97</v>
      </c>
      <c r="E305" s="326">
        <v>401.27</v>
      </c>
      <c r="F305" s="329">
        <v>437.18</v>
      </c>
      <c r="H305" s="326">
        <v>401.27212959330001</v>
      </c>
      <c r="I305" s="326">
        <f t="shared" si="8"/>
        <v>401.27</v>
      </c>
      <c r="K305" s="326">
        <v>437.17986425269999</v>
      </c>
      <c r="L305" s="326">
        <f t="shared" si="9"/>
        <v>437.18</v>
      </c>
    </row>
    <row r="306" spans="1:12" s="326" customFormat="1" ht="13.8" x14ac:dyDescent="0.3">
      <c r="A306" s="330"/>
      <c r="B306" s="330" t="s">
        <v>479</v>
      </c>
      <c r="C306" s="333">
        <v>596.14</v>
      </c>
      <c r="D306" s="331">
        <v>606.75</v>
      </c>
      <c r="E306" s="326">
        <v>195.9</v>
      </c>
      <c r="F306" s="331">
        <v>217.15</v>
      </c>
      <c r="H306" s="326">
        <v>195.90481148180001</v>
      </c>
      <c r="I306" s="326">
        <f t="shared" si="8"/>
        <v>195.9</v>
      </c>
      <c r="K306" s="326">
        <v>217.1475384684</v>
      </c>
      <c r="L306" s="326">
        <f t="shared" si="9"/>
        <v>217.15</v>
      </c>
    </row>
    <row r="307" spans="1:12" s="326" customFormat="1" ht="13.8" x14ac:dyDescent="0.3">
      <c r="A307" s="328"/>
      <c r="B307" s="328" t="s">
        <v>480</v>
      </c>
      <c r="C307" s="332">
        <v>354.96</v>
      </c>
      <c r="D307" s="329">
        <v>357.87</v>
      </c>
      <c r="E307" s="326">
        <v>114.11</v>
      </c>
      <c r="F307" s="329">
        <v>123.84</v>
      </c>
      <c r="H307" s="326">
        <v>114.10781933569999</v>
      </c>
      <c r="I307" s="326">
        <f t="shared" si="8"/>
        <v>114.11</v>
      </c>
      <c r="K307" s="326">
        <v>123.8356542507</v>
      </c>
      <c r="L307" s="326">
        <f t="shared" si="9"/>
        <v>123.84</v>
      </c>
    </row>
    <row r="308" spans="1:12" s="326" customFormat="1" ht="13.8" x14ac:dyDescent="0.3">
      <c r="A308" s="330"/>
      <c r="B308" s="330" t="s">
        <v>481</v>
      </c>
      <c r="C308" s="333">
        <v>90.67</v>
      </c>
      <c r="D308" s="331">
        <v>102.71</v>
      </c>
      <c r="E308" s="326">
        <v>37.81</v>
      </c>
      <c r="F308" s="331">
        <v>37.79</v>
      </c>
      <c r="H308" s="326">
        <v>37.812154327499996</v>
      </c>
      <c r="I308" s="326">
        <f t="shared" si="8"/>
        <v>37.81</v>
      </c>
      <c r="K308" s="326">
        <v>37.789834811999995</v>
      </c>
      <c r="L308" s="326">
        <f t="shared" si="9"/>
        <v>37.79</v>
      </c>
    </row>
    <row r="309" spans="1:12" s="326" customFormat="1" ht="13.8" x14ac:dyDescent="0.3">
      <c r="A309" s="328"/>
      <c r="B309" s="328" t="s">
        <v>482</v>
      </c>
      <c r="C309" s="332">
        <v>150.51</v>
      </c>
      <c r="D309" s="329">
        <v>146.16999999999999</v>
      </c>
      <c r="E309" s="326">
        <v>43.98</v>
      </c>
      <c r="F309" s="329">
        <v>55.52</v>
      </c>
      <c r="H309" s="326">
        <v>43.984837818599999</v>
      </c>
      <c r="I309" s="326">
        <f t="shared" si="8"/>
        <v>43.98</v>
      </c>
      <c r="K309" s="326">
        <v>55.522049405700002</v>
      </c>
      <c r="L309" s="326">
        <f t="shared" si="9"/>
        <v>55.52</v>
      </c>
    </row>
    <row r="310" spans="1:12" s="326" customFormat="1" ht="13.8" x14ac:dyDescent="0.3">
      <c r="A310" s="330"/>
      <c r="B310" s="330" t="s">
        <v>483</v>
      </c>
      <c r="C310" s="331">
        <v>2437.7399999999998</v>
      </c>
      <c r="D310" s="331">
        <v>2579.33</v>
      </c>
      <c r="E310" s="326">
        <v>827.3</v>
      </c>
      <c r="F310" s="331">
        <v>884.78</v>
      </c>
      <c r="H310" s="326">
        <v>827.29898173599997</v>
      </c>
      <c r="I310" s="326">
        <f t="shared" si="8"/>
        <v>827.3</v>
      </c>
      <c r="K310" s="326">
        <v>884.7812820693</v>
      </c>
      <c r="L310" s="326">
        <f t="shared" si="9"/>
        <v>884.78</v>
      </c>
    </row>
    <row r="311" spans="1:12" s="326" customFormat="1" ht="13.8" x14ac:dyDescent="0.3">
      <c r="A311" s="328"/>
      <c r="B311" s="328" t="s">
        <v>484</v>
      </c>
      <c r="C311" s="332">
        <v>63.34</v>
      </c>
      <c r="D311" s="329">
        <v>71.75</v>
      </c>
      <c r="E311" s="326">
        <v>24.05</v>
      </c>
      <c r="F311" s="329">
        <v>28.47</v>
      </c>
      <c r="H311" s="326">
        <v>24.051864439199999</v>
      </c>
      <c r="I311" s="326">
        <f t="shared" si="8"/>
        <v>24.05</v>
      </c>
      <c r="K311" s="326">
        <v>28.469128347199998</v>
      </c>
      <c r="L311" s="326">
        <f t="shared" si="9"/>
        <v>28.47</v>
      </c>
    </row>
    <row r="312" spans="1:12" s="326" customFormat="1" ht="13.8" x14ac:dyDescent="0.3">
      <c r="A312" s="330"/>
      <c r="B312" s="330" t="s">
        <v>485</v>
      </c>
      <c r="C312" s="333">
        <v>514.16999999999996</v>
      </c>
      <c r="D312" s="331">
        <v>583.61</v>
      </c>
      <c r="E312" s="326">
        <v>170.85</v>
      </c>
      <c r="F312" s="331">
        <v>217.39</v>
      </c>
      <c r="H312" s="326">
        <v>170.8459020187</v>
      </c>
      <c r="I312" s="326">
        <f t="shared" si="8"/>
        <v>170.85</v>
      </c>
      <c r="K312" s="326">
        <v>217.39043441160001</v>
      </c>
      <c r="L312" s="326">
        <f t="shared" si="9"/>
        <v>217.39</v>
      </c>
    </row>
    <row r="313" spans="1:12" s="326" customFormat="1" ht="13.8" x14ac:dyDescent="0.3">
      <c r="A313" s="328"/>
      <c r="B313" s="328" t="s">
        <v>486</v>
      </c>
      <c r="C313" s="332">
        <v>868.84</v>
      </c>
      <c r="D313" s="329">
        <v>859.06</v>
      </c>
      <c r="E313" s="326">
        <v>298.27</v>
      </c>
      <c r="F313" s="329">
        <v>260.61</v>
      </c>
      <c r="H313" s="326">
        <v>298.26881020979999</v>
      </c>
      <c r="I313" s="326">
        <f t="shared" si="8"/>
        <v>298.27</v>
      </c>
      <c r="K313" s="326">
        <v>260.61211346850001</v>
      </c>
      <c r="L313" s="326">
        <f t="shared" si="9"/>
        <v>260.61</v>
      </c>
    </row>
    <row r="314" spans="1:12" s="326" customFormat="1" ht="13.8" x14ac:dyDescent="0.3">
      <c r="A314" s="330"/>
      <c r="B314" s="330" t="s">
        <v>487</v>
      </c>
      <c r="C314" s="333">
        <v>157.05000000000001</v>
      </c>
      <c r="D314" s="331">
        <v>167.49</v>
      </c>
      <c r="E314" s="326">
        <v>57.95</v>
      </c>
      <c r="F314" s="331">
        <v>50.78</v>
      </c>
      <c r="H314" s="326">
        <v>57.954417606500002</v>
      </c>
      <c r="I314" s="326">
        <f t="shared" si="8"/>
        <v>57.95</v>
      </c>
      <c r="K314" s="326">
        <v>50.778004399500006</v>
      </c>
      <c r="L314" s="326">
        <f t="shared" si="9"/>
        <v>50.78</v>
      </c>
    </row>
    <row r="315" spans="1:12" s="326" customFormat="1" ht="13.8" x14ac:dyDescent="0.3">
      <c r="A315" s="328"/>
      <c r="B315" s="328" t="s">
        <v>488</v>
      </c>
      <c r="C315" s="332">
        <v>711.8</v>
      </c>
      <c r="D315" s="329">
        <v>691.57</v>
      </c>
      <c r="E315" s="326">
        <v>240.31</v>
      </c>
      <c r="F315" s="329">
        <v>209.83</v>
      </c>
      <c r="H315" s="326">
        <v>240.31439260330001</v>
      </c>
      <c r="I315" s="326">
        <f t="shared" si="8"/>
        <v>240.31</v>
      </c>
      <c r="K315" s="326">
        <v>209.83410906899999</v>
      </c>
      <c r="L315" s="326">
        <f t="shared" si="9"/>
        <v>209.83</v>
      </c>
    </row>
    <row r="316" spans="1:12" s="326" customFormat="1" ht="13.8" x14ac:dyDescent="0.3">
      <c r="A316" s="330"/>
      <c r="B316" s="330" t="s">
        <v>489</v>
      </c>
      <c r="C316" s="333">
        <v>991.4</v>
      </c>
      <c r="D316" s="331">
        <v>1064.9100000000001</v>
      </c>
      <c r="E316" s="326">
        <v>334.13</v>
      </c>
      <c r="F316" s="331">
        <v>378.31</v>
      </c>
      <c r="H316" s="326">
        <v>334.13240506829999</v>
      </c>
      <c r="I316" s="326">
        <f t="shared" si="8"/>
        <v>334.13</v>
      </c>
      <c r="K316" s="326">
        <v>378.309605842</v>
      </c>
      <c r="L316" s="326">
        <f t="shared" si="9"/>
        <v>378.31</v>
      </c>
    </row>
    <row r="317" spans="1:12" s="326" customFormat="1" ht="13.8" x14ac:dyDescent="0.3">
      <c r="A317" s="328"/>
      <c r="B317" s="328" t="s">
        <v>490</v>
      </c>
      <c r="C317" s="332">
        <v>45.54</v>
      </c>
      <c r="D317" s="329">
        <v>46.34</v>
      </c>
      <c r="E317" s="326">
        <v>15.07</v>
      </c>
      <c r="F317" s="329">
        <v>18.07</v>
      </c>
      <c r="H317" s="326">
        <v>15.073882662599999</v>
      </c>
      <c r="I317" s="326">
        <f t="shared" si="8"/>
        <v>15.07</v>
      </c>
      <c r="K317" s="326">
        <v>18.073512565799998</v>
      </c>
      <c r="L317" s="326">
        <f t="shared" si="9"/>
        <v>18.07</v>
      </c>
    </row>
    <row r="318" spans="1:12" s="326" customFormat="1" ht="13.8" x14ac:dyDescent="0.3">
      <c r="A318" s="330"/>
      <c r="B318" s="330" t="s">
        <v>491</v>
      </c>
      <c r="C318" s="333">
        <v>175.35</v>
      </c>
      <c r="D318" s="331">
        <v>181.38</v>
      </c>
      <c r="E318" s="326">
        <v>56.11</v>
      </c>
      <c r="F318" s="331">
        <v>57.55</v>
      </c>
      <c r="H318" s="326">
        <v>56.111420135000003</v>
      </c>
      <c r="I318" s="326">
        <f t="shared" si="8"/>
        <v>56.11</v>
      </c>
      <c r="K318" s="326">
        <v>57.549495779799997</v>
      </c>
      <c r="L318" s="326">
        <f t="shared" si="9"/>
        <v>57.55</v>
      </c>
    </row>
    <row r="319" spans="1:12" s="326" customFormat="1" ht="13.8" x14ac:dyDescent="0.3">
      <c r="A319" s="328"/>
      <c r="B319" s="328" t="s">
        <v>492</v>
      </c>
      <c r="C319" s="332">
        <v>241.06</v>
      </c>
      <c r="D319" s="329">
        <v>275.77</v>
      </c>
      <c r="E319" s="326">
        <v>89.7</v>
      </c>
      <c r="F319" s="329">
        <v>94.31</v>
      </c>
      <c r="H319" s="326">
        <v>89.701669533100016</v>
      </c>
      <c r="I319" s="326">
        <f t="shared" si="8"/>
        <v>89.7</v>
      </c>
      <c r="K319" s="326">
        <v>94.312496710999994</v>
      </c>
      <c r="L319" s="326">
        <f t="shared" si="9"/>
        <v>94.31</v>
      </c>
    </row>
    <row r="320" spans="1:12" s="326" customFormat="1" ht="13.8" x14ac:dyDescent="0.3">
      <c r="A320" s="330"/>
      <c r="B320" s="330" t="s">
        <v>493</v>
      </c>
      <c r="C320" s="333">
        <v>529.45000000000005</v>
      </c>
      <c r="D320" s="331">
        <v>561.41999999999996</v>
      </c>
      <c r="E320" s="326">
        <v>173.25</v>
      </c>
      <c r="F320" s="331">
        <v>208.37</v>
      </c>
      <c r="H320" s="326">
        <v>173.2454327376</v>
      </c>
      <c r="I320" s="326">
        <f t="shared" si="8"/>
        <v>173.25</v>
      </c>
      <c r="K320" s="326">
        <v>208.3741007854</v>
      </c>
      <c r="L320" s="326">
        <f t="shared" si="9"/>
        <v>208.37</v>
      </c>
    </row>
    <row r="321" spans="1:12" s="326" customFormat="1" ht="13.8" x14ac:dyDescent="0.3">
      <c r="A321" s="328"/>
      <c r="B321" s="328" t="s">
        <v>494</v>
      </c>
      <c r="C321" s="332">
        <v>29.64</v>
      </c>
      <c r="D321" s="329">
        <v>40.1</v>
      </c>
      <c r="E321" s="326">
        <v>11.33</v>
      </c>
      <c r="F321" s="329">
        <v>13.9</v>
      </c>
      <c r="H321" s="326">
        <v>11.329226868300001</v>
      </c>
      <c r="I321" s="326">
        <f t="shared" si="8"/>
        <v>11.33</v>
      </c>
      <c r="K321" s="326">
        <v>13.897599357400001</v>
      </c>
      <c r="L321" s="326">
        <f t="shared" si="9"/>
        <v>13.9</v>
      </c>
    </row>
    <row r="322" spans="1:12" s="326" customFormat="1" ht="13.8" x14ac:dyDescent="0.3">
      <c r="A322" s="330"/>
      <c r="B322" s="330" t="s">
        <v>495</v>
      </c>
      <c r="C322" s="333">
        <v>10.29</v>
      </c>
      <c r="D322" s="331">
        <v>12.88</v>
      </c>
      <c r="E322" s="326">
        <v>2.91</v>
      </c>
      <c r="F322" s="331">
        <v>3.84</v>
      </c>
      <c r="H322" s="326">
        <v>2.9134465084999999</v>
      </c>
      <c r="I322" s="326">
        <f t="shared" si="8"/>
        <v>2.91</v>
      </c>
      <c r="K322" s="326">
        <v>3.8429933940000001</v>
      </c>
      <c r="L322" s="326">
        <f t="shared" si="9"/>
        <v>3.84</v>
      </c>
    </row>
    <row r="323" spans="1:12" s="326" customFormat="1" ht="13.8" x14ac:dyDescent="0.3">
      <c r="A323" s="328"/>
      <c r="B323" s="328" t="s">
        <v>496</v>
      </c>
      <c r="C323" s="332">
        <v>19.350000000000001</v>
      </c>
      <c r="D323" s="329">
        <v>27.21</v>
      </c>
      <c r="E323" s="326">
        <v>8.42</v>
      </c>
      <c r="F323" s="329">
        <v>10.050000000000001</v>
      </c>
      <c r="H323" s="326">
        <v>8.4157803598000012</v>
      </c>
      <c r="I323" s="326">
        <f t="shared" si="8"/>
        <v>8.42</v>
      </c>
      <c r="K323" s="326">
        <v>10.0546059634</v>
      </c>
      <c r="L323" s="326">
        <f t="shared" si="9"/>
        <v>10.050000000000001</v>
      </c>
    </row>
    <row r="324" spans="1:12" s="326" customFormat="1" ht="13.8" x14ac:dyDescent="0.3">
      <c r="A324" s="330"/>
      <c r="B324" s="330" t="s">
        <v>497</v>
      </c>
      <c r="C324" s="331">
        <v>1485.34</v>
      </c>
      <c r="D324" s="331">
        <v>1667.23</v>
      </c>
      <c r="E324" s="326">
        <v>495.53</v>
      </c>
      <c r="F324" s="331">
        <v>556.64</v>
      </c>
      <c r="H324" s="326">
        <v>495.52709868380003</v>
      </c>
      <c r="I324" s="326">
        <f t="shared" ref="I324:I387" si="10">ROUND(H324,2)</f>
        <v>495.53</v>
      </c>
      <c r="K324" s="326">
        <v>556.64050129249995</v>
      </c>
      <c r="L324" s="326">
        <f t="shared" ref="L324:L387" si="11">ROUND(K324,2)</f>
        <v>556.64</v>
      </c>
    </row>
    <row r="325" spans="1:12" s="326" customFormat="1" ht="13.8" x14ac:dyDescent="0.3">
      <c r="A325" s="328"/>
      <c r="B325" s="328" t="s">
        <v>498</v>
      </c>
      <c r="C325" s="332">
        <v>183.79</v>
      </c>
      <c r="D325" s="329">
        <v>199.3</v>
      </c>
      <c r="E325" s="326">
        <v>65.59</v>
      </c>
      <c r="F325" s="329">
        <v>59.16</v>
      </c>
      <c r="H325" s="326">
        <v>65.588390060799995</v>
      </c>
      <c r="I325" s="326">
        <f t="shared" si="10"/>
        <v>65.59</v>
      </c>
      <c r="K325" s="326">
        <v>59.156024475400002</v>
      </c>
      <c r="L325" s="326">
        <f t="shared" si="11"/>
        <v>59.16</v>
      </c>
    </row>
    <row r="326" spans="1:12" s="326" customFormat="1" ht="13.8" x14ac:dyDescent="0.3">
      <c r="A326" s="330"/>
      <c r="B326" s="330" t="s">
        <v>499</v>
      </c>
      <c r="C326" s="331">
        <v>1301.55</v>
      </c>
      <c r="D326" s="331">
        <v>1467.93</v>
      </c>
      <c r="E326" s="326">
        <v>429.94</v>
      </c>
      <c r="F326" s="331">
        <v>497.48</v>
      </c>
      <c r="H326" s="326">
        <v>429.93870862300002</v>
      </c>
      <c r="I326" s="326">
        <f t="shared" si="10"/>
        <v>429.94</v>
      </c>
      <c r="K326" s="326">
        <v>497.48447681710002</v>
      </c>
      <c r="L326" s="326">
        <f t="shared" si="11"/>
        <v>497.48</v>
      </c>
    </row>
    <row r="327" spans="1:12" s="326" customFormat="1" ht="13.8" x14ac:dyDescent="0.3">
      <c r="A327" s="328"/>
      <c r="B327" s="328" t="s">
        <v>500</v>
      </c>
      <c r="C327" s="332">
        <v>422.87</v>
      </c>
      <c r="D327" s="329">
        <v>480.94</v>
      </c>
      <c r="E327" s="326">
        <v>140.51</v>
      </c>
      <c r="F327" s="329">
        <v>174.84</v>
      </c>
      <c r="H327" s="326">
        <v>140.5087820958</v>
      </c>
      <c r="I327" s="326">
        <f t="shared" si="10"/>
        <v>140.51</v>
      </c>
      <c r="K327" s="326">
        <v>174.84429620540001</v>
      </c>
      <c r="L327" s="326">
        <f t="shared" si="11"/>
        <v>174.84</v>
      </c>
    </row>
    <row r="328" spans="1:12" s="326" customFormat="1" ht="13.8" x14ac:dyDescent="0.3">
      <c r="A328" s="330"/>
      <c r="B328" s="330" t="s">
        <v>501</v>
      </c>
      <c r="C328" s="333">
        <v>242.87</v>
      </c>
      <c r="D328" s="331">
        <v>278.73</v>
      </c>
      <c r="E328" s="326">
        <v>81.28</v>
      </c>
      <c r="F328" s="331">
        <v>104.85</v>
      </c>
      <c r="H328" s="326">
        <v>81.281110496699995</v>
      </c>
      <c r="I328" s="326">
        <f t="shared" si="10"/>
        <v>81.28</v>
      </c>
      <c r="K328" s="326">
        <v>104.84668993669999</v>
      </c>
      <c r="L328" s="326">
        <f t="shared" si="11"/>
        <v>104.85</v>
      </c>
    </row>
    <row r="329" spans="1:12" s="326" customFormat="1" ht="13.8" x14ac:dyDescent="0.3">
      <c r="A329" s="328"/>
      <c r="B329" s="328" t="s">
        <v>502</v>
      </c>
      <c r="C329" s="332">
        <v>134.26</v>
      </c>
      <c r="D329" s="329">
        <v>160.15</v>
      </c>
      <c r="E329" s="326">
        <v>46.25</v>
      </c>
      <c r="F329" s="329">
        <v>59.66</v>
      </c>
      <c r="H329" s="326">
        <v>46.251310328100004</v>
      </c>
      <c r="I329" s="326">
        <f t="shared" si="10"/>
        <v>46.25</v>
      </c>
      <c r="K329" s="326">
        <v>59.658150217899994</v>
      </c>
      <c r="L329" s="326">
        <f t="shared" si="11"/>
        <v>59.66</v>
      </c>
    </row>
    <row r="330" spans="1:12" s="326" customFormat="1" ht="13.8" x14ac:dyDescent="0.3">
      <c r="A330" s="330"/>
      <c r="B330" s="330" t="s">
        <v>503</v>
      </c>
      <c r="C330" s="333">
        <v>45.74</v>
      </c>
      <c r="D330" s="331">
        <v>42.06</v>
      </c>
      <c r="E330" s="326">
        <v>12.98</v>
      </c>
      <c r="F330" s="331">
        <v>10.34</v>
      </c>
      <c r="H330" s="326">
        <v>12.976361271</v>
      </c>
      <c r="I330" s="326">
        <f t="shared" si="10"/>
        <v>12.98</v>
      </c>
      <c r="K330" s="326">
        <v>10.339456050800001</v>
      </c>
      <c r="L330" s="326">
        <f t="shared" si="11"/>
        <v>10.34</v>
      </c>
    </row>
    <row r="331" spans="1:12" s="326" customFormat="1" ht="13.8" x14ac:dyDescent="0.3">
      <c r="A331" s="328"/>
      <c r="B331" s="328" t="s">
        <v>504</v>
      </c>
      <c r="C331" s="332">
        <v>184.67</v>
      </c>
      <c r="D331" s="329">
        <v>186.27</v>
      </c>
      <c r="E331" s="326">
        <v>65.099999999999994</v>
      </c>
      <c r="F331" s="329">
        <v>72.91</v>
      </c>
      <c r="H331" s="326">
        <v>65.098668095899995</v>
      </c>
      <c r="I331" s="326">
        <f t="shared" si="10"/>
        <v>65.099999999999994</v>
      </c>
      <c r="K331" s="326">
        <v>72.905374797199997</v>
      </c>
      <c r="L331" s="326">
        <f t="shared" si="11"/>
        <v>72.91</v>
      </c>
    </row>
    <row r="332" spans="1:12" s="326" customFormat="1" ht="13.8" x14ac:dyDescent="0.3">
      <c r="A332" s="330"/>
      <c r="B332" s="330" t="s">
        <v>505</v>
      </c>
      <c r="C332" s="333">
        <v>393.02</v>
      </c>
      <c r="D332" s="331">
        <v>421.37</v>
      </c>
      <c r="E332" s="326">
        <v>134.65</v>
      </c>
      <c r="F332" s="331">
        <v>152.05000000000001</v>
      </c>
      <c r="H332" s="326">
        <v>134.65492994420001</v>
      </c>
      <c r="I332" s="326">
        <f t="shared" si="10"/>
        <v>134.65</v>
      </c>
      <c r="K332" s="326">
        <v>152.0523833304</v>
      </c>
      <c r="L332" s="326">
        <f t="shared" si="11"/>
        <v>152.05000000000001</v>
      </c>
    </row>
    <row r="333" spans="1:12" s="326" customFormat="1" ht="13.8" x14ac:dyDescent="0.3">
      <c r="A333" s="328"/>
      <c r="B333" s="328" t="s">
        <v>506</v>
      </c>
      <c r="C333" s="332">
        <v>37.409999999999997</v>
      </c>
      <c r="D333" s="329">
        <v>45.24</v>
      </c>
      <c r="E333" s="326">
        <v>16.66</v>
      </c>
      <c r="F333" s="329">
        <v>20.350000000000001</v>
      </c>
      <c r="H333" s="326">
        <v>16.6618686029</v>
      </c>
      <c r="I333" s="326">
        <f t="shared" si="10"/>
        <v>16.66</v>
      </c>
      <c r="K333" s="326">
        <v>20.353241745799998</v>
      </c>
      <c r="L333" s="326">
        <f t="shared" si="11"/>
        <v>20.350000000000001</v>
      </c>
    </row>
    <row r="334" spans="1:12" s="326" customFormat="1" ht="13.8" x14ac:dyDescent="0.3">
      <c r="A334" s="330"/>
      <c r="B334" s="330" t="s">
        <v>507</v>
      </c>
      <c r="C334" s="333">
        <v>355.61</v>
      </c>
      <c r="D334" s="331">
        <v>376.13</v>
      </c>
      <c r="E334" s="326">
        <v>117.99</v>
      </c>
      <c r="F334" s="331">
        <v>131.69999999999999</v>
      </c>
      <c r="H334" s="326">
        <v>117.99306134129999</v>
      </c>
      <c r="I334" s="326">
        <f t="shared" si="10"/>
        <v>117.99</v>
      </c>
      <c r="K334" s="326">
        <v>131.6991415846</v>
      </c>
      <c r="L334" s="326">
        <f t="shared" si="11"/>
        <v>131.69999999999999</v>
      </c>
    </row>
    <row r="335" spans="1:12" s="326" customFormat="1" ht="13.8" x14ac:dyDescent="0.3">
      <c r="A335" s="328"/>
      <c r="B335" s="328" t="s">
        <v>508</v>
      </c>
      <c r="C335" s="332">
        <v>434.36</v>
      </c>
      <c r="D335" s="329">
        <v>527.45000000000005</v>
      </c>
      <c r="E335" s="326">
        <v>148.06</v>
      </c>
      <c r="F335" s="329">
        <v>193.43</v>
      </c>
      <c r="H335" s="326">
        <v>148.06182314630001</v>
      </c>
      <c r="I335" s="326">
        <f t="shared" si="10"/>
        <v>148.06</v>
      </c>
      <c r="K335" s="326">
        <v>193.43161510830004</v>
      </c>
      <c r="L335" s="326">
        <f t="shared" si="11"/>
        <v>193.43</v>
      </c>
    </row>
    <row r="336" spans="1:12" s="326" customFormat="1" ht="13.8" x14ac:dyDescent="0.3">
      <c r="A336" s="330"/>
      <c r="B336" s="330" t="s">
        <v>509</v>
      </c>
      <c r="C336" s="333">
        <v>53.08</v>
      </c>
      <c r="D336" s="331">
        <v>49.32</v>
      </c>
      <c r="E336" s="326">
        <v>14.33</v>
      </c>
      <c r="F336" s="331">
        <v>16.899999999999999</v>
      </c>
      <c r="H336" s="326">
        <v>14.333412232299999</v>
      </c>
      <c r="I336" s="326">
        <f t="shared" si="10"/>
        <v>14.33</v>
      </c>
      <c r="K336" s="326">
        <v>16.895460001699998</v>
      </c>
      <c r="L336" s="326">
        <f t="shared" si="11"/>
        <v>16.899999999999999</v>
      </c>
    </row>
    <row r="337" spans="1:12" s="326" customFormat="1" ht="13.8" x14ac:dyDescent="0.3">
      <c r="A337" s="328"/>
      <c r="B337" s="328" t="s">
        <v>510</v>
      </c>
      <c r="C337" s="332">
        <v>127.81</v>
      </c>
      <c r="D337" s="329">
        <v>208.37</v>
      </c>
      <c r="E337" s="326">
        <v>51.39</v>
      </c>
      <c r="F337" s="329">
        <v>82.96</v>
      </c>
      <c r="H337" s="326">
        <v>51.388374877099999</v>
      </c>
      <c r="I337" s="326">
        <f t="shared" si="10"/>
        <v>51.39</v>
      </c>
      <c r="K337" s="326">
        <v>82.958129648500005</v>
      </c>
      <c r="L337" s="326">
        <f t="shared" si="11"/>
        <v>82.96</v>
      </c>
    </row>
    <row r="338" spans="1:12" s="326" customFormat="1" ht="13.8" x14ac:dyDescent="0.3">
      <c r="A338" s="330"/>
      <c r="B338" s="330" t="s">
        <v>511</v>
      </c>
      <c r="C338" s="333">
        <v>158.19</v>
      </c>
      <c r="D338" s="331">
        <v>172.72</v>
      </c>
      <c r="E338" s="326">
        <v>56.02</v>
      </c>
      <c r="F338" s="331">
        <v>68.27</v>
      </c>
      <c r="H338" s="326">
        <v>56.019614413399999</v>
      </c>
      <c r="I338" s="326">
        <f t="shared" si="10"/>
        <v>56.02</v>
      </c>
      <c r="K338" s="326">
        <v>68.274243277700009</v>
      </c>
      <c r="L338" s="326">
        <f t="shared" si="11"/>
        <v>68.27</v>
      </c>
    </row>
    <row r="339" spans="1:12" s="326" customFormat="1" ht="13.8" x14ac:dyDescent="0.3">
      <c r="A339" s="328"/>
      <c r="B339" s="328" t="s">
        <v>512</v>
      </c>
      <c r="C339" s="332">
        <v>84.4</v>
      </c>
      <c r="D339" s="329">
        <v>80.2</v>
      </c>
      <c r="E339" s="326">
        <v>24.34</v>
      </c>
      <c r="F339" s="329">
        <v>21.12</v>
      </c>
      <c r="H339" s="326">
        <v>24.3365076493</v>
      </c>
      <c r="I339" s="326">
        <f t="shared" si="10"/>
        <v>24.34</v>
      </c>
      <c r="K339" s="326">
        <v>21.1166644272</v>
      </c>
      <c r="L339" s="326">
        <f t="shared" si="11"/>
        <v>21.12</v>
      </c>
    </row>
    <row r="340" spans="1:12" s="326" customFormat="1" ht="13.8" x14ac:dyDescent="0.3">
      <c r="A340" s="330"/>
      <c r="B340" s="330" t="s">
        <v>513</v>
      </c>
      <c r="C340" s="333">
        <v>10.88</v>
      </c>
      <c r="D340" s="331">
        <v>16.84</v>
      </c>
      <c r="E340" s="326">
        <v>1.98</v>
      </c>
      <c r="F340" s="331">
        <v>4.1900000000000004</v>
      </c>
      <c r="H340" s="326">
        <v>1.9839139742</v>
      </c>
      <c r="I340" s="326">
        <f t="shared" si="10"/>
        <v>1.98</v>
      </c>
      <c r="K340" s="326">
        <v>4.1871177531999999</v>
      </c>
      <c r="L340" s="326">
        <f t="shared" si="11"/>
        <v>4.1900000000000004</v>
      </c>
    </row>
    <row r="341" spans="1:12" s="326" customFormat="1" ht="13.8" x14ac:dyDescent="0.3">
      <c r="A341" s="328"/>
      <c r="B341" s="328" t="s">
        <v>514</v>
      </c>
      <c r="C341" s="329">
        <v>7866.56</v>
      </c>
      <c r="D341" s="329">
        <v>8311.83</v>
      </c>
      <c r="E341" s="326">
        <v>2736.56</v>
      </c>
      <c r="F341" s="329">
        <v>2934.11</v>
      </c>
      <c r="H341" s="326">
        <v>2736.5637673661004</v>
      </c>
      <c r="I341" s="326">
        <f t="shared" si="10"/>
        <v>2736.56</v>
      </c>
      <c r="K341" s="326">
        <v>2934.1099595488995</v>
      </c>
      <c r="L341" s="326">
        <f t="shared" si="11"/>
        <v>2934.11</v>
      </c>
    </row>
    <row r="342" spans="1:12" s="326" customFormat="1" ht="13.8" x14ac:dyDescent="0.3">
      <c r="A342" s="330"/>
      <c r="B342" s="330" t="s">
        <v>515</v>
      </c>
      <c r="C342" s="333">
        <v>557.42999999999995</v>
      </c>
      <c r="D342" s="331">
        <v>666.34</v>
      </c>
      <c r="E342" s="326">
        <v>257.56</v>
      </c>
      <c r="F342" s="331">
        <v>323.51</v>
      </c>
      <c r="H342" s="326">
        <v>257.5569071205</v>
      </c>
      <c r="I342" s="326">
        <f t="shared" si="10"/>
        <v>257.56</v>
      </c>
      <c r="K342" s="326">
        <v>323.5112641723</v>
      </c>
      <c r="L342" s="326">
        <f t="shared" si="11"/>
        <v>323.51</v>
      </c>
    </row>
    <row r="343" spans="1:12" s="326" customFormat="1" ht="13.8" x14ac:dyDescent="0.3">
      <c r="A343" s="328"/>
      <c r="B343" s="328" t="s">
        <v>516</v>
      </c>
      <c r="C343" s="332">
        <v>505.87</v>
      </c>
      <c r="D343" s="329">
        <v>480.29</v>
      </c>
      <c r="E343" s="326">
        <v>144.41999999999999</v>
      </c>
      <c r="F343" s="329">
        <v>180.36</v>
      </c>
      <c r="H343" s="326">
        <v>144.4163654457</v>
      </c>
      <c r="I343" s="326">
        <f t="shared" si="10"/>
        <v>144.41999999999999</v>
      </c>
      <c r="K343" s="326">
        <v>180.35673934830001</v>
      </c>
      <c r="L343" s="326">
        <f t="shared" si="11"/>
        <v>180.36</v>
      </c>
    </row>
    <row r="344" spans="1:12" s="326" customFormat="1" ht="13.8" x14ac:dyDescent="0.3">
      <c r="A344" s="330"/>
      <c r="B344" s="330" t="s">
        <v>517</v>
      </c>
      <c r="C344" s="333">
        <v>678.85</v>
      </c>
      <c r="D344" s="331">
        <v>803.01</v>
      </c>
      <c r="E344" s="326">
        <v>258.55</v>
      </c>
      <c r="F344" s="331">
        <v>253.54</v>
      </c>
      <c r="H344" s="326">
        <v>258.55090935359999</v>
      </c>
      <c r="I344" s="326">
        <f t="shared" si="10"/>
        <v>258.55</v>
      </c>
      <c r="K344" s="326">
        <v>253.53876649669999</v>
      </c>
      <c r="L344" s="326">
        <f t="shared" si="11"/>
        <v>253.54</v>
      </c>
    </row>
    <row r="345" spans="1:12" s="326" customFormat="1" ht="13.8" x14ac:dyDescent="0.3">
      <c r="A345" s="328"/>
      <c r="B345" s="328" t="s">
        <v>518</v>
      </c>
      <c r="C345" s="332">
        <v>0.31</v>
      </c>
      <c r="D345" s="329">
        <v>2.59</v>
      </c>
      <c r="E345" s="326">
        <v>2.0299999999999998</v>
      </c>
      <c r="F345" s="329">
        <v>0.37</v>
      </c>
      <c r="H345" s="326">
        <v>2.0273029483999996</v>
      </c>
      <c r="I345" s="326">
        <f t="shared" si="10"/>
        <v>2.0299999999999998</v>
      </c>
      <c r="K345" s="326">
        <v>0.37200944319999996</v>
      </c>
      <c r="L345" s="326">
        <f t="shared" si="11"/>
        <v>0.37</v>
      </c>
    </row>
    <row r="346" spans="1:12" s="326" customFormat="1" ht="13.8" x14ac:dyDescent="0.3">
      <c r="A346" s="330"/>
      <c r="B346" s="330" t="s">
        <v>519</v>
      </c>
      <c r="C346" s="333">
        <v>161.36000000000001</v>
      </c>
      <c r="D346" s="331">
        <v>168.79</v>
      </c>
      <c r="E346" s="326">
        <v>60.05</v>
      </c>
      <c r="F346" s="331">
        <v>69.3</v>
      </c>
      <c r="H346" s="326">
        <v>60.046892412600002</v>
      </c>
      <c r="I346" s="326">
        <f t="shared" si="10"/>
        <v>60.05</v>
      </c>
      <c r="K346" s="326">
        <v>69.299671747899993</v>
      </c>
      <c r="L346" s="326">
        <f t="shared" si="11"/>
        <v>69.3</v>
      </c>
    </row>
    <row r="347" spans="1:12" s="326" customFormat="1" ht="13.8" x14ac:dyDescent="0.3">
      <c r="A347" s="328"/>
      <c r="B347" s="328" t="s">
        <v>520</v>
      </c>
      <c r="C347" s="329">
        <v>5505.83</v>
      </c>
      <c r="D347" s="329">
        <v>5694.84</v>
      </c>
      <c r="E347" s="326">
        <v>1851.49</v>
      </c>
      <c r="F347" s="329">
        <v>1916.13</v>
      </c>
      <c r="H347" s="326">
        <v>1851.4878471569</v>
      </c>
      <c r="I347" s="326">
        <f t="shared" si="10"/>
        <v>1851.49</v>
      </c>
      <c r="K347" s="326">
        <v>1916.1292592462</v>
      </c>
      <c r="L347" s="326">
        <f t="shared" si="11"/>
        <v>1916.13</v>
      </c>
    </row>
    <row r="348" spans="1:12" s="326" customFormat="1" ht="13.8" x14ac:dyDescent="0.3">
      <c r="A348" s="330"/>
      <c r="B348" s="330" t="s">
        <v>521</v>
      </c>
      <c r="C348" s="333">
        <v>95.04</v>
      </c>
      <c r="D348" s="331">
        <v>108.1</v>
      </c>
      <c r="E348" s="326">
        <v>38.49</v>
      </c>
      <c r="F348" s="331">
        <v>41.47</v>
      </c>
      <c r="H348" s="326">
        <v>38.488744890900001</v>
      </c>
      <c r="I348" s="326">
        <f t="shared" si="10"/>
        <v>38.49</v>
      </c>
      <c r="K348" s="326">
        <v>41.473478259000004</v>
      </c>
      <c r="L348" s="326">
        <f t="shared" si="11"/>
        <v>41.47</v>
      </c>
    </row>
    <row r="349" spans="1:12" s="326" customFormat="1" ht="13.8" x14ac:dyDescent="0.3">
      <c r="A349" s="328"/>
      <c r="B349" s="328" t="s">
        <v>522</v>
      </c>
      <c r="C349" s="332">
        <v>361.86</v>
      </c>
      <c r="D349" s="329">
        <v>387.87</v>
      </c>
      <c r="E349" s="326">
        <v>123.99</v>
      </c>
      <c r="F349" s="329">
        <v>149.43</v>
      </c>
      <c r="H349" s="326">
        <v>123.9887980375</v>
      </c>
      <c r="I349" s="326">
        <f t="shared" si="10"/>
        <v>123.99</v>
      </c>
      <c r="K349" s="326">
        <v>149.42877083530001</v>
      </c>
      <c r="L349" s="326">
        <f t="shared" si="11"/>
        <v>149.43</v>
      </c>
    </row>
    <row r="350" spans="1:12" s="326" customFormat="1" ht="13.8" x14ac:dyDescent="0.3">
      <c r="A350" s="330"/>
      <c r="B350" s="330" t="s">
        <v>523</v>
      </c>
      <c r="C350" s="331">
        <v>1665.42</v>
      </c>
      <c r="D350" s="331">
        <v>1857.97</v>
      </c>
      <c r="E350" s="326">
        <v>594.42999999999995</v>
      </c>
      <c r="F350" s="331">
        <v>1056.8399999999999</v>
      </c>
      <c r="H350" s="326">
        <v>594.43072980780005</v>
      </c>
      <c r="I350" s="326">
        <f t="shared" si="10"/>
        <v>594.42999999999995</v>
      </c>
      <c r="K350" s="326">
        <v>1056.8368160100001</v>
      </c>
      <c r="L350" s="326">
        <f t="shared" si="11"/>
        <v>1056.8399999999999</v>
      </c>
    </row>
    <row r="351" spans="1:12" s="326" customFormat="1" ht="13.8" x14ac:dyDescent="0.3">
      <c r="A351" s="328"/>
      <c r="B351" s="328" t="s">
        <v>524</v>
      </c>
      <c r="C351" s="329">
        <v>1568.44</v>
      </c>
      <c r="D351" s="329">
        <v>1741.2</v>
      </c>
      <c r="E351" s="326">
        <v>553.44000000000005</v>
      </c>
      <c r="F351" s="329">
        <v>1023.3</v>
      </c>
      <c r="H351" s="326">
        <v>553.44364394700006</v>
      </c>
      <c r="I351" s="326">
        <f t="shared" si="10"/>
        <v>553.44000000000005</v>
      </c>
      <c r="K351" s="326">
        <v>1023.3016689973</v>
      </c>
      <c r="L351" s="326">
        <f t="shared" si="11"/>
        <v>1023.3</v>
      </c>
    </row>
    <row r="352" spans="1:12" s="326" customFormat="1" ht="13.8" x14ac:dyDescent="0.3">
      <c r="A352" s="330"/>
      <c r="B352" s="330" t="s">
        <v>525</v>
      </c>
      <c r="C352" s="333">
        <v>96.98</v>
      </c>
      <c r="D352" s="331">
        <v>116.77</v>
      </c>
      <c r="E352" s="326">
        <v>40.99</v>
      </c>
      <c r="F352" s="331">
        <v>33.54</v>
      </c>
      <c r="H352" s="326">
        <v>40.987085860799993</v>
      </c>
      <c r="I352" s="326">
        <f t="shared" si="10"/>
        <v>40.99</v>
      </c>
      <c r="K352" s="326">
        <v>33.535147012700001</v>
      </c>
      <c r="L352" s="326">
        <f t="shared" si="11"/>
        <v>33.54</v>
      </c>
    </row>
    <row r="353" spans="1:12" s="326" customFormat="1" ht="13.8" x14ac:dyDescent="0.3">
      <c r="A353" s="328"/>
      <c r="B353" s="328" t="s">
        <v>526</v>
      </c>
      <c r="C353" s="329">
        <v>1029.8599999999999</v>
      </c>
      <c r="D353" s="329">
        <v>897.66</v>
      </c>
      <c r="E353" s="326">
        <v>301.68</v>
      </c>
      <c r="F353" s="329">
        <v>280.60000000000002</v>
      </c>
      <c r="H353" s="326">
        <v>301.67983340659998</v>
      </c>
      <c r="I353" s="326">
        <f t="shared" si="10"/>
        <v>301.68</v>
      </c>
      <c r="K353" s="326">
        <v>280.60064995829998</v>
      </c>
      <c r="L353" s="326">
        <f t="shared" si="11"/>
        <v>280.60000000000002</v>
      </c>
    </row>
    <row r="354" spans="1:12" s="326" customFormat="1" ht="13.8" x14ac:dyDescent="0.3">
      <c r="A354" s="330"/>
      <c r="B354" s="330" t="s">
        <v>527</v>
      </c>
      <c r="C354" s="333">
        <v>551.73</v>
      </c>
      <c r="D354" s="331">
        <v>523.21</v>
      </c>
      <c r="E354" s="326">
        <v>159.63</v>
      </c>
      <c r="F354" s="331">
        <v>184.48</v>
      </c>
      <c r="H354" s="326">
        <v>159.6294494686</v>
      </c>
      <c r="I354" s="326">
        <f t="shared" si="10"/>
        <v>159.63</v>
      </c>
      <c r="K354" s="326">
        <v>184.4797874763</v>
      </c>
      <c r="L354" s="326">
        <f t="shared" si="11"/>
        <v>184.48</v>
      </c>
    </row>
    <row r="355" spans="1:12" s="326" customFormat="1" ht="13.8" x14ac:dyDescent="0.3">
      <c r="A355" s="328"/>
      <c r="B355" s="328" t="s">
        <v>528</v>
      </c>
      <c r="C355" s="332">
        <v>23.22</v>
      </c>
      <c r="D355" s="329">
        <v>16.399999999999999</v>
      </c>
      <c r="E355" s="326">
        <v>4.47</v>
      </c>
      <c r="F355" s="329">
        <v>4.9000000000000004</v>
      </c>
      <c r="H355" s="326">
        <v>4.4677888376000006</v>
      </c>
      <c r="I355" s="326">
        <f t="shared" si="10"/>
        <v>4.47</v>
      </c>
      <c r="K355" s="326">
        <v>4.8985832676999994</v>
      </c>
      <c r="L355" s="326">
        <f t="shared" si="11"/>
        <v>4.9000000000000004</v>
      </c>
    </row>
    <row r="356" spans="1:12" s="326" customFormat="1" ht="13.8" x14ac:dyDescent="0.3">
      <c r="A356" s="330"/>
      <c r="B356" s="330" t="s">
        <v>529</v>
      </c>
      <c r="C356" s="333">
        <v>454.91</v>
      </c>
      <c r="D356" s="331">
        <v>358.05</v>
      </c>
      <c r="E356" s="326">
        <v>137.58000000000001</v>
      </c>
      <c r="F356" s="331">
        <v>91.22</v>
      </c>
      <c r="H356" s="326">
        <v>137.5825951004</v>
      </c>
      <c r="I356" s="326">
        <f t="shared" si="10"/>
        <v>137.58000000000001</v>
      </c>
      <c r="K356" s="326">
        <v>91.222279214299988</v>
      </c>
      <c r="L356" s="326">
        <f t="shared" si="11"/>
        <v>91.22</v>
      </c>
    </row>
    <row r="357" spans="1:12" s="326" customFormat="1" ht="13.8" x14ac:dyDescent="0.3">
      <c r="A357" s="328"/>
      <c r="B357" s="328" t="s">
        <v>530</v>
      </c>
      <c r="C357" s="332">
        <v>127.22</v>
      </c>
      <c r="D357" s="329">
        <v>181.88</v>
      </c>
      <c r="E357" s="326">
        <v>34.74</v>
      </c>
      <c r="F357" s="329">
        <v>35.97</v>
      </c>
      <c r="H357" s="326">
        <v>34.739849391200003</v>
      </c>
      <c r="I357" s="326">
        <f t="shared" si="10"/>
        <v>34.74</v>
      </c>
      <c r="K357" s="326">
        <v>35.968063428999997</v>
      </c>
      <c r="L357" s="326">
        <f t="shared" si="11"/>
        <v>35.97</v>
      </c>
    </row>
    <row r="358" spans="1:12" s="326" customFormat="1" ht="13.8" x14ac:dyDescent="0.3">
      <c r="A358" s="330"/>
      <c r="B358" s="330" t="s">
        <v>531</v>
      </c>
      <c r="C358" s="331">
        <v>15849.74</v>
      </c>
      <c r="D358" s="331">
        <v>11856.28</v>
      </c>
      <c r="E358" s="326">
        <v>4189.8100000000004</v>
      </c>
      <c r="F358" s="331">
        <v>4078.4</v>
      </c>
      <c r="H358" s="326">
        <v>4189.8077878872</v>
      </c>
      <c r="I358" s="326">
        <f t="shared" si="10"/>
        <v>4189.8100000000004</v>
      </c>
      <c r="K358" s="326">
        <v>4078.4032441117997</v>
      </c>
      <c r="L358" s="326">
        <f t="shared" si="11"/>
        <v>4078.4</v>
      </c>
    </row>
    <row r="359" spans="1:12" s="326" customFormat="1" ht="13.8" x14ac:dyDescent="0.3">
      <c r="A359" s="328"/>
      <c r="B359" s="328" t="s">
        <v>532</v>
      </c>
      <c r="C359" s="329">
        <v>1500.73</v>
      </c>
      <c r="D359" s="329">
        <v>837.54</v>
      </c>
      <c r="E359" s="326">
        <v>266.27999999999997</v>
      </c>
      <c r="F359" s="329">
        <v>251.48</v>
      </c>
      <c r="H359" s="326">
        <v>266.2811602978</v>
      </c>
      <c r="I359" s="326">
        <f t="shared" si="10"/>
        <v>266.27999999999997</v>
      </c>
      <c r="K359" s="326">
        <v>251.4801792385</v>
      </c>
      <c r="L359" s="326">
        <f t="shared" si="11"/>
        <v>251.48</v>
      </c>
    </row>
    <row r="360" spans="1:12" s="326" customFormat="1" ht="13.8" x14ac:dyDescent="0.3">
      <c r="A360" s="330"/>
      <c r="B360" s="330" t="s">
        <v>568</v>
      </c>
      <c r="C360" s="331">
        <v>1145.33</v>
      </c>
      <c r="D360" s="331">
        <v>470.81</v>
      </c>
      <c r="E360" s="326">
        <v>162.57</v>
      </c>
      <c r="F360" s="331">
        <v>113.99</v>
      </c>
      <c r="H360" s="326">
        <v>162.5670696606</v>
      </c>
      <c r="I360" s="326">
        <f t="shared" si="10"/>
        <v>162.57</v>
      </c>
      <c r="K360" s="326">
        <v>113.99413480060001</v>
      </c>
      <c r="L360" s="326">
        <f t="shared" si="11"/>
        <v>113.99</v>
      </c>
    </row>
    <row r="361" spans="1:12" s="326" customFormat="1" ht="13.8" x14ac:dyDescent="0.3">
      <c r="A361" s="328"/>
      <c r="B361" s="328" t="s">
        <v>569</v>
      </c>
      <c r="C361" s="332">
        <v>355.4</v>
      </c>
      <c r="D361" s="329">
        <v>366.73</v>
      </c>
      <c r="E361" s="326">
        <v>103.71</v>
      </c>
      <c r="F361" s="329">
        <v>137.49</v>
      </c>
      <c r="H361" s="326">
        <v>103.71409063719999</v>
      </c>
      <c r="I361" s="326">
        <f t="shared" si="10"/>
        <v>103.71</v>
      </c>
      <c r="K361" s="326">
        <v>137.48604443790001</v>
      </c>
      <c r="L361" s="326">
        <f t="shared" si="11"/>
        <v>137.49</v>
      </c>
    </row>
    <row r="362" spans="1:12" s="326" customFormat="1" ht="13.8" x14ac:dyDescent="0.3">
      <c r="A362" s="330"/>
      <c r="B362" s="330" t="s">
        <v>533</v>
      </c>
      <c r="C362" s="331">
        <v>3357.96</v>
      </c>
      <c r="D362" s="331">
        <v>2138.11</v>
      </c>
      <c r="E362" s="326">
        <v>909.71</v>
      </c>
      <c r="F362" s="331">
        <v>832.71</v>
      </c>
      <c r="H362" s="326">
        <v>909.71200555170003</v>
      </c>
      <c r="I362" s="326">
        <f t="shared" si="10"/>
        <v>909.71</v>
      </c>
      <c r="K362" s="326">
        <v>832.71397373879995</v>
      </c>
      <c r="L362" s="326">
        <f t="shared" si="11"/>
        <v>832.71</v>
      </c>
    </row>
    <row r="363" spans="1:12" s="326" customFormat="1" ht="13.8" x14ac:dyDescent="0.3">
      <c r="A363" s="328"/>
      <c r="B363" s="328" t="s">
        <v>534</v>
      </c>
      <c r="C363" s="329">
        <v>3357.19</v>
      </c>
      <c r="D363" s="329">
        <v>2137.42</v>
      </c>
      <c r="E363" s="326">
        <v>909.36</v>
      </c>
      <c r="F363" s="329">
        <v>832.56</v>
      </c>
      <c r="H363" s="326">
        <v>909.35948972690005</v>
      </c>
      <c r="I363" s="326">
        <f t="shared" si="10"/>
        <v>909.36</v>
      </c>
      <c r="K363" s="326">
        <v>832.55509385300002</v>
      </c>
      <c r="L363" s="326">
        <f t="shared" si="11"/>
        <v>832.56</v>
      </c>
    </row>
    <row r="364" spans="1:12" s="326" customFormat="1" ht="27.6" x14ac:dyDescent="0.3">
      <c r="A364" s="330"/>
      <c r="B364" s="330" t="s">
        <v>570</v>
      </c>
      <c r="C364" s="333">
        <v>259.08999999999997</v>
      </c>
      <c r="D364" s="331">
        <v>196.83</v>
      </c>
      <c r="E364" s="326">
        <v>40.299999999999997</v>
      </c>
      <c r="F364" s="331">
        <v>53.68</v>
      </c>
      <c r="H364" s="326">
        <v>40.302270540500004</v>
      </c>
      <c r="I364" s="326">
        <f t="shared" si="10"/>
        <v>40.299999999999997</v>
      </c>
      <c r="K364" s="326">
        <v>53.680650618999998</v>
      </c>
      <c r="L364" s="326">
        <f t="shared" si="11"/>
        <v>53.68</v>
      </c>
    </row>
    <row r="365" spans="1:12" s="326" customFormat="1" ht="13.8" x14ac:dyDescent="0.3">
      <c r="A365" s="328"/>
      <c r="B365" s="328" t="s">
        <v>571</v>
      </c>
      <c r="C365" s="329">
        <v>2735.37</v>
      </c>
      <c r="D365" s="329">
        <v>1657.65</v>
      </c>
      <c r="E365" s="326">
        <v>745.39</v>
      </c>
      <c r="F365" s="329">
        <v>704.54</v>
      </c>
      <c r="H365" s="326">
        <v>745.39458081329997</v>
      </c>
      <c r="I365" s="326">
        <f t="shared" si="10"/>
        <v>745.39</v>
      </c>
      <c r="K365" s="326">
        <v>704.54038518480002</v>
      </c>
      <c r="L365" s="326">
        <f t="shared" si="11"/>
        <v>704.54</v>
      </c>
    </row>
    <row r="366" spans="1:12" s="326" customFormat="1" ht="27.6" x14ac:dyDescent="0.3">
      <c r="A366" s="330"/>
      <c r="B366" s="330" t="s">
        <v>572</v>
      </c>
      <c r="C366" s="333">
        <v>328.09</v>
      </c>
      <c r="D366" s="331">
        <v>240.37</v>
      </c>
      <c r="E366" s="326">
        <v>116.68</v>
      </c>
      <c r="F366" s="331">
        <v>67.98</v>
      </c>
      <c r="H366" s="326">
        <v>116.67891343650001</v>
      </c>
      <c r="I366" s="326">
        <f t="shared" si="10"/>
        <v>116.68</v>
      </c>
      <c r="K366" s="326">
        <v>67.984433003700005</v>
      </c>
      <c r="L366" s="326">
        <f t="shared" si="11"/>
        <v>67.98</v>
      </c>
    </row>
    <row r="367" spans="1:12" s="326" customFormat="1" ht="13.8" x14ac:dyDescent="0.3">
      <c r="A367" s="328"/>
      <c r="B367" s="328" t="s">
        <v>573</v>
      </c>
      <c r="C367" s="332">
        <v>34.56</v>
      </c>
      <c r="D367" s="329">
        <v>42.49</v>
      </c>
      <c r="E367" s="326">
        <v>6.95</v>
      </c>
      <c r="F367" s="329">
        <v>6.33</v>
      </c>
      <c r="H367" s="326">
        <v>6.9500172471999999</v>
      </c>
      <c r="I367" s="326">
        <f t="shared" si="10"/>
        <v>6.95</v>
      </c>
      <c r="K367" s="326">
        <v>6.3295705994000002</v>
      </c>
      <c r="L367" s="326">
        <f t="shared" si="11"/>
        <v>6.33</v>
      </c>
    </row>
    <row r="368" spans="1:12" s="326" customFormat="1" ht="13.8" x14ac:dyDescent="0.3">
      <c r="A368" s="330"/>
      <c r="B368" s="330" t="s">
        <v>574</v>
      </c>
      <c r="C368" s="333">
        <v>0.08</v>
      </c>
      <c r="D368" s="331">
        <v>7.0000000000000007E-2</v>
      </c>
      <c r="E368" s="326">
        <v>0.03</v>
      </c>
      <c r="F368" s="331">
        <v>0.02</v>
      </c>
      <c r="H368" s="326">
        <v>3.3707689399999997E-2</v>
      </c>
      <c r="I368" s="326">
        <f t="shared" si="10"/>
        <v>0.03</v>
      </c>
      <c r="K368" s="326">
        <v>2.0054446100000005E-2</v>
      </c>
      <c r="L368" s="326">
        <f t="shared" si="11"/>
        <v>0.02</v>
      </c>
    </row>
    <row r="369" spans="1:12" s="326" customFormat="1" ht="13.8" x14ac:dyDescent="0.3">
      <c r="A369" s="328"/>
      <c r="B369" s="328" t="s">
        <v>535</v>
      </c>
      <c r="C369" s="332">
        <v>0.77</v>
      </c>
      <c r="D369" s="329">
        <v>0.7</v>
      </c>
      <c r="E369" s="326">
        <v>0.35</v>
      </c>
      <c r="F369" s="329">
        <v>0.16</v>
      </c>
      <c r="H369" s="326">
        <v>0.35251582479999999</v>
      </c>
      <c r="I369" s="326">
        <f t="shared" si="10"/>
        <v>0.35</v>
      </c>
      <c r="K369" s="326">
        <v>0.15887988580000001</v>
      </c>
      <c r="L369" s="326">
        <f t="shared" si="11"/>
        <v>0.16</v>
      </c>
    </row>
    <row r="370" spans="1:12" s="326" customFormat="1" ht="13.8" x14ac:dyDescent="0.3">
      <c r="A370" s="330"/>
      <c r="B370" s="330" t="s">
        <v>536</v>
      </c>
      <c r="C370" s="331">
        <v>1168.22</v>
      </c>
      <c r="D370" s="331">
        <v>408.44</v>
      </c>
      <c r="E370" s="326">
        <v>174.55</v>
      </c>
      <c r="F370" s="331">
        <v>108.16</v>
      </c>
      <c r="H370" s="326">
        <v>174.54969379289997</v>
      </c>
      <c r="I370" s="326">
        <f t="shared" si="10"/>
        <v>174.55</v>
      </c>
      <c r="K370" s="326">
        <v>108.1633556508</v>
      </c>
      <c r="L370" s="326">
        <f t="shared" si="11"/>
        <v>108.16</v>
      </c>
    </row>
    <row r="371" spans="1:12" s="326" customFormat="1" ht="27.6" x14ac:dyDescent="0.3">
      <c r="A371" s="328"/>
      <c r="B371" s="328" t="s">
        <v>575</v>
      </c>
      <c r="C371" s="332">
        <v>57.72</v>
      </c>
      <c r="D371" s="329">
        <v>35.22</v>
      </c>
      <c r="E371" s="326">
        <v>11.91</v>
      </c>
      <c r="F371" s="329">
        <v>14.57</v>
      </c>
      <c r="H371" s="326">
        <v>11.910765276299999</v>
      </c>
      <c r="I371" s="326">
        <f t="shared" si="10"/>
        <v>11.91</v>
      </c>
      <c r="K371" s="326">
        <v>14.5685685637</v>
      </c>
      <c r="L371" s="326">
        <f t="shared" si="11"/>
        <v>14.57</v>
      </c>
    </row>
    <row r="372" spans="1:12" s="326" customFormat="1" ht="13.8" x14ac:dyDescent="0.3">
      <c r="A372" s="330"/>
      <c r="B372" s="330" t="s">
        <v>576</v>
      </c>
      <c r="C372" s="333">
        <v>94.15</v>
      </c>
      <c r="D372" s="331">
        <v>132.37</v>
      </c>
      <c r="E372" s="326">
        <v>43.02</v>
      </c>
      <c r="F372" s="331">
        <v>21.73</v>
      </c>
      <c r="H372" s="326">
        <v>43.022128111800001</v>
      </c>
      <c r="I372" s="326">
        <f t="shared" si="10"/>
        <v>43.02</v>
      </c>
      <c r="K372" s="326">
        <v>21.7275332404</v>
      </c>
      <c r="L372" s="326">
        <f t="shared" si="11"/>
        <v>21.73</v>
      </c>
    </row>
    <row r="373" spans="1:12" s="326" customFormat="1" ht="13.8" x14ac:dyDescent="0.3">
      <c r="A373" s="328"/>
      <c r="B373" s="328" t="s">
        <v>577</v>
      </c>
      <c r="C373" s="329">
        <v>1016.35</v>
      </c>
      <c r="D373" s="329">
        <v>240.85</v>
      </c>
      <c r="E373" s="326">
        <v>119.62</v>
      </c>
      <c r="F373" s="329">
        <v>71.87</v>
      </c>
      <c r="H373" s="326">
        <v>119.61680040479999</v>
      </c>
      <c r="I373" s="326">
        <f t="shared" si="10"/>
        <v>119.62</v>
      </c>
      <c r="K373" s="326">
        <v>71.867253846699995</v>
      </c>
      <c r="L373" s="326">
        <f t="shared" si="11"/>
        <v>71.87</v>
      </c>
    </row>
    <row r="374" spans="1:12" s="326" customFormat="1" ht="13.8" x14ac:dyDescent="0.3">
      <c r="A374" s="330"/>
      <c r="B374" s="330" t="s">
        <v>537</v>
      </c>
      <c r="C374" s="331">
        <v>8363.59</v>
      </c>
      <c r="D374" s="331">
        <v>7410.62</v>
      </c>
      <c r="E374" s="326">
        <v>2472.04</v>
      </c>
      <c r="F374" s="331">
        <v>2491.7199999999998</v>
      </c>
      <c r="H374" s="326">
        <v>2472.0387537252</v>
      </c>
      <c r="I374" s="326">
        <f t="shared" si="10"/>
        <v>2472.04</v>
      </c>
      <c r="K374" s="326">
        <v>2491.7224508897998</v>
      </c>
      <c r="L374" s="326">
        <f t="shared" si="11"/>
        <v>2491.7199999999998</v>
      </c>
    </row>
    <row r="375" spans="1:12" s="326" customFormat="1" ht="13.8" x14ac:dyDescent="0.3">
      <c r="A375" s="328"/>
      <c r="B375" s="328" t="s">
        <v>538</v>
      </c>
      <c r="C375" s="332">
        <v>590.51</v>
      </c>
      <c r="D375" s="329">
        <v>571.49</v>
      </c>
      <c r="E375" s="326">
        <v>189.3</v>
      </c>
      <c r="F375" s="329">
        <v>213.96</v>
      </c>
      <c r="H375" s="326">
        <v>189.30138796590001</v>
      </c>
      <c r="I375" s="326">
        <f t="shared" si="10"/>
        <v>189.3</v>
      </c>
      <c r="K375" s="326">
        <v>213.961375041</v>
      </c>
      <c r="L375" s="326">
        <f t="shared" si="11"/>
        <v>213.96</v>
      </c>
    </row>
    <row r="376" spans="1:12" s="326" customFormat="1" ht="13.8" x14ac:dyDescent="0.3">
      <c r="A376" s="330"/>
      <c r="B376" s="330" t="s">
        <v>539</v>
      </c>
      <c r="C376" s="331">
        <v>6159.86</v>
      </c>
      <c r="D376" s="331">
        <v>5294.32</v>
      </c>
      <c r="E376" s="326">
        <v>1777.38</v>
      </c>
      <c r="F376" s="331">
        <v>1737.4</v>
      </c>
      <c r="H376" s="326">
        <v>1777.3795015370001</v>
      </c>
      <c r="I376" s="326">
        <f t="shared" si="10"/>
        <v>1777.38</v>
      </c>
      <c r="K376" s="326">
        <v>1737.3958348951001</v>
      </c>
      <c r="L376" s="326">
        <f t="shared" si="11"/>
        <v>1737.4</v>
      </c>
    </row>
    <row r="377" spans="1:12" s="326" customFormat="1" ht="13.8" x14ac:dyDescent="0.3">
      <c r="A377" s="328"/>
      <c r="B377" s="328" t="s">
        <v>540</v>
      </c>
      <c r="C377" s="329">
        <v>1613.22</v>
      </c>
      <c r="D377" s="329">
        <v>1544.81</v>
      </c>
      <c r="E377" s="326">
        <v>505.36</v>
      </c>
      <c r="F377" s="329">
        <v>540.37</v>
      </c>
      <c r="H377" s="326">
        <v>505.35786422230007</v>
      </c>
      <c r="I377" s="326">
        <f t="shared" si="10"/>
        <v>505.36</v>
      </c>
      <c r="K377" s="326">
        <v>540.36524095369998</v>
      </c>
      <c r="L377" s="326">
        <f t="shared" si="11"/>
        <v>540.37</v>
      </c>
    </row>
    <row r="378" spans="1:12" s="326" customFormat="1" ht="13.8" x14ac:dyDescent="0.3">
      <c r="A378" s="330"/>
      <c r="B378" s="330" t="s">
        <v>541</v>
      </c>
      <c r="C378" s="333">
        <v>469.64</v>
      </c>
      <c r="D378" s="331">
        <v>217.39</v>
      </c>
      <c r="E378" s="326">
        <v>74.27</v>
      </c>
      <c r="F378" s="331">
        <v>74.5</v>
      </c>
      <c r="H378" s="326">
        <v>74.269267218300001</v>
      </c>
      <c r="I378" s="326">
        <f t="shared" si="10"/>
        <v>74.27</v>
      </c>
      <c r="K378" s="326">
        <v>74.500687845499996</v>
      </c>
      <c r="L378" s="326">
        <f t="shared" si="11"/>
        <v>74.5</v>
      </c>
    </row>
    <row r="379" spans="1:12" s="326" customFormat="1" ht="27.6" x14ac:dyDescent="0.3">
      <c r="A379" s="328"/>
      <c r="B379" s="328" t="s">
        <v>578</v>
      </c>
      <c r="C379" s="332">
        <v>460.34</v>
      </c>
      <c r="D379" s="329">
        <v>211.24</v>
      </c>
      <c r="E379" s="326">
        <v>71.7</v>
      </c>
      <c r="F379" s="329">
        <v>72.41</v>
      </c>
      <c r="H379" s="326">
        <v>71.699158474699999</v>
      </c>
      <c r="I379" s="326">
        <f t="shared" si="10"/>
        <v>71.7</v>
      </c>
      <c r="K379" s="326">
        <v>72.408947810800001</v>
      </c>
      <c r="L379" s="326">
        <f t="shared" si="11"/>
        <v>72.41</v>
      </c>
    </row>
    <row r="380" spans="1:12" s="326" customFormat="1" ht="13.8" x14ac:dyDescent="0.3">
      <c r="A380" s="330"/>
      <c r="B380" s="330" t="s">
        <v>579</v>
      </c>
      <c r="C380" s="333">
        <v>9.3000000000000007</v>
      </c>
      <c r="D380" s="331">
        <v>6.15</v>
      </c>
      <c r="E380" s="326">
        <v>2.57</v>
      </c>
      <c r="F380" s="331">
        <v>2.09</v>
      </c>
      <c r="H380" s="326">
        <v>2.5701087436000001</v>
      </c>
      <c r="I380" s="326">
        <f t="shared" si="10"/>
        <v>2.57</v>
      </c>
      <c r="K380" s="326">
        <v>2.0917400346999999</v>
      </c>
      <c r="L380" s="326">
        <f t="shared" si="11"/>
        <v>2.09</v>
      </c>
    </row>
    <row r="381" spans="1:12" s="326" customFormat="1" ht="13.8" x14ac:dyDescent="0.3">
      <c r="A381" s="328"/>
      <c r="B381" s="328" t="s">
        <v>542</v>
      </c>
      <c r="C381" s="332">
        <v>37.96</v>
      </c>
      <c r="D381" s="329">
        <v>39.29</v>
      </c>
      <c r="E381" s="326">
        <v>11.75</v>
      </c>
      <c r="F381" s="329">
        <v>13.77</v>
      </c>
      <c r="H381" s="326">
        <v>11.7520166776</v>
      </c>
      <c r="I381" s="326">
        <f t="shared" si="10"/>
        <v>11.75</v>
      </c>
      <c r="K381" s="326">
        <v>13.7656095462</v>
      </c>
      <c r="L381" s="326">
        <f t="shared" si="11"/>
        <v>13.77</v>
      </c>
    </row>
    <row r="382" spans="1:12" s="326" customFormat="1" ht="13.8" x14ac:dyDescent="0.3">
      <c r="A382" s="330"/>
      <c r="B382" s="330" t="s">
        <v>543</v>
      </c>
      <c r="C382" s="333">
        <v>951.64</v>
      </c>
      <c r="D382" s="331">
        <v>804.9</v>
      </c>
      <c r="E382" s="326">
        <v>281.2</v>
      </c>
      <c r="F382" s="331">
        <v>306.06</v>
      </c>
      <c r="H382" s="326">
        <v>281.20489062370001</v>
      </c>
      <c r="I382" s="326">
        <f t="shared" si="10"/>
        <v>281.2</v>
      </c>
      <c r="K382" s="326">
        <v>306.05698720219999</v>
      </c>
      <c r="L382" s="326">
        <f t="shared" si="11"/>
        <v>306.06</v>
      </c>
    </row>
    <row r="383" spans="1:12" s="326" customFormat="1" ht="13.8" x14ac:dyDescent="0.3">
      <c r="A383" s="328"/>
      <c r="B383" s="328" t="s">
        <v>544</v>
      </c>
      <c r="C383" s="329">
        <v>4121.2700000000004</v>
      </c>
      <c r="D383" s="329">
        <v>4335.21</v>
      </c>
      <c r="E383" s="326">
        <v>1477.27</v>
      </c>
      <c r="F383" s="329">
        <v>2293.2800000000002</v>
      </c>
      <c r="H383" s="326">
        <v>1477.2670006374001</v>
      </c>
      <c r="I383" s="326">
        <f t="shared" si="10"/>
        <v>1477.27</v>
      </c>
      <c r="K383" s="326">
        <v>2293.2782793674</v>
      </c>
      <c r="L383" s="326">
        <f t="shared" si="11"/>
        <v>2293.2800000000002</v>
      </c>
    </row>
    <row r="384" spans="1:12" s="326" customFormat="1" ht="13.8" x14ac:dyDescent="0.3">
      <c r="A384" s="330"/>
      <c r="B384" s="330" t="s">
        <v>545</v>
      </c>
      <c r="C384" s="333">
        <v>506.22</v>
      </c>
      <c r="D384" s="331">
        <v>214.52</v>
      </c>
      <c r="E384" s="326">
        <v>93.06</v>
      </c>
      <c r="F384" s="331">
        <v>382.89</v>
      </c>
      <c r="H384" s="326">
        <v>93.063693723899988</v>
      </c>
      <c r="I384" s="326">
        <f t="shared" si="10"/>
        <v>93.06</v>
      </c>
      <c r="K384" s="326">
        <v>382.8890791892</v>
      </c>
      <c r="L384" s="326">
        <f t="shared" si="11"/>
        <v>382.89</v>
      </c>
    </row>
    <row r="385" spans="1:12" s="326" customFormat="1" ht="13.8" x14ac:dyDescent="0.3">
      <c r="A385" s="328"/>
      <c r="B385" s="328" t="s">
        <v>546</v>
      </c>
      <c r="C385" s="332">
        <v>417.1</v>
      </c>
      <c r="D385" s="329">
        <v>138.47999999999999</v>
      </c>
      <c r="E385" s="326">
        <v>69.099999999999994</v>
      </c>
      <c r="F385" s="329">
        <v>72.64</v>
      </c>
      <c r="H385" s="326">
        <v>69.101015249900001</v>
      </c>
      <c r="I385" s="326">
        <f t="shared" si="10"/>
        <v>69.099999999999994</v>
      </c>
      <c r="K385" s="326">
        <v>72.639932548100006</v>
      </c>
      <c r="L385" s="326">
        <f t="shared" si="11"/>
        <v>72.64</v>
      </c>
    </row>
    <row r="386" spans="1:12" s="326" customFormat="1" ht="13.8" x14ac:dyDescent="0.3">
      <c r="A386" s="330"/>
      <c r="B386" s="330" t="s">
        <v>547</v>
      </c>
      <c r="C386" s="333">
        <v>89.13</v>
      </c>
      <c r="D386" s="331">
        <v>27.46</v>
      </c>
      <c r="E386" s="326">
        <v>23.96</v>
      </c>
      <c r="F386" s="331">
        <v>310.25</v>
      </c>
      <c r="H386" s="326">
        <v>23.962678473999997</v>
      </c>
      <c r="I386" s="326">
        <f t="shared" si="10"/>
        <v>23.96</v>
      </c>
      <c r="K386" s="326">
        <v>310.24914664109997</v>
      </c>
      <c r="L386" s="326">
        <f t="shared" si="11"/>
        <v>310.25</v>
      </c>
    </row>
    <row r="387" spans="1:12" s="326" customFormat="1" ht="13.8" x14ac:dyDescent="0.3">
      <c r="A387" s="330"/>
      <c r="B387" s="330" t="s">
        <v>580</v>
      </c>
      <c r="C387" s="333">
        <v>0</v>
      </c>
      <c r="D387" s="331">
        <v>48.59</v>
      </c>
      <c r="E387" s="326">
        <v>0</v>
      </c>
      <c r="F387" s="331">
        <v>0</v>
      </c>
      <c r="H387" s="326">
        <v>0</v>
      </c>
      <c r="I387" s="326">
        <f t="shared" si="10"/>
        <v>0</v>
      </c>
      <c r="L387" s="326">
        <f t="shared" si="11"/>
        <v>0</v>
      </c>
    </row>
    <row r="388" spans="1:12" s="326" customFormat="1" ht="13.8" x14ac:dyDescent="0.3">
      <c r="A388" s="328"/>
      <c r="B388" s="328" t="s">
        <v>581</v>
      </c>
      <c r="C388" s="329">
        <v>3615.05</v>
      </c>
      <c r="D388" s="329">
        <v>4120.68</v>
      </c>
      <c r="E388" s="326">
        <v>1384.2</v>
      </c>
      <c r="F388" s="329">
        <v>1910.39</v>
      </c>
      <c r="H388" s="326">
        <v>1384.2033069135</v>
      </c>
      <c r="I388" s="326">
        <f t="shared" ref="I388" si="12">ROUND(H388,2)</f>
        <v>1384.2</v>
      </c>
      <c r="K388" s="326">
        <v>1910.3892001782001</v>
      </c>
      <c r="L388" s="326">
        <f t="shared" ref="L388" si="13">ROUND(K388,2)</f>
        <v>1910.39</v>
      </c>
    </row>
    <row r="389" spans="1:12" s="326" customFormat="1" ht="13.8" x14ac:dyDescent="0.3">
      <c r="A389" s="330"/>
      <c r="B389" s="330" t="s">
        <v>582</v>
      </c>
      <c r="C389" s="333">
        <v>1.81</v>
      </c>
      <c r="D389" s="331">
        <v>2.48</v>
      </c>
      <c r="E389" s="326">
        <v>0.48</v>
      </c>
      <c r="F389" s="331">
        <v>0.56000000000000005</v>
      </c>
      <c r="H389" s="326">
        <v>0.47682558829999999</v>
      </c>
      <c r="I389" s="326">
        <f>ROUND(H389,2)</f>
        <v>0.48</v>
      </c>
      <c r="K389" s="326">
        <v>0.55840193670000005</v>
      </c>
      <c r="L389" s="326">
        <f>ROUND(K389,2)</f>
        <v>0.56000000000000005</v>
      </c>
    </row>
    <row r="390" spans="1:12" s="326" customFormat="1" ht="13.8" x14ac:dyDescent="0.3">
      <c r="A390" s="328"/>
      <c r="B390" s="328" t="s">
        <v>583</v>
      </c>
      <c r="C390" s="329">
        <v>3613.24</v>
      </c>
      <c r="D390" s="329">
        <v>4118.2</v>
      </c>
      <c r="E390" s="326">
        <v>1383.73</v>
      </c>
      <c r="F390" s="329">
        <v>1909.83</v>
      </c>
      <c r="H390" s="326">
        <v>1383.7264813252</v>
      </c>
      <c r="I390" s="326">
        <f>ROUND(H390,2)</f>
        <v>1383.73</v>
      </c>
      <c r="K390" s="326">
        <v>1909.8307982414999</v>
      </c>
      <c r="L390" s="326">
        <f>ROUND(K390,2)</f>
        <v>1909.83</v>
      </c>
    </row>
    <row r="391" spans="1:12" s="326" customFormat="1" ht="12.75" customHeight="1" x14ac:dyDescent="0.3">
      <c r="A391" s="692" t="s">
        <v>585</v>
      </c>
      <c r="B391" s="694"/>
      <c r="C391" s="327" t="s">
        <v>586</v>
      </c>
      <c r="D391" s="327" t="s">
        <v>587</v>
      </c>
      <c r="E391" s="327" t="s">
        <v>587</v>
      </c>
      <c r="F391" s="327" t="s">
        <v>587</v>
      </c>
    </row>
    <row r="392" spans="1:12" s="326" customFormat="1" ht="14.25" customHeight="1" x14ac:dyDescent="0.3">
      <c r="A392" s="330"/>
      <c r="B392" s="330" t="s">
        <v>176</v>
      </c>
      <c r="C392" s="376" t="e">
        <f>ROUND(((C3-B3)*100/B3),2)</f>
        <v>#VALUE!</v>
      </c>
      <c r="D392" s="376">
        <f>ROUND(((D3-C3)*100/C3),2)</f>
        <v>6.34</v>
      </c>
      <c r="E392" s="376">
        <f>ROUND(((E3-D3)*100/D3),2)</f>
        <v>-67.459999999999994</v>
      </c>
      <c r="F392" s="376">
        <f>ROUND(F3/E3*100-100,2)</f>
        <v>9.59</v>
      </c>
    </row>
    <row r="393" spans="1:12" s="326" customFormat="1" ht="13.8" x14ac:dyDescent="0.3">
      <c r="A393" s="328"/>
      <c r="B393" s="328" t="s">
        <v>177</v>
      </c>
      <c r="C393" s="376" t="e">
        <f t="shared" ref="C393:C456" si="14">ROUND(((C4-B4)*100/B4),2)</f>
        <v>#VALUE!</v>
      </c>
      <c r="D393" s="376">
        <f t="shared" ref="D393:D456" si="15">ROUND(((D4-C4)*100/C4),2)</f>
        <v>-4.1100000000000003</v>
      </c>
      <c r="E393" s="376">
        <f t="shared" ref="E393:E456" si="16">ROUND(((E4-D4)*100/D4),2)</f>
        <v>-67.680000000000007</v>
      </c>
      <c r="F393" s="376">
        <f t="shared" ref="F393:F456" si="17">ROUND(F4/E4*100-100,2)</f>
        <v>-0.53</v>
      </c>
    </row>
    <row r="394" spans="1:12" s="326" customFormat="1" ht="13.8" x14ac:dyDescent="0.3">
      <c r="A394" s="330"/>
      <c r="B394" s="330" t="s">
        <v>178</v>
      </c>
      <c r="C394" s="376" t="e">
        <f t="shared" si="14"/>
        <v>#VALUE!</v>
      </c>
      <c r="D394" s="376">
        <f t="shared" si="15"/>
        <v>1.32</v>
      </c>
      <c r="E394" s="376">
        <f t="shared" si="16"/>
        <v>-67.16</v>
      </c>
      <c r="F394" s="376">
        <f t="shared" si="17"/>
        <v>0.79</v>
      </c>
    </row>
    <row r="395" spans="1:12" s="326" customFormat="1" ht="13.8" x14ac:dyDescent="0.3">
      <c r="A395" s="328"/>
      <c r="B395" s="328" t="s">
        <v>179</v>
      </c>
      <c r="C395" s="376" t="e">
        <f t="shared" si="14"/>
        <v>#VALUE!</v>
      </c>
      <c r="D395" s="376">
        <f t="shared" si="15"/>
        <v>-12.93</v>
      </c>
      <c r="E395" s="376">
        <f t="shared" si="16"/>
        <v>-69.06</v>
      </c>
      <c r="F395" s="376">
        <f t="shared" si="17"/>
        <v>-11.71</v>
      </c>
    </row>
    <row r="396" spans="1:12" s="326" customFormat="1" ht="13.8" x14ac:dyDescent="0.3">
      <c r="A396" s="330"/>
      <c r="B396" s="330" t="s">
        <v>180</v>
      </c>
      <c r="C396" s="376" t="e">
        <f t="shared" si="14"/>
        <v>#VALUE!</v>
      </c>
      <c r="D396" s="376">
        <f t="shared" si="15"/>
        <v>-96.22</v>
      </c>
      <c r="E396" s="376">
        <f t="shared" si="16"/>
        <v>-61.49</v>
      </c>
      <c r="F396" s="376">
        <f t="shared" si="17"/>
        <v>25.26</v>
      </c>
    </row>
    <row r="397" spans="1:12" s="326" customFormat="1" ht="13.8" x14ac:dyDescent="0.3">
      <c r="A397" s="328"/>
      <c r="B397" s="328" t="s">
        <v>181</v>
      </c>
      <c r="C397" s="376" t="e">
        <f t="shared" si="14"/>
        <v>#VALUE!</v>
      </c>
      <c r="D397" s="376">
        <f t="shared" si="15"/>
        <v>9.6199999999999992</v>
      </c>
      <c r="E397" s="376">
        <f t="shared" si="16"/>
        <v>-18.72</v>
      </c>
      <c r="F397" s="376">
        <f t="shared" si="17"/>
        <v>-97.53</v>
      </c>
    </row>
    <row r="398" spans="1:12" s="326" customFormat="1" ht="13.8" x14ac:dyDescent="0.3">
      <c r="A398" s="330"/>
      <c r="B398" s="330" t="s">
        <v>182</v>
      </c>
      <c r="C398" s="376" t="e">
        <f t="shared" si="14"/>
        <v>#VALUE!</v>
      </c>
      <c r="D398" s="376">
        <f t="shared" si="15"/>
        <v>-21.33</v>
      </c>
      <c r="E398" s="376">
        <f t="shared" si="16"/>
        <v>-65.11</v>
      </c>
      <c r="F398" s="376">
        <f t="shared" si="17"/>
        <v>-44.18</v>
      </c>
    </row>
    <row r="399" spans="1:12" s="326" customFormat="1" ht="13.8" x14ac:dyDescent="0.3">
      <c r="A399" s="328"/>
      <c r="B399" s="328" t="s">
        <v>183</v>
      </c>
      <c r="C399" s="376" t="e">
        <f t="shared" si="14"/>
        <v>#VALUE!</v>
      </c>
      <c r="D399" s="376">
        <f t="shared" si="15"/>
        <v>2.54</v>
      </c>
      <c r="E399" s="376">
        <f t="shared" si="16"/>
        <v>-75.38</v>
      </c>
      <c r="F399" s="376">
        <f t="shared" si="17"/>
        <v>24.98</v>
      </c>
    </row>
    <row r="400" spans="1:12" s="326" customFormat="1" ht="13.8" x14ac:dyDescent="0.3">
      <c r="A400" s="330"/>
      <c r="B400" s="330" t="s">
        <v>184</v>
      </c>
      <c r="C400" s="376" t="e">
        <f t="shared" si="14"/>
        <v>#VALUE!</v>
      </c>
      <c r="D400" s="376">
        <f t="shared" si="15"/>
        <v>16.52</v>
      </c>
      <c r="E400" s="376">
        <f t="shared" si="16"/>
        <v>-62.24</v>
      </c>
      <c r="F400" s="376">
        <f t="shared" si="17"/>
        <v>-34.35</v>
      </c>
    </row>
    <row r="401" spans="1:6" s="326" customFormat="1" ht="13.8" x14ac:dyDescent="0.3">
      <c r="A401" s="328"/>
      <c r="B401" s="328" t="s">
        <v>185</v>
      </c>
      <c r="C401" s="376" t="e">
        <f t="shared" si="14"/>
        <v>#VALUE!</v>
      </c>
      <c r="D401" s="376">
        <f t="shared" si="15"/>
        <v>-17.440000000000001</v>
      </c>
      <c r="E401" s="376">
        <f t="shared" si="16"/>
        <v>-67.739999999999995</v>
      </c>
      <c r="F401" s="376">
        <f t="shared" si="17"/>
        <v>-0.84</v>
      </c>
    </row>
    <row r="402" spans="1:6" s="326" customFormat="1" ht="13.8" x14ac:dyDescent="0.3">
      <c r="A402" s="330"/>
      <c r="B402" s="330" t="s">
        <v>186</v>
      </c>
      <c r="C402" s="376" t="e">
        <f t="shared" si="14"/>
        <v>#VALUE!</v>
      </c>
      <c r="D402" s="376">
        <f t="shared" si="15"/>
        <v>-18.39</v>
      </c>
      <c r="E402" s="376">
        <f t="shared" si="16"/>
        <v>-67.31</v>
      </c>
      <c r="F402" s="376">
        <f t="shared" si="17"/>
        <v>4.63</v>
      </c>
    </row>
    <row r="403" spans="1:6" s="326" customFormat="1" ht="13.8" x14ac:dyDescent="0.3">
      <c r="A403" s="328"/>
      <c r="B403" s="328" t="s">
        <v>187</v>
      </c>
      <c r="C403" s="376" t="e">
        <f t="shared" si="14"/>
        <v>#VALUE!</v>
      </c>
      <c r="D403" s="376">
        <f t="shared" si="15"/>
        <v>-8.19</v>
      </c>
      <c r="E403" s="376">
        <f t="shared" si="16"/>
        <v>-71.36</v>
      </c>
      <c r="F403" s="376">
        <f t="shared" si="17"/>
        <v>-54.38</v>
      </c>
    </row>
    <row r="404" spans="1:6" s="326" customFormat="1" ht="13.8" x14ac:dyDescent="0.3">
      <c r="A404" s="330"/>
      <c r="B404" s="330" t="s">
        <v>188</v>
      </c>
      <c r="C404" s="376" t="e">
        <f t="shared" si="14"/>
        <v>#VALUE!</v>
      </c>
      <c r="D404" s="376">
        <f t="shared" si="15"/>
        <v>-6.54</v>
      </c>
      <c r="E404" s="376">
        <f t="shared" si="16"/>
        <v>-65</v>
      </c>
      <c r="F404" s="376">
        <f t="shared" si="17"/>
        <v>-17.190000000000001</v>
      </c>
    </row>
    <row r="405" spans="1:6" s="326" customFormat="1" ht="13.8" x14ac:dyDescent="0.3">
      <c r="A405" s="328"/>
      <c r="B405" s="328" t="s">
        <v>189</v>
      </c>
      <c r="C405" s="376" t="e">
        <f t="shared" si="14"/>
        <v>#VALUE!</v>
      </c>
      <c r="D405" s="376">
        <f t="shared" si="15"/>
        <v>4.05</v>
      </c>
      <c r="E405" s="376">
        <f t="shared" si="16"/>
        <v>-73.31</v>
      </c>
      <c r="F405" s="376">
        <f t="shared" si="17"/>
        <v>12.68</v>
      </c>
    </row>
    <row r="406" spans="1:6" s="326" customFormat="1" ht="13.8" x14ac:dyDescent="0.3">
      <c r="A406" s="330"/>
      <c r="B406" s="330" t="s">
        <v>190</v>
      </c>
      <c r="C406" s="376" t="e">
        <f t="shared" si="14"/>
        <v>#VALUE!</v>
      </c>
      <c r="D406" s="376">
        <f t="shared" si="15"/>
        <v>11.69</v>
      </c>
      <c r="E406" s="376">
        <f t="shared" si="16"/>
        <v>-67.27</v>
      </c>
      <c r="F406" s="376">
        <f t="shared" si="17"/>
        <v>11.94</v>
      </c>
    </row>
    <row r="407" spans="1:6" s="326" customFormat="1" ht="13.8" x14ac:dyDescent="0.3">
      <c r="A407" s="328"/>
      <c r="B407" s="328" t="s">
        <v>191</v>
      </c>
      <c r="C407" s="376" t="e">
        <f t="shared" si="14"/>
        <v>#VALUE!</v>
      </c>
      <c r="D407" s="376">
        <f t="shared" si="15"/>
        <v>-10.19</v>
      </c>
      <c r="E407" s="376">
        <f t="shared" si="16"/>
        <v>-65.150000000000006</v>
      </c>
      <c r="F407" s="376">
        <f t="shared" si="17"/>
        <v>0.87</v>
      </c>
    </row>
    <row r="408" spans="1:6" s="326" customFormat="1" ht="13.8" x14ac:dyDescent="0.3">
      <c r="A408" s="330"/>
      <c r="B408" s="330" t="s">
        <v>192</v>
      </c>
      <c r="C408" s="376" t="e">
        <f t="shared" si="14"/>
        <v>#VALUE!</v>
      </c>
      <c r="D408" s="376">
        <f t="shared" si="15"/>
        <v>-17.21</v>
      </c>
      <c r="E408" s="376">
        <f t="shared" si="16"/>
        <v>-63.81</v>
      </c>
      <c r="F408" s="376">
        <f t="shared" si="17"/>
        <v>-8.24</v>
      </c>
    </row>
    <row r="409" spans="1:6" s="326" customFormat="1" ht="13.8" x14ac:dyDescent="0.3">
      <c r="A409" s="328"/>
      <c r="B409" s="328" t="s">
        <v>193</v>
      </c>
      <c r="C409" s="376" t="e">
        <f t="shared" si="14"/>
        <v>#VALUE!</v>
      </c>
      <c r="D409" s="376">
        <f t="shared" si="15"/>
        <v>4.32</v>
      </c>
      <c r="E409" s="376">
        <f t="shared" si="16"/>
        <v>-77.930000000000007</v>
      </c>
      <c r="F409" s="376">
        <f t="shared" si="17"/>
        <v>125</v>
      </c>
    </row>
    <row r="410" spans="1:6" s="326" customFormat="1" ht="13.8" x14ac:dyDescent="0.3">
      <c r="A410" s="330"/>
      <c r="B410" s="330" t="s">
        <v>194</v>
      </c>
      <c r="C410" s="376" t="e">
        <f t="shared" si="14"/>
        <v>#VALUE!</v>
      </c>
      <c r="D410" s="376">
        <f t="shared" si="15"/>
        <v>-73.58</v>
      </c>
      <c r="E410" s="376">
        <f t="shared" si="16"/>
        <v>-80.39</v>
      </c>
      <c r="F410" s="376">
        <f t="shared" si="17"/>
        <v>190</v>
      </c>
    </row>
    <row r="411" spans="1:6" s="326" customFormat="1" ht="13.8" x14ac:dyDescent="0.3">
      <c r="A411" s="328"/>
      <c r="B411" s="328" t="s">
        <v>195</v>
      </c>
      <c r="C411" s="376" t="e">
        <f t="shared" si="14"/>
        <v>#VALUE!</v>
      </c>
      <c r="D411" s="376">
        <f t="shared" si="15"/>
        <v>-71.319999999999993</v>
      </c>
      <c r="E411" s="376">
        <f t="shared" si="16"/>
        <v>-38</v>
      </c>
      <c r="F411" s="376">
        <f t="shared" si="17"/>
        <v>-44.09</v>
      </c>
    </row>
    <row r="412" spans="1:6" s="326" customFormat="1" ht="13.8" x14ac:dyDescent="0.3">
      <c r="A412" s="330"/>
      <c r="B412" s="330" t="s">
        <v>196</v>
      </c>
      <c r="C412" s="376" t="e">
        <f t="shared" si="14"/>
        <v>#VALUE!</v>
      </c>
      <c r="D412" s="376">
        <f t="shared" si="15"/>
        <v>-5.28</v>
      </c>
      <c r="E412" s="376">
        <f t="shared" si="16"/>
        <v>-64.31</v>
      </c>
      <c r="F412" s="376">
        <f t="shared" si="17"/>
        <v>-7.01</v>
      </c>
    </row>
    <row r="413" spans="1:6" s="326" customFormat="1" ht="13.8" x14ac:dyDescent="0.3">
      <c r="A413" s="328"/>
      <c r="B413" s="328" t="s">
        <v>197</v>
      </c>
      <c r="C413" s="376" t="e">
        <f t="shared" si="14"/>
        <v>#VALUE!</v>
      </c>
      <c r="D413" s="376">
        <f t="shared" si="15"/>
        <v>-37.64</v>
      </c>
      <c r="E413" s="376">
        <f t="shared" si="16"/>
        <v>-63.41</v>
      </c>
      <c r="F413" s="376">
        <f t="shared" si="17"/>
        <v>-60</v>
      </c>
    </row>
    <row r="414" spans="1:6" s="326" customFormat="1" ht="13.8" x14ac:dyDescent="0.3">
      <c r="A414" s="330"/>
      <c r="B414" s="330" t="s">
        <v>198</v>
      </c>
      <c r="C414" s="376" t="e">
        <f t="shared" si="14"/>
        <v>#VALUE!</v>
      </c>
      <c r="D414" s="376">
        <f t="shared" si="15"/>
        <v>-38.24</v>
      </c>
      <c r="E414" s="376">
        <f t="shared" si="16"/>
        <v>-33.33</v>
      </c>
      <c r="F414" s="376">
        <f t="shared" si="17"/>
        <v>-92.86</v>
      </c>
    </row>
    <row r="415" spans="1:6" s="326" customFormat="1" ht="13.8" x14ac:dyDescent="0.3">
      <c r="A415" s="328"/>
      <c r="B415" s="328" t="s">
        <v>199</v>
      </c>
      <c r="C415" s="376" t="e">
        <f t="shared" si="14"/>
        <v>#VALUE!</v>
      </c>
      <c r="D415" s="376">
        <f t="shared" si="15"/>
        <v>-5.51</v>
      </c>
      <c r="E415" s="376">
        <f t="shared" si="16"/>
        <v>-65.930000000000007</v>
      </c>
      <c r="F415" s="376">
        <f t="shared" si="17"/>
        <v>6.54</v>
      </c>
    </row>
    <row r="416" spans="1:6" s="326" customFormat="1" ht="13.8" x14ac:dyDescent="0.3">
      <c r="A416" s="330"/>
      <c r="B416" s="330" t="s">
        <v>200</v>
      </c>
      <c r="C416" s="376" t="e">
        <f t="shared" si="14"/>
        <v>#VALUE!</v>
      </c>
      <c r="D416" s="376">
        <f t="shared" si="15"/>
        <v>7</v>
      </c>
      <c r="E416" s="376">
        <f t="shared" si="16"/>
        <v>-69.08</v>
      </c>
      <c r="F416" s="376">
        <f t="shared" si="17"/>
        <v>16.899999999999999</v>
      </c>
    </row>
    <row r="417" spans="1:6" s="326" customFormat="1" ht="13.8" x14ac:dyDescent="0.3">
      <c r="A417" s="328"/>
      <c r="B417" s="328" t="s">
        <v>201</v>
      </c>
      <c r="C417" s="376" t="e">
        <f t="shared" si="14"/>
        <v>#VALUE!</v>
      </c>
      <c r="D417" s="376">
        <f t="shared" si="15"/>
        <v>6.05</v>
      </c>
      <c r="E417" s="376">
        <f t="shared" si="16"/>
        <v>-69</v>
      </c>
      <c r="F417" s="376">
        <f t="shared" si="17"/>
        <v>8.89</v>
      </c>
    </row>
    <row r="418" spans="1:6" s="326" customFormat="1" ht="13.8" x14ac:dyDescent="0.3">
      <c r="A418" s="330"/>
      <c r="B418" s="330" t="s">
        <v>202</v>
      </c>
      <c r="C418" s="376" t="e">
        <f t="shared" si="14"/>
        <v>#VALUE!</v>
      </c>
      <c r="D418" s="376">
        <f t="shared" si="15"/>
        <v>-9.42</v>
      </c>
      <c r="E418" s="376">
        <f t="shared" si="16"/>
        <v>-67.59</v>
      </c>
      <c r="F418" s="376">
        <f t="shared" si="17"/>
        <v>-16.100000000000001</v>
      </c>
    </row>
    <row r="419" spans="1:6" s="326" customFormat="1" ht="13.8" x14ac:dyDescent="0.3">
      <c r="A419" s="328"/>
      <c r="B419" s="328" t="s">
        <v>203</v>
      </c>
      <c r="C419" s="376" t="e">
        <f t="shared" si="14"/>
        <v>#VALUE!</v>
      </c>
      <c r="D419" s="376">
        <f t="shared" si="15"/>
        <v>1.24</v>
      </c>
      <c r="E419" s="376">
        <f t="shared" si="16"/>
        <v>-72.53</v>
      </c>
      <c r="F419" s="376">
        <f t="shared" si="17"/>
        <v>14.26</v>
      </c>
    </row>
    <row r="420" spans="1:6" s="326" customFormat="1" ht="13.8" x14ac:dyDescent="0.3">
      <c r="A420" s="330"/>
      <c r="B420" s="330" t="s">
        <v>204</v>
      </c>
      <c r="C420" s="376" t="e">
        <f t="shared" si="14"/>
        <v>#VALUE!</v>
      </c>
      <c r="D420" s="376">
        <f t="shared" si="15"/>
        <v>19.440000000000001</v>
      </c>
      <c r="E420" s="376">
        <f t="shared" si="16"/>
        <v>-69.22</v>
      </c>
      <c r="F420" s="376">
        <f t="shared" si="17"/>
        <v>23.98</v>
      </c>
    </row>
    <row r="421" spans="1:6" s="326" customFormat="1" ht="13.8" x14ac:dyDescent="0.3">
      <c r="A421" s="328"/>
      <c r="B421" s="328" t="s">
        <v>205</v>
      </c>
      <c r="C421" s="376" t="e">
        <f t="shared" si="14"/>
        <v>#VALUE!</v>
      </c>
      <c r="D421" s="376">
        <f t="shared" si="15"/>
        <v>21.18</v>
      </c>
      <c r="E421" s="376">
        <f t="shared" si="16"/>
        <v>-69.489999999999995</v>
      </c>
      <c r="F421" s="376">
        <f t="shared" si="17"/>
        <v>48.32</v>
      </c>
    </row>
    <row r="422" spans="1:6" s="326" customFormat="1" ht="13.8" x14ac:dyDescent="0.3">
      <c r="A422" s="330"/>
      <c r="B422" s="330" t="s">
        <v>206</v>
      </c>
      <c r="C422" s="376" t="e">
        <f t="shared" si="14"/>
        <v>#VALUE!</v>
      </c>
      <c r="D422" s="376">
        <f t="shared" si="15"/>
        <v>21.87</v>
      </c>
      <c r="E422" s="376">
        <f t="shared" si="16"/>
        <v>-69.87</v>
      </c>
      <c r="F422" s="376">
        <f t="shared" si="17"/>
        <v>56.79</v>
      </c>
    </row>
    <row r="423" spans="1:6" s="326" customFormat="1" ht="13.8" x14ac:dyDescent="0.3">
      <c r="A423" s="328"/>
      <c r="B423" s="328" t="s">
        <v>207</v>
      </c>
      <c r="C423" s="376" t="e">
        <f t="shared" si="14"/>
        <v>#VALUE!</v>
      </c>
      <c r="D423" s="376">
        <f t="shared" si="15"/>
        <v>19.54</v>
      </c>
      <c r="E423" s="376">
        <f t="shared" si="16"/>
        <v>-67.8</v>
      </c>
      <c r="F423" s="376">
        <f t="shared" si="17"/>
        <v>7.73</v>
      </c>
    </row>
    <row r="424" spans="1:6" s="326" customFormat="1" ht="13.8" x14ac:dyDescent="0.3">
      <c r="A424" s="330"/>
      <c r="B424" s="330" t="s">
        <v>208</v>
      </c>
      <c r="C424" s="376" t="e">
        <f t="shared" si="14"/>
        <v>#VALUE!</v>
      </c>
      <c r="D424" s="376">
        <f t="shared" si="15"/>
        <v>14.63</v>
      </c>
      <c r="E424" s="376">
        <f t="shared" si="16"/>
        <v>-66.8</v>
      </c>
      <c r="F424" s="376">
        <f t="shared" si="17"/>
        <v>1.53</v>
      </c>
    </row>
    <row r="425" spans="1:6" s="326" customFormat="1" ht="13.8" x14ac:dyDescent="0.3">
      <c r="A425" s="328"/>
      <c r="B425" s="328" t="s">
        <v>209</v>
      </c>
      <c r="C425" s="376" t="e">
        <f t="shared" si="14"/>
        <v>#VALUE!</v>
      </c>
      <c r="D425" s="376">
        <f t="shared" si="15"/>
        <v>-7.04</v>
      </c>
      <c r="E425" s="376">
        <f t="shared" si="16"/>
        <v>-66.08</v>
      </c>
      <c r="F425" s="376">
        <f t="shared" si="17"/>
        <v>-9.74</v>
      </c>
    </row>
    <row r="426" spans="1:6" s="326" customFormat="1" ht="13.8" x14ac:dyDescent="0.3">
      <c r="A426" s="330"/>
      <c r="B426" s="330" t="s">
        <v>210</v>
      </c>
      <c r="C426" s="376" t="e">
        <f t="shared" si="14"/>
        <v>#VALUE!</v>
      </c>
      <c r="D426" s="376">
        <f t="shared" si="15"/>
        <v>-5.22</v>
      </c>
      <c r="E426" s="376">
        <f t="shared" si="16"/>
        <v>-66.17</v>
      </c>
      <c r="F426" s="376">
        <f t="shared" si="17"/>
        <v>-10.96</v>
      </c>
    </row>
    <row r="427" spans="1:6" s="326" customFormat="1" ht="13.8" x14ac:dyDescent="0.3">
      <c r="A427" s="328"/>
      <c r="B427" s="328" t="s">
        <v>211</v>
      </c>
      <c r="C427" s="376" t="e">
        <f t="shared" si="14"/>
        <v>#VALUE!</v>
      </c>
      <c r="D427" s="376">
        <f t="shared" si="15"/>
        <v>7.98</v>
      </c>
      <c r="E427" s="376">
        <f t="shared" si="16"/>
        <v>-67.52</v>
      </c>
      <c r="F427" s="376">
        <f t="shared" si="17"/>
        <v>-3.01</v>
      </c>
    </row>
    <row r="428" spans="1:6" s="326" customFormat="1" ht="13.8" x14ac:dyDescent="0.3">
      <c r="A428" s="330"/>
      <c r="B428" s="330" t="s">
        <v>212</v>
      </c>
      <c r="C428" s="376" t="e">
        <f t="shared" si="14"/>
        <v>#VALUE!</v>
      </c>
      <c r="D428" s="376">
        <f t="shared" si="15"/>
        <v>-44.72</v>
      </c>
      <c r="E428" s="376">
        <f t="shared" si="16"/>
        <v>-60.59</v>
      </c>
      <c r="F428" s="376">
        <f t="shared" si="17"/>
        <v>-9.61</v>
      </c>
    </row>
    <row r="429" spans="1:6" s="326" customFormat="1" ht="13.8" x14ac:dyDescent="0.3">
      <c r="A429" s="328"/>
      <c r="B429" s="328" t="s">
        <v>213</v>
      </c>
      <c r="C429" s="376" t="e">
        <f t="shared" si="14"/>
        <v>#VALUE!</v>
      </c>
      <c r="D429" s="376">
        <f t="shared" si="15"/>
        <v>4.6500000000000004</v>
      </c>
      <c r="E429" s="376">
        <f t="shared" si="16"/>
        <v>-69.33</v>
      </c>
      <c r="F429" s="376">
        <f t="shared" si="17"/>
        <v>22.82</v>
      </c>
    </row>
    <row r="430" spans="1:6" s="326" customFormat="1" ht="13.8" x14ac:dyDescent="0.3">
      <c r="A430" s="330"/>
      <c r="B430" s="330" t="s">
        <v>214</v>
      </c>
      <c r="C430" s="376" t="e">
        <f t="shared" si="14"/>
        <v>#VALUE!</v>
      </c>
      <c r="D430" s="376">
        <f t="shared" si="15"/>
        <v>17.45</v>
      </c>
      <c r="E430" s="376">
        <f t="shared" si="16"/>
        <v>-80.02</v>
      </c>
      <c r="F430" s="376">
        <f t="shared" si="17"/>
        <v>97.27</v>
      </c>
    </row>
    <row r="431" spans="1:6" s="326" customFormat="1" ht="13.8" x14ac:dyDescent="0.3">
      <c r="A431" s="328"/>
      <c r="B431" s="328" t="s">
        <v>215</v>
      </c>
      <c r="C431" s="376" t="e">
        <f t="shared" si="14"/>
        <v>#VALUE!</v>
      </c>
      <c r="D431" s="376">
        <f t="shared" si="15"/>
        <v>4.4000000000000004</v>
      </c>
      <c r="E431" s="376">
        <f t="shared" si="16"/>
        <v>-69.09</v>
      </c>
      <c r="F431" s="376">
        <f t="shared" si="17"/>
        <v>21.76</v>
      </c>
    </row>
    <row r="432" spans="1:6" s="326" customFormat="1" ht="13.8" x14ac:dyDescent="0.3">
      <c r="A432" s="330"/>
      <c r="B432" s="330" t="s">
        <v>216</v>
      </c>
      <c r="C432" s="376" t="e">
        <f t="shared" si="14"/>
        <v>#VALUE!</v>
      </c>
      <c r="D432" s="376">
        <f t="shared" si="15"/>
        <v>2.1</v>
      </c>
      <c r="E432" s="376">
        <f t="shared" si="16"/>
        <v>-67.989999999999995</v>
      </c>
      <c r="F432" s="376">
        <f t="shared" si="17"/>
        <v>3.22</v>
      </c>
    </row>
    <row r="433" spans="1:6" s="326" customFormat="1" ht="13.8" x14ac:dyDescent="0.3">
      <c r="A433" s="328"/>
      <c r="B433" s="328" t="s">
        <v>217</v>
      </c>
      <c r="C433" s="376" t="e">
        <f t="shared" si="14"/>
        <v>#VALUE!</v>
      </c>
      <c r="D433" s="376">
        <f t="shared" si="15"/>
        <v>1.24</v>
      </c>
      <c r="E433" s="376">
        <f t="shared" si="16"/>
        <v>-69.23</v>
      </c>
      <c r="F433" s="376">
        <f t="shared" si="17"/>
        <v>3.87</v>
      </c>
    </row>
    <row r="434" spans="1:6" s="326" customFormat="1" ht="13.8" x14ac:dyDescent="0.3">
      <c r="A434" s="330"/>
      <c r="B434" s="330" t="s">
        <v>218</v>
      </c>
      <c r="C434" s="376" t="e">
        <f t="shared" si="14"/>
        <v>#VALUE!</v>
      </c>
      <c r="D434" s="376">
        <f t="shared" si="15"/>
        <v>2.59</v>
      </c>
      <c r="E434" s="376">
        <f t="shared" si="16"/>
        <v>-67.3</v>
      </c>
      <c r="F434" s="376">
        <f t="shared" si="17"/>
        <v>2.87</v>
      </c>
    </row>
    <row r="435" spans="1:6" s="326" customFormat="1" ht="13.8" x14ac:dyDescent="0.3">
      <c r="A435" s="328"/>
      <c r="B435" s="328" t="s">
        <v>219</v>
      </c>
      <c r="C435" s="376" t="e">
        <f t="shared" si="14"/>
        <v>#VALUE!</v>
      </c>
      <c r="D435" s="376">
        <f t="shared" si="15"/>
        <v>3.53</v>
      </c>
      <c r="E435" s="376">
        <f t="shared" si="16"/>
        <v>-69.11</v>
      </c>
      <c r="F435" s="376">
        <f t="shared" si="17"/>
        <v>15.78</v>
      </c>
    </row>
    <row r="436" spans="1:6" s="326" customFormat="1" ht="13.8" x14ac:dyDescent="0.3">
      <c r="A436" s="330"/>
      <c r="B436" s="330" t="s">
        <v>220</v>
      </c>
      <c r="C436" s="376" t="e">
        <f t="shared" si="14"/>
        <v>#VALUE!</v>
      </c>
      <c r="D436" s="376">
        <f t="shared" si="15"/>
        <v>-10.17</v>
      </c>
      <c r="E436" s="376">
        <f t="shared" si="16"/>
        <v>-71.12</v>
      </c>
      <c r="F436" s="376">
        <f t="shared" si="17"/>
        <v>18.53</v>
      </c>
    </row>
    <row r="437" spans="1:6" s="326" customFormat="1" ht="13.8" x14ac:dyDescent="0.3">
      <c r="A437" s="328"/>
      <c r="B437" s="328" t="s">
        <v>221</v>
      </c>
      <c r="C437" s="376" t="e">
        <f t="shared" si="14"/>
        <v>#VALUE!</v>
      </c>
      <c r="D437" s="376">
        <f t="shared" si="15"/>
        <v>-5.68</v>
      </c>
      <c r="E437" s="376">
        <f t="shared" si="16"/>
        <v>-71.58</v>
      </c>
      <c r="F437" s="376">
        <f t="shared" si="17"/>
        <v>20.98</v>
      </c>
    </row>
    <row r="438" spans="1:6" s="326" customFormat="1" ht="13.8" x14ac:dyDescent="0.3">
      <c r="A438" s="330"/>
      <c r="B438" s="330" t="s">
        <v>222</v>
      </c>
      <c r="C438" s="376" t="e">
        <f t="shared" si="14"/>
        <v>#VALUE!</v>
      </c>
      <c r="D438" s="376">
        <f t="shared" si="15"/>
        <v>0.68</v>
      </c>
      <c r="E438" s="376">
        <f t="shared" si="16"/>
        <v>-68.62</v>
      </c>
      <c r="F438" s="376">
        <f t="shared" si="17"/>
        <v>13.12</v>
      </c>
    </row>
    <row r="439" spans="1:6" s="326" customFormat="1" ht="13.8" x14ac:dyDescent="0.3">
      <c r="A439" s="328"/>
      <c r="B439" s="328" t="s">
        <v>223</v>
      </c>
      <c r="C439" s="376" t="e">
        <f t="shared" si="14"/>
        <v>#VALUE!</v>
      </c>
      <c r="D439" s="376">
        <f t="shared" si="15"/>
        <v>-5.38</v>
      </c>
      <c r="E439" s="376">
        <f t="shared" si="16"/>
        <v>-67.83</v>
      </c>
      <c r="F439" s="376">
        <f t="shared" si="17"/>
        <v>9.32</v>
      </c>
    </row>
    <row r="440" spans="1:6" s="326" customFormat="1" ht="13.8" x14ac:dyDescent="0.3">
      <c r="A440" s="330"/>
      <c r="B440" s="330" t="s">
        <v>224</v>
      </c>
      <c r="C440" s="376" t="e">
        <f t="shared" si="14"/>
        <v>#VALUE!</v>
      </c>
      <c r="D440" s="376">
        <f t="shared" si="15"/>
        <v>-2.56</v>
      </c>
      <c r="E440" s="376">
        <f t="shared" si="16"/>
        <v>-68.95</v>
      </c>
      <c r="F440" s="376">
        <f t="shared" si="17"/>
        <v>40.71</v>
      </c>
    </row>
    <row r="441" spans="1:6" s="326" customFormat="1" ht="13.8" x14ac:dyDescent="0.3">
      <c r="A441" s="328"/>
      <c r="B441" s="328" t="s">
        <v>225</v>
      </c>
      <c r="C441" s="376" t="e">
        <f t="shared" si="14"/>
        <v>#VALUE!</v>
      </c>
      <c r="D441" s="376">
        <f t="shared" si="15"/>
        <v>6.58</v>
      </c>
      <c r="E441" s="376">
        <f t="shared" si="16"/>
        <v>-67.56</v>
      </c>
      <c r="F441" s="376">
        <f t="shared" si="17"/>
        <v>20.18</v>
      </c>
    </row>
    <row r="442" spans="1:6" s="326" customFormat="1" ht="13.8" x14ac:dyDescent="0.3">
      <c r="A442" s="330"/>
      <c r="B442" s="330" t="s">
        <v>226</v>
      </c>
      <c r="C442" s="376" t="e">
        <f t="shared" si="14"/>
        <v>#VALUE!</v>
      </c>
      <c r="D442" s="376">
        <f t="shared" si="15"/>
        <v>17</v>
      </c>
      <c r="E442" s="376">
        <f t="shared" si="16"/>
        <v>-68.44</v>
      </c>
      <c r="F442" s="376">
        <f t="shared" si="17"/>
        <v>14.31</v>
      </c>
    </row>
    <row r="443" spans="1:6" s="326" customFormat="1" ht="13.8" x14ac:dyDescent="0.3">
      <c r="A443" s="328"/>
      <c r="B443" s="328" t="s">
        <v>227</v>
      </c>
      <c r="C443" s="376" t="e">
        <f t="shared" si="14"/>
        <v>#VALUE!</v>
      </c>
      <c r="D443" s="376">
        <f t="shared" si="15"/>
        <v>-5.01</v>
      </c>
      <c r="E443" s="376">
        <f t="shared" si="16"/>
        <v>-64.67</v>
      </c>
      <c r="F443" s="376">
        <f t="shared" si="17"/>
        <v>-32.770000000000003</v>
      </c>
    </row>
    <row r="444" spans="1:6" s="326" customFormat="1" ht="13.8" x14ac:dyDescent="0.3">
      <c r="A444" s="330"/>
      <c r="B444" s="330" t="s">
        <v>228</v>
      </c>
      <c r="C444" s="376" t="e">
        <f t="shared" si="14"/>
        <v>#VALUE!</v>
      </c>
      <c r="D444" s="376">
        <f t="shared" si="15"/>
        <v>19.21</v>
      </c>
      <c r="E444" s="376">
        <f t="shared" si="16"/>
        <v>-70.77</v>
      </c>
      <c r="F444" s="376">
        <f t="shared" si="17"/>
        <v>14.43</v>
      </c>
    </row>
    <row r="445" spans="1:6" s="326" customFormat="1" ht="13.8" x14ac:dyDescent="0.3">
      <c r="A445" s="328"/>
      <c r="B445" s="328" t="s">
        <v>229</v>
      </c>
      <c r="C445" s="376" t="e">
        <f t="shared" si="14"/>
        <v>#VALUE!</v>
      </c>
      <c r="D445" s="376">
        <f t="shared" si="15"/>
        <v>9.5</v>
      </c>
      <c r="E445" s="376">
        <f t="shared" si="16"/>
        <v>-69.84</v>
      </c>
      <c r="F445" s="376">
        <f t="shared" si="17"/>
        <v>16.12</v>
      </c>
    </row>
    <row r="446" spans="1:6" s="326" customFormat="1" ht="13.8" x14ac:dyDescent="0.3">
      <c r="A446" s="330"/>
      <c r="B446" s="330" t="s">
        <v>230</v>
      </c>
      <c r="C446" s="376" t="e">
        <f t="shared" si="14"/>
        <v>#VALUE!</v>
      </c>
      <c r="D446" s="376">
        <f t="shared" si="15"/>
        <v>-7.1</v>
      </c>
      <c r="E446" s="376">
        <f t="shared" si="16"/>
        <v>-67.25</v>
      </c>
      <c r="F446" s="376">
        <f t="shared" si="17"/>
        <v>2.25</v>
      </c>
    </row>
    <row r="447" spans="1:6" s="326" customFormat="1" ht="13.8" x14ac:dyDescent="0.3">
      <c r="A447" s="328"/>
      <c r="B447" s="328" t="s">
        <v>231</v>
      </c>
      <c r="C447" s="376" t="e">
        <f t="shared" si="14"/>
        <v>#VALUE!</v>
      </c>
      <c r="D447" s="376">
        <f t="shared" si="15"/>
        <v>14.88</v>
      </c>
      <c r="E447" s="376">
        <f t="shared" si="16"/>
        <v>-71.989999999999995</v>
      </c>
      <c r="F447" s="376">
        <f t="shared" si="17"/>
        <v>39.5</v>
      </c>
    </row>
    <row r="448" spans="1:6" s="326" customFormat="1" ht="13.8" x14ac:dyDescent="0.3">
      <c r="A448" s="330"/>
      <c r="B448" s="330" t="s">
        <v>232</v>
      </c>
      <c r="C448" s="376" t="e">
        <f t="shared" si="14"/>
        <v>#VALUE!</v>
      </c>
      <c r="D448" s="376">
        <f t="shared" si="15"/>
        <v>91.7</v>
      </c>
      <c r="E448" s="376">
        <f t="shared" si="16"/>
        <v>-79.61</v>
      </c>
      <c r="F448" s="376">
        <f t="shared" si="17"/>
        <v>140.46</v>
      </c>
    </row>
    <row r="449" spans="1:6" s="326" customFormat="1" ht="13.8" x14ac:dyDescent="0.3">
      <c r="A449" s="328"/>
      <c r="B449" s="328" t="s">
        <v>233</v>
      </c>
      <c r="C449" s="376" t="e">
        <f t="shared" si="14"/>
        <v>#VALUE!</v>
      </c>
      <c r="D449" s="376">
        <f t="shared" si="15"/>
        <v>0.27</v>
      </c>
      <c r="E449" s="376">
        <f t="shared" si="16"/>
        <v>-73.59</v>
      </c>
      <c r="F449" s="376">
        <f t="shared" si="17"/>
        <v>54.84</v>
      </c>
    </row>
    <row r="450" spans="1:6" s="326" customFormat="1" ht="13.8" x14ac:dyDescent="0.3">
      <c r="A450" s="330"/>
      <c r="B450" s="330" t="s">
        <v>234</v>
      </c>
      <c r="C450" s="376" t="e">
        <f t="shared" si="14"/>
        <v>#VALUE!</v>
      </c>
      <c r="D450" s="376">
        <f t="shared" si="15"/>
        <v>-12.52</v>
      </c>
      <c r="E450" s="376">
        <f t="shared" si="16"/>
        <v>-70.13</v>
      </c>
      <c r="F450" s="376">
        <f t="shared" si="17"/>
        <v>28.77</v>
      </c>
    </row>
    <row r="451" spans="1:6" s="326" customFormat="1" ht="13.8" x14ac:dyDescent="0.3">
      <c r="A451" s="328"/>
      <c r="B451" s="328" t="s">
        <v>235</v>
      </c>
      <c r="C451" s="376" t="e">
        <f t="shared" si="14"/>
        <v>#VALUE!</v>
      </c>
      <c r="D451" s="376">
        <f t="shared" si="15"/>
        <v>31.1</v>
      </c>
      <c r="E451" s="376">
        <f t="shared" si="16"/>
        <v>-71.66</v>
      </c>
      <c r="F451" s="376">
        <f t="shared" si="17"/>
        <v>33.54</v>
      </c>
    </row>
    <row r="452" spans="1:6" s="326" customFormat="1" ht="13.8" x14ac:dyDescent="0.3">
      <c r="A452" s="330"/>
      <c r="B452" s="330" t="s">
        <v>236</v>
      </c>
      <c r="C452" s="376" t="e">
        <f t="shared" si="14"/>
        <v>#VALUE!</v>
      </c>
      <c r="D452" s="376">
        <f t="shared" si="15"/>
        <v>0.69</v>
      </c>
      <c r="E452" s="376">
        <f t="shared" si="16"/>
        <v>-69.8</v>
      </c>
      <c r="F452" s="376">
        <f t="shared" si="17"/>
        <v>36.89</v>
      </c>
    </row>
    <row r="453" spans="1:6" s="326" customFormat="1" ht="13.8" x14ac:dyDescent="0.3">
      <c r="A453" s="328"/>
      <c r="B453" s="328" t="s">
        <v>237</v>
      </c>
      <c r="C453" s="376" t="e">
        <f t="shared" si="14"/>
        <v>#VALUE!</v>
      </c>
      <c r="D453" s="376">
        <f t="shared" si="15"/>
        <v>2.4500000000000002</v>
      </c>
      <c r="E453" s="376">
        <f t="shared" si="16"/>
        <v>-67.05</v>
      </c>
      <c r="F453" s="376">
        <f t="shared" si="17"/>
        <v>5.28</v>
      </c>
    </row>
    <row r="454" spans="1:6" s="326" customFormat="1" ht="27.6" x14ac:dyDescent="0.3">
      <c r="A454" s="330"/>
      <c r="B454" s="330" t="s">
        <v>238</v>
      </c>
      <c r="C454" s="376" t="e">
        <f t="shared" si="14"/>
        <v>#VALUE!</v>
      </c>
      <c r="D454" s="376">
        <f t="shared" si="15"/>
        <v>1.75</v>
      </c>
      <c r="E454" s="376">
        <f t="shared" si="16"/>
        <v>-71.709999999999994</v>
      </c>
      <c r="F454" s="376">
        <f t="shared" si="17"/>
        <v>49.09</v>
      </c>
    </row>
    <row r="455" spans="1:6" s="326" customFormat="1" ht="13.8" x14ac:dyDescent="0.3">
      <c r="A455" s="328"/>
      <c r="B455" s="328" t="s">
        <v>239</v>
      </c>
      <c r="C455" s="376" t="e">
        <f t="shared" si="14"/>
        <v>#VALUE!</v>
      </c>
      <c r="D455" s="376">
        <f t="shared" si="15"/>
        <v>-3.62</v>
      </c>
      <c r="E455" s="376">
        <f t="shared" si="16"/>
        <v>-72.239999999999995</v>
      </c>
      <c r="F455" s="376">
        <f t="shared" si="17"/>
        <v>57.48</v>
      </c>
    </row>
    <row r="456" spans="1:6" s="326" customFormat="1" ht="13.8" x14ac:dyDescent="0.3">
      <c r="A456" s="330"/>
      <c r="B456" s="330" t="s">
        <v>240</v>
      </c>
      <c r="C456" s="376" t="e">
        <f t="shared" si="14"/>
        <v>#VALUE!</v>
      </c>
      <c r="D456" s="376">
        <f t="shared" si="15"/>
        <v>-76.92</v>
      </c>
      <c r="E456" s="376">
        <f t="shared" si="16"/>
        <v>-66.67</v>
      </c>
      <c r="F456" s="376">
        <f t="shared" si="17"/>
        <v>200</v>
      </c>
    </row>
    <row r="457" spans="1:6" s="326" customFormat="1" ht="13.8" x14ac:dyDescent="0.3">
      <c r="A457" s="328"/>
      <c r="B457" s="328" t="s">
        <v>241</v>
      </c>
      <c r="C457" s="376" t="e">
        <f t="shared" ref="C457:C520" si="18">ROUND(((C68-B68)*100/B68),2)</f>
        <v>#VALUE!</v>
      </c>
      <c r="D457" s="376">
        <f t="shared" ref="D457:D520" si="19">ROUND(((D68-C68)*100/C68),2)</f>
        <v>11.72</v>
      </c>
      <c r="E457" s="376">
        <f t="shared" ref="E457:E520" si="20">ROUND(((E68-D68)*100/D68),2)</f>
        <v>-70.849999999999994</v>
      </c>
      <c r="F457" s="376">
        <f t="shared" ref="F457:F520" si="21">ROUND(F68/E68*100-100,2)</f>
        <v>36.29</v>
      </c>
    </row>
    <row r="458" spans="1:6" s="326" customFormat="1" ht="13.8" x14ac:dyDescent="0.3">
      <c r="A458" s="330"/>
      <c r="B458" s="330" t="s">
        <v>242</v>
      </c>
      <c r="C458" s="376" t="e">
        <f t="shared" si="18"/>
        <v>#VALUE!</v>
      </c>
      <c r="D458" s="376">
        <f t="shared" si="19"/>
        <v>-16.809999999999999</v>
      </c>
      <c r="E458" s="376">
        <f t="shared" si="20"/>
        <v>-69.040000000000006</v>
      </c>
      <c r="F458" s="376">
        <f t="shared" si="21"/>
        <v>22.09</v>
      </c>
    </row>
    <row r="459" spans="1:6" s="326" customFormat="1" ht="13.8" x14ac:dyDescent="0.3">
      <c r="A459" s="328"/>
      <c r="B459" s="328" t="s">
        <v>243</v>
      </c>
      <c r="C459" s="376" t="e">
        <f t="shared" si="18"/>
        <v>#VALUE!</v>
      </c>
      <c r="D459" s="376">
        <f t="shared" si="19"/>
        <v>13.01</v>
      </c>
      <c r="E459" s="376">
        <f t="shared" si="20"/>
        <v>-69.459999999999994</v>
      </c>
      <c r="F459" s="376">
        <f t="shared" si="21"/>
        <v>20.38</v>
      </c>
    </row>
    <row r="460" spans="1:6" s="326" customFormat="1" ht="13.8" x14ac:dyDescent="0.3">
      <c r="A460" s="330"/>
      <c r="B460" s="330" t="s">
        <v>244</v>
      </c>
      <c r="C460" s="376" t="e">
        <f t="shared" si="18"/>
        <v>#VALUE!</v>
      </c>
      <c r="D460" s="376">
        <f t="shared" si="19"/>
        <v>-19.41</v>
      </c>
      <c r="E460" s="376">
        <f t="shared" si="20"/>
        <v>-69.42</v>
      </c>
      <c r="F460" s="376">
        <f t="shared" si="21"/>
        <v>91.68</v>
      </c>
    </row>
    <row r="461" spans="1:6" s="326" customFormat="1" ht="13.8" x14ac:dyDescent="0.3">
      <c r="A461" s="328"/>
      <c r="B461" s="328" t="s">
        <v>245</v>
      </c>
      <c r="C461" s="376" t="e">
        <f t="shared" si="18"/>
        <v>#VALUE!</v>
      </c>
      <c r="D461" s="376">
        <f t="shared" si="19"/>
        <v>0.32</v>
      </c>
      <c r="E461" s="376">
        <f t="shared" si="20"/>
        <v>-69.81</v>
      </c>
      <c r="F461" s="376">
        <f t="shared" si="21"/>
        <v>18.89</v>
      </c>
    </row>
    <row r="462" spans="1:6" s="326" customFormat="1" ht="13.8" x14ac:dyDescent="0.3">
      <c r="A462" s="330"/>
      <c r="B462" s="330" t="s">
        <v>246</v>
      </c>
      <c r="C462" s="376" t="e">
        <f t="shared" si="18"/>
        <v>#VALUE!</v>
      </c>
      <c r="D462" s="376">
        <f t="shared" si="19"/>
        <v>3</v>
      </c>
      <c r="E462" s="376">
        <f t="shared" si="20"/>
        <v>-68.72</v>
      </c>
      <c r="F462" s="376">
        <f t="shared" si="21"/>
        <v>-4.12</v>
      </c>
    </row>
    <row r="463" spans="1:6" s="326" customFormat="1" ht="13.8" x14ac:dyDescent="0.3">
      <c r="A463" s="328"/>
      <c r="B463" s="328" t="s">
        <v>247</v>
      </c>
      <c r="C463" s="376" t="e">
        <f t="shared" si="18"/>
        <v>#VALUE!</v>
      </c>
      <c r="D463" s="376">
        <f t="shared" si="19"/>
        <v>18.260000000000002</v>
      </c>
      <c r="E463" s="376">
        <f t="shared" si="20"/>
        <v>-70.040000000000006</v>
      </c>
      <c r="F463" s="376">
        <f t="shared" si="21"/>
        <v>75.06</v>
      </c>
    </row>
    <row r="464" spans="1:6" s="326" customFormat="1" ht="13.8" x14ac:dyDescent="0.3">
      <c r="A464" s="330"/>
      <c r="B464" s="330" t="s">
        <v>248</v>
      </c>
      <c r="C464" s="376" t="e">
        <f t="shared" si="18"/>
        <v>#VALUE!</v>
      </c>
      <c r="D464" s="376">
        <f t="shared" si="19"/>
        <v>49.91</v>
      </c>
      <c r="E464" s="376">
        <f t="shared" si="20"/>
        <v>-61.08</v>
      </c>
      <c r="F464" s="376">
        <f t="shared" si="21"/>
        <v>-12.74</v>
      </c>
    </row>
    <row r="465" spans="1:6" s="326" customFormat="1" ht="13.8" x14ac:dyDescent="0.3">
      <c r="A465" s="328"/>
      <c r="B465" s="328" t="s">
        <v>249</v>
      </c>
      <c r="C465" s="376" t="e">
        <f t="shared" si="18"/>
        <v>#VALUE!</v>
      </c>
      <c r="D465" s="376">
        <f t="shared" si="19"/>
        <v>52.82</v>
      </c>
      <c r="E465" s="376">
        <f t="shared" si="20"/>
        <v>-49.89</v>
      </c>
      <c r="F465" s="376">
        <f t="shared" si="21"/>
        <v>-29.29</v>
      </c>
    </row>
    <row r="466" spans="1:6" s="326" customFormat="1" ht="13.8" x14ac:dyDescent="0.3">
      <c r="A466" s="330"/>
      <c r="B466" s="330" t="s">
        <v>250</v>
      </c>
      <c r="C466" s="376" t="e">
        <f t="shared" si="18"/>
        <v>#VALUE!</v>
      </c>
      <c r="D466" s="376">
        <f t="shared" si="19"/>
        <v>63.28</v>
      </c>
      <c r="E466" s="376">
        <f t="shared" si="20"/>
        <v>-79.75</v>
      </c>
      <c r="F466" s="376">
        <f t="shared" si="21"/>
        <v>40.950000000000003</v>
      </c>
    </row>
    <row r="467" spans="1:6" s="326" customFormat="1" ht="13.8" x14ac:dyDescent="0.3">
      <c r="A467" s="328"/>
      <c r="B467" s="328" t="s">
        <v>251</v>
      </c>
      <c r="C467" s="376" t="e">
        <f t="shared" si="18"/>
        <v>#VALUE!</v>
      </c>
      <c r="D467" s="376">
        <f t="shared" si="19"/>
        <v>25.83</v>
      </c>
      <c r="E467" s="376">
        <f t="shared" si="20"/>
        <v>-70.459999999999994</v>
      </c>
      <c r="F467" s="376">
        <f t="shared" si="21"/>
        <v>26.25</v>
      </c>
    </row>
    <row r="468" spans="1:6" s="326" customFormat="1" ht="13.8" x14ac:dyDescent="0.3">
      <c r="A468" s="330"/>
      <c r="B468" s="330" t="s">
        <v>252</v>
      </c>
      <c r="C468" s="376" t="e">
        <f t="shared" si="18"/>
        <v>#VALUE!</v>
      </c>
      <c r="D468" s="376">
        <f t="shared" si="19"/>
        <v>1.88</v>
      </c>
      <c r="E468" s="376">
        <f t="shared" si="20"/>
        <v>-69.209999999999994</v>
      </c>
      <c r="F468" s="376">
        <f t="shared" si="21"/>
        <v>23.98</v>
      </c>
    </row>
    <row r="469" spans="1:6" s="326" customFormat="1" ht="13.8" x14ac:dyDescent="0.3">
      <c r="A469" s="328"/>
      <c r="B469" s="328" t="s">
        <v>253</v>
      </c>
      <c r="C469" s="376" t="e">
        <f t="shared" si="18"/>
        <v>#VALUE!</v>
      </c>
      <c r="D469" s="376">
        <f t="shared" si="19"/>
        <v>9.67</v>
      </c>
      <c r="E469" s="376">
        <f t="shared" si="20"/>
        <v>-70.78</v>
      </c>
      <c r="F469" s="376">
        <f t="shared" si="21"/>
        <v>18.37</v>
      </c>
    </row>
    <row r="470" spans="1:6" s="326" customFormat="1" ht="13.8" x14ac:dyDescent="0.3">
      <c r="A470" s="330"/>
      <c r="B470" s="330" t="s">
        <v>254</v>
      </c>
      <c r="C470" s="376" t="e">
        <f t="shared" si="18"/>
        <v>#VALUE!</v>
      </c>
      <c r="D470" s="376">
        <f t="shared" si="19"/>
        <v>-0.69</v>
      </c>
      <c r="E470" s="376">
        <f t="shared" si="20"/>
        <v>-68.64</v>
      </c>
      <c r="F470" s="376">
        <f t="shared" si="21"/>
        <v>25.89</v>
      </c>
    </row>
    <row r="471" spans="1:6" s="326" customFormat="1" ht="13.8" x14ac:dyDescent="0.3">
      <c r="A471" s="328"/>
      <c r="B471" s="328" t="s">
        <v>255</v>
      </c>
      <c r="C471" s="376" t="e">
        <f t="shared" si="18"/>
        <v>#VALUE!</v>
      </c>
      <c r="D471" s="376">
        <f t="shared" si="19"/>
        <v>-2.8</v>
      </c>
      <c r="E471" s="376">
        <f t="shared" si="20"/>
        <v>-61.57</v>
      </c>
      <c r="F471" s="376">
        <f t="shared" si="21"/>
        <v>-14.85</v>
      </c>
    </row>
    <row r="472" spans="1:6" s="326" customFormat="1" ht="13.8" x14ac:dyDescent="0.3">
      <c r="A472" s="330"/>
      <c r="B472" s="330" t="s">
        <v>256</v>
      </c>
      <c r="C472" s="376" t="e">
        <f t="shared" si="18"/>
        <v>#VALUE!</v>
      </c>
      <c r="D472" s="376">
        <f t="shared" si="19"/>
        <v>-4.26</v>
      </c>
      <c r="E472" s="376">
        <f t="shared" si="20"/>
        <v>-66.8</v>
      </c>
      <c r="F472" s="376">
        <f t="shared" si="21"/>
        <v>32.93</v>
      </c>
    </row>
    <row r="473" spans="1:6" s="326" customFormat="1" ht="13.8" x14ac:dyDescent="0.3">
      <c r="A473" s="328"/>
      <c r="B473" s="328" t="s">
        <v>257</v>
      </c>
      <c r="C473" s="376" t="e">
        <f t="shared" si="18"/>
        <v>#VALUE!</v>
      </c>
      <c r="D473" s="376">
        <f t="shared" si="19"/>
        <v>-0.41</v>
      </c>
      <c r="E473" s="376">
        <f t="shared" si="20"/>
        <v>-68.77</v>
      </c>
      <c r="F473" s="376">
        <f t="shared" si="21"/>
        <v>25.32</v>
      </c>
    </row>
    <row r="474" spans="1:6" s="326" customFormat="1" ht="13.8" x14ac:dyDescent="0.3">
      <c r="A474" s="330"/>
      <c r="B474" s="330" t="s">
        <v>258</v>
      </c>
      <c r="C474" s="376" t="e">
        <f t="shared" si="18"/>
        <v>#VALUE!</v>
      </c>
      <c r="D474" s="376">
        <f t="shared" si="19"/>
        <v>6.72</v>
      </c>
      <c r="E474" s="376">
        <f t="shared" si="20"/>
        <v>-73.13</v>
      </c>
      <c r="F474" s="376">
        <f t="shared" si="21"/>
        <v>66.239999999999995</v>
      </c>
    </row>
    <row r="475" spans="1:6" s="326" customFormat="1" ht="13.8" x14ac:dyDescent="0.3">
      <c r="A475" s="328"/>
      <c r="B475" s="328" t="s">
        <v>259</v>
      </c>
      <c r="C475" s="376" t="e">
        <f t="shared" si="18"/>
        <v>#VALUE!</v>
      </c>
      <c r="D475" s="376">
        <f t="shared" si="19"/>
        <v>-2.4900000000000002</v>
      </c>
      <c r="E475" s="376">
        <f t="shared" si="20"/>
        <v>-68.13</v>
      </c>
      <c r="F475" s="376">
        <f t="shared" si="21"/>
        <v>25.91</v>
      </c>
    </row>
    <row r="476" spans="1:6" s="326" customFormat="1" ht="13.8" x14ac:dyDescent="0.3">
      <c r="A476" s="330"/>
      <c r="B476" s="330" t="s">
        <v>260</v>
      </c>
      <c r="C476" s="376" t="e">
        <f t="shared" si="18"/>
        <v>#VALUE!</v>
      </c>
      <c r="D476" s="376">
        <f t="shared" si="19"/>
        <v>14.38</v>
      </c>
      <c r="E476" s="376">
        <f t="shared" si="20"/>
        <v>-70.72</v>
      </c>
      <c r="F476" s="376">
        <f t="shared" si="21"/>
        <v>16.600000000000001</v>
      </c>
    </row>
    <row r="477" spans="1:6" s="326" customFormat="1" ht="13.8" x14ac:dyDescent="0.3">
      <c r="A477" s="328"/>
      <c r="B477" s="328" t="s">
        <v>261</v>
      </c>
      <c r="C477" s="376" t="e">
        <f t="shared" si="18"/>
        <v>#VALUE!</v>
      </c>
      <c r="D477" s="376">
        <f t="shared" si="19"/>
        <v>12.31</v>
      </c>
      <c r="E477" s="376">
        <f t="shared" si="20"/>
        <v>-72.83</v>
      </c>
      <c r="F477" s="376">
        <f t="shared" si="21"/>
        <v>31.44</v>
      </c>
    </row>
    <row r="478" spans="1:6" s="326" customFormat="1" ht="13.8" x14ac:dyDescent="0.3">
      <c r="A478" s="330"/>
      <c r="B478" s="330" t="s">
        <v>262</v>
      </c>
      <c r="C478" s="376" t="e">
        <f t="shared" si="18"/>
        <v>#VALUE!</v>
      </c>
      <c r="D478" s="376">
        <f t="shared" si="19"/>
        <v>10.87</v>
      </c>
      <c r="E478" s="376">
        <f t="shared" si="20"/>
        <v>-70.040000000000006</v>
      </c>
      <c r="F478" s="376">
        <f t="shared" si="21"/>
        <v>7.18</v>
      </c>
    </row>
    <row r="479" spans="1:6" s="326" customFormat="1" ht="13.8" x14ac:dyDescent="0.3">
      <c r="A479" s="328"/>
      <c r="B479" s="328" t="s">
        <v>263</v>
      </c>
      <c r="C479" s="376" t="e">
        <f t="shared" si="18"/>
        <v>#VALUE!</v>
      </c>
      <c r="D479" s="376">
        <f t="shared" si="19"/>
        <v>755.43</v>
      </c>
      <c r="E479" s="376">
        <f t="shared" si="20"/>
        <v>-85.24</v>
      </c>
      <c r="F479" s="376">
        <f t="shared" si="21"/>
        <v>475.11</v>
      </c>
    </row>
    <row r="480" spans="1:6" s="326" customFormat="1" ht="13.8" x14ac:dyDescent="0.3">
      <c r="A480" s="330"/>
      <c r="B480" s="330" t="s">
        <v>264</v>
      </c>
      <c r="C480" s="376" t="e">
        <f t="shared" si="18"/>
        <v>#VALUE!</v>
      </c>
      <c r="D480" s="376">
        <f t="shared" si="19"/>
        <v>-22.22</v>
      </c>
      <c r="E480" s="376">
        <f t="shared" si="20"/>
        <v>-85.71</v>
      </c>
      <c r="F480" s="376">
        <f t="shared" si="21"/>
        <v>200</v>
      </c>
    </row>
    <row r="481" spans="1:6" s="326" customFormat="1" ht="13.8" x14ac:dyDescent="0.3">
      <c r="A481" s="328"/>
      <c r="B481" s="328" t="s">
        <v>567</v>
      </c>
      <c r="C481" s="376" t="e">
        <f t="shared" si="18"/>
        <v>#VALUE!</v>
      </c>
      <c r="D481" s="376">
        <f t="shared" si="19"/>
        <v>34.85</v>
      </c>
      <c r="E481" s="376">
        <f t="shared" si="20"/>
        <v>-58.23</v>
      </c>
      <c r="F481" s="376">
        <f t="shared" si="21"/>
        <v>-45.22</v>
      </c>
    </row>
    <row r="482" spans="1:6" s="326" customFormat="1" ht="13.8" x14ac:dyDescent="0.3">
      <c r="A482" s="330"/>
      <c r="B482" s="330" t="s">
        <v>266</v>
      </c>
      <c r="C482" s="376" t="e">
        <f t="shared" si="18"/>
        <v>#VALUE!</v>
      </c>
      <c r="D482" s="376">
        <f t="shared" si="19"/>
        <v>70.92</v>
      </c>
      <c r="E482" s="376">
        <f t="shared" si="20"/>
        <v>-56.31</v>
      </c>
      <c r="F482" s="376">
        <f t="shared" si="21"/>
        <v>-52.05</v>
      </c>
    </row>
    <row r="483" spans="1:6" s="326" customFormat="1" ht="13.8" x14ac:dyDescent="0.3">
      <c r="A483" s="328"/>
      <c r="B483" s="328" t="s">
        <v>267</v>
      </c>
      <c r="C483" s="376" t="e">
        <f t="shared" si="18"/>
        <v>#VALUE!</v>
      </c>
      <c r="D483" s="376">
        <f t="shared" si="19"/>
        <v>-25.36</v>
      </c>
      <c r="E483" s="376">
        <f t="shared" si="20"/>
        <v>-65.56</v>
      </c>
      <c r="F483" s="376">
        <f t="shared" si="21"/>
        <v>-12.08</v>
      </c>
    </row>
    <row r="484" spans="1:6" s="326" customFormat="1" ht="13.8" x14ac:dyDescent="0.3">
      <c r="A484" s="330"/>
      <c r="B484" s="330" t="s">
        <v>268</v>
      </c>
      <c r="C484" s="376" t="e">
        <f t="shared" si="18"/>
        <v>#VALUE!</v>
      </c>
      <c r="D484" s="376">
        <f t="shared" si="19"/>
        <v>62.55</v>
      </c>
      <c r="E484" s="376">
        <f t="shared" si="20"/>
        <v>-66.8</v>
      </c>
      <c r="F484" s="376">
        <f t="shared" si="21"/>
        <v>7.38</v>
      </c>
    </row>
    <row r="485" spans="1:6" s="326" customFormat="1" ht="13.8" x14ac:dyDescent="0.3">
      <c r="A485" s="328"/>
      <c r="B485" s="328" t="s">
        <v>269</v>
      </c>
      <c r="C485" s="376" t="e">
        <f t="shared" si="18"/>
        <v>#VALUE!</v>
      </c>
      <c r="D485" s="376">
        <f t="shared" si="19"/>
        <v>78.459999999999994</v>
      </c>
      <c r="E485" s="376">
        <f t="shared" si="20"/>
        <v>-66.69</v>
      </c>
      <c r="F485" s="376">
        <f t="shared" si="21"/>
        <v>-11.83</v>
      </c>
    </row>
    <row r="486" spans="1:6" s="326" customFormat="1" ht="13.8" x14ac:dyDescent="0.3">
      <c r="A486" s="330"/>
      <c r="B486" s="330" t="s">
        <v>270</v>
      </c>
      <c r="C486" s="376" t="e">
        <f t="shared" si="18"/>
        <v>#VALUE!</v>
      </c>
      <c r="D486" s="376">
        <f t="shared" si="19"/>
        <v>132.47999999999999</v>
      </c>
      <c r="E486" s="376">
        <f t="shared" si="20"/>
        <v>-66.150000000000006</v>
      </c>
      <c r="F486" s="376">
        <f t="shared" si="21"/>
        <v>-13.73</v>
      </c>
    </row>
    <row r="487" spans="1:6" s="326" customFormat="1" ht="13.8" x14ac:dyDescent="0.3">
      <c r="A487" s="328"/>
      <c r="B487" s="328" t="s">
        <v>271</v>
      </c>
      <c r="C487" s="376" t="e">
        <f t="shared" si="18"/>
        <v>#VALUE!</v>
      </c>
      <c r="D487" s="376">
        <f t="shared" si="19"/>
        <v>33.89</v>
      </c>
      <c r="E487" s="376">
        <f t="shared" si="20"/>
        <v>-67.459999999999994</v>
      </c>
      <c r="F487" s="376">
        <f t="shared" si="21"/>
        <v>-8.99</v>
      </c>
    </row>
    <row r="488" spans="1:6" s="326" customFormat="1" ht="13.8" x14ac:dyDescent="0.3">
      <c r="A488" s="330"/>
      <c r="B488" s="330" t="s">
        <v>272</v>
      </c>
      <c r="C488" s="376" t="e">
        <f t="shared" si="18"/>
        <v>#VALUE!</v>
      </c>
      <c r="D488" s="376">
        <f t="shared" si="19"/>
        <v>47.99</v>
      </c>
      <c r="E488" s="376">
        <f t="shared" si="20"/>
        <v>-66.92</v>
      </c>
      <c r="F488" s="376">
        <f t="shared" si="21"/>
        <v>28.73</v>
      </c>
    </row>
    <row r="489" spans="1:6" s="326" customFormat="1" ht="13.8" x14ac:dyDescent="0.3">
      <c r="A489" s="328"/>
      <c r="B489" s="328" t="s">
        <v>273</v>
      </c>
      <c r="C489" s="376" t="e">
        <f t="shared" si="18"/>
        <v>#VALUE!</v>
      </c>
      <c r="D489" s="376">
        <f t="shared" si="19"/>
        <v>10.94</v>
      </c>
      <c r="E489" s="376">
        <f t="shared" si="20"/>
        <v>-73.75</v>
      </c>
      <c r="F489" s="376">
        <f t="shared" si="21"/>
        <v>62.89</v>
      </c>
    </row>
    <row r="490" spans="1:6" s="326" customFormat="1" ht="13.8" x14ac:dyDescent="0.3">
      <c r="A490" s="330"/>
      <c r="B490" s="330" t="s">
        <v>274</v>
      </c>
      <c r="C490" s="376" t="e">
        <f t="shared" si="18"/>
        <v>#VALUE!</v>
      </c>
      <c r="D490" s="376">
        <f t="shared" si="19"/>
        <v>913.64</v>
      </c>
      <c r="E490" s="376">
        <f t="shared" si="20"/>
        <v>-74.400000000000006</v>
      </c>
      <c r="F490" s="376">
        <f t="shared" si="21"/>
        <v>68.91</v>
      </c>
    </row>
    <row r="491" spans="1:6" s="326" customFormat="1" ht="13.8" x14ac:dyDescent="0.3">
      <c r="A491" s="328"/>
      <c r="B491" s="328" t="s">
        <v>275</v>
      </c>
      <c r="C491" s="376" t="e">
        <f t="shared" si="18"/>
        <v>#VALUE!</v>
      </c>
      <c r="D491" s="376">
        <f t="shared" si="19"/>
        <v>-73.489999999999995</v>
      </c>
      <c r="E491" s="376">
        <f t="shared" si="20"/>
        <v>-71.42</v>
      </c>
      <c r="F491" s="376">
        <f t="shared" si="21"/>
        <v>43.49</v>
      </c>
    </row>
    <row r="492" spans="1:6" s="326" customFormat="1" ht="13.8" x14ac:dyDescent="0.3">
      <c r="A492" s="330"/>
      <c r="B492" s="330" t="s">
        <v>276</v>
      </c>
      <c r="C492" s="376" t="e">
        <f t="shared" si="18"/>
        <v>#VALUE!</v>
      </c>
      <c r="D492" s="376">
        <f t="shared" si="19"/>
        <v>4.5</v>
      </c>
      <c r="E492" s="376">
        <f t="shared" si="20"/>
        <v>-68.19</v>
      </c>
      <c r="F492" s="376">
        <f t="shared" si="21"/>
        <v>7.23</v>
      </c>
    </row>
    <row r="493" spans="1:6" s="326" customFormat="1" ht="13.8" x14ac:dyDescent="0.3">
      <c r="A493" s="328"/>
      <c r="B493" s="328" t="s">
        <v>277</v>
      </c>
      <c r="C493" s="376" t="e">
        <f t="shared" si="18"/>
        <v>#VALUE!</v>
      </c>
      <c r="D493" s="376">
        <f t="shared" si="19"/>
        <v>12.28</v>
      </c>
      <c r="E493" s="376">
        <f t="shared" si="20"/>
        <v>-67.88</v>
      </c>
      <c r="F493" s="376">
        <f t="shared" si="21"/>
        <v>10.96</v>
      </c>
    </row>
    <row r="494" spans="1:6" s="326" customFormat="1" ht="13.8" x14ac:dyDescent="0.3">
      <c r="A494" s="330"/>
      <c r="B494" s="330" t="s">
        <v>278</v>
      </c>
      <c r="C494" s="376" t="e">
        <f t="shared" si="18"/>
        <v>#VALUE!</v>
      </c>
      <c r="D494" s="376">
        <f t="shared" si="19"/>
        <v>-3.91</v>
      </c>
      <c r="E494" s="376">
        <f t="shared" si="20"/>
        <v>-67.930000000000007</v>
      </c>
      <c r="F494" s="376">
        <f t="shared" si="21"/>
        <v>17.28</v>
      </c>
    </row>
    <row r="495" spans="1:6" s="326" customFormat="1" ht="13.8" x14ac:dyDescent="0.3">
      <c r="A495" s="328"/>
      <c r="B495" s="328" t="s">
        <v>279</v>
      </c>
      <c r="C495" s="376" t="e">
        <f t="shared" si="18"/>
        <v>#VALUE!</v>
      </c>
      <c r="D495" s="376">
        <f t="shared" si="19"/>
        <v>5.08</v>
      </c>
      <c r="E495" s="376">
        <f t="shared" si="20"/>
        <v>-65.459999999999994</v>
      </c>
      <c r="F495" s="376">
        <f t="shared" si="21"/>
        <v>-7.05</v>
      </c>
    </row>
    <row r="496" spans="1:6" s="326" customFormat="1" ht="13.8" x14ac:dyDescent="0.3">
      <c r="A496" s="330"/>
      <c r="B496" s="330" t="s">
        <v>280</v>
      </c>
      <c r="C496" s="376" t="e">
        <f t="shared" si="18"/>
        <v>#VALUE!</v>
      </c>
      <c r="D496" s="376">
        <f t="shared" si="19"/>
        <v>-17.96</v>
      </c>
      <c r="E496" s="376">
        <f t="shared" si="20"/>
        <v>-67.87</v>
      </c>
      <c r="F496" s="376">
        <f t="shared" si="21"/>
        <v>35.32</v>
      </c>
    </row>
    <row r="497" spans="1:6" s="326" customFormat="1" ht="13.8" x14ac:dyDescent="0.3">
      <c r="A497" s="328"/>
      <c r="B497" s="328" t="s">
        <v>281</v>
      </c>
      <c r="C497" s="376" t="e">
        <f t="shared" si="18"/>
        <v>#VALUE!</v>
      </c>
      <c r="D497" s="376">
        <f t="shared" si="19"/>
        <v>-48.57</v>
      </c>
      <c r="E497" s="376">
        <f t="shared" si="20"/>
        <v>-65.489999999999995</v>
      </c>
      <c r="F497" s="376">
        <f t="shared" si="21"/>
        <v>59.69</v>
      </c>
    </row>
    <row r="498" spans="1:6" s="326" customFormat="1" ht="13.8" x14ac:dyDescent="0.3">
      <c r="A498" s="330"/>
      <c r="B498" s="330" t="s">
        <v>282</v>
      </c>
      <c r="C498" s="376" t="e">
        <f t="shared" si="18"/>
        <v>#VALUE!</v>
      </c>
      <c r="D498" s="376">
        <f t="shared" si="19"/>
        <v>-24.34</v>
      </c>
      <c r="E498" s="376">
        <f t="shared" si="20"/>
        <v>-68.95</v>
      </c>
      <c r="F498" s="376">
        <f t="shared" si="21"/>
        <v>52.19</v>
      </c>
    </row>
    <row r="499" spans="1:6" s="326" customFormat="1" ht="13.8" x14ac:dyDescent="0.3">
      <c r="A499" s="328"/>
      <c r="B499" s="328" t="s">
        <v>283</v>
      </c>
      <c r="C499" s="376" t="e">
        <f t="shared" si="18"/>
        <v>#VALUE!</v>
      </c>
      <c r="D499" s="376">
        <f t="shared" si="19"/>
        <v>5.5</v>
      </c>
      <c r="E499" s="376">
        <f t="shared" si="20"/>
        <v>-67.41</v>
      </c>
      <c r="F499" s="376">
        <f t="shared" si="21"/>
        <v>-11.87</v>
      </c>
    </row>
    <row r="500" spans="1:6" s="326" customFormat="1" ht="13.8" x14ac:dyDescent="0.3">
      <c r="A500" s="330"/>
      <c r="B500" s="330" t="s">
        <v>284</v>
      </c>
      <c r="C500" s="376" t="e">
        <f t="shared" si="18"/>
        <v>#VALUE!</v>
      </c>
      <c r="D500" s="376">
        <f t="shared" si="19"/>
        <v>9.01</v>
      </c>
      <c r="E500" s="376">
        <f t="shared" si="20"/>
        <v>-71.83</v>
      </c>
      <c r="F500" s="376">
        <f t="shared" si="21"/>
        <v>39.57</v>
      </c>
    </row>
    <row r="501" spans="1:6" s="326" customFormat="1" ht="13.8" x14ac:dyDescent="0.3">
      <c r="A501" s="328"/>
      <c r="B501" s="328" t="s">
        <v>285</v>
      </c>
      <c r="C501" s="376" t="e">
        <f t="shared" si="18"/>
        <v>#VALUE!</v>
      </c>
      <c r="D501" s="376">
        <f t="shared" si="19"/>
        <v>-3.88</v>
      </c>
      <c r="E501" s="376">
        <f t="shared" si="20"/>
        <v>-68.790000000000006</v>
      </c>
      <c r="F501" s="376">
        <f t="shared" si="21"/>
        <v>9.31</v>
      </c>
    </row>
    <row r="502" spans="1:6" s="326" customFormat="1" ht="13.8" x14ac:dyDescent="0.3">
      <c r="A502" s="330"/>
      <c r="B502" s="330" t="s">
        <v>286</v>
      </c>
      <c r="C502" s="376" t="e">
        <f t="shared" si="18"/>
        <v>#VALUE!</v>
      </c>
      <c r="D502" s="376">
        <f t="shared" si="19"/>
        <v>-14.04</v>
      </c>
      <c r="E502" s="376">
        <f t="shared" si="20"/>
        <v>-69.52</v>
      </c>
      <c r="F502" s="376">
        <f t="shared" si="21"/>
        <v>27.62</v>
      </c>
    </row>
    <row r="503" spans="1:6" s="326" customFormat="1" ht="13.8" x14ac:dyDescent="0.3">
      <c r="A503" s="328"/>
      <c r="B503" s="328" t="s">
        <v>287</v>
      </c>
      <c r="C503" s="376" t="e">
        <f t="shared" si="18"/>
        <v>#VALUE!</v>
      </c>
      <c r="D503" s="376">
        <f t="shared" si="19"/>
        <v>-20.02</v>
      </c>
      <c r="E503" s="376">
        <f t="shared" si="20"/>
        <v>-67.63</v>
      </c>
      <c r="F503" s="376">
        <f t="shared" si="21"/>
        <v>17.34</v>
      </c>
    </row>
    <row r="504" spans="1:6" s="326" customFormat="1" ht="13.8" x14ac:dyDescent="0.3">
      <c r="A504" s="330"/>
      <c r="B504" s="330" t="s">
        <v>288</v>
      </c>
      <c r="C504" s="376" t="e">
        <f t="shared" si="18"/>
        <v>#VALUE!</v>
      </c>
      <c r="D504" s="376">
        <f t="shared" si="19"/>
        <v>-11.63</v>
      </c>
      <c r="E504" s="376">
        <f t="shared" si="20"/>
        <v>-67.39</v>
      </c>
      <c r="F504" s="376">
        <f t="shared" si="21"/>
        <v>-7.36</v>
      </c>
    </row>
    <row r="505" spans="1:6" s="326" customFormat="1" ht="13.8" x14ac:dyDescent="0.3">
      <c r="A505" s="328"/>
      <c r="B505" s="328" t="s">
        <v>289</v>
      </c>
      <c r="C505" s="376" t="e">
        <f t="shared" si="18"/>
        <v>#VALUE!</v>
      </c>
      <c r="D505" s="376">
        <f t="shared" si="19"/>
        <v>-4.57</v>
      </c>
      <c r="E505" s="376">
        <f t="shared" si="20"/>
        <v>-65.98</v>
      </c>
      <c r="F505" s="376">
        <f t="shared" si="21"/>
        <v>-9.6</v>
      </c>
    </row>
    <row r="506" spans="1:6" s="326" customFormat="1" ht="13.8" x14ac:dyDescent="0.3">
      <c r="A506" s="330"/>
      <c r="B506" s="330" t="s">
        <v>290</v>
      </c>
      <c r="C506" s="376" t="e">
        <f t="shared" si="18"/>
        <v>#VALUE!</v>
      </c>
      <c r="D506" s="376">
        <f t="shared" si="19"/>
        <v>11.1</v>
      </c>
      <c r="E506" s="376">
        <f t="shared" si="20"/>
        <v>-69.430000000000007</v>
      </c>
      <c r="F506" s="376">
        <f t="shared" si="21"/>
        <v>40.659999999999997</v>
      </c>
    </row>
    <row r="507" spans="1:6" s="326" customFormat="1" ht="13.8" x14ac:dyDescent="0.3">
      <c r="A507" s="328"/>
      <c r="B507" s="328" t="s">
        <v>291</v>
      </c>
      <c r="C507" s="376" t="e">
        <f t="shared" si="18"/>
        <v>#VALUE!</v>
      </c>
      <c r="D507" s="376">
        <f t="shared" si="19"/>
        <v>-22.66</v>
      </c>
      <c r="E507" s="376">
        <f t="shared" si="20"/>
        <v>-68.760000000000005</v>
      </c>
      <c r="F507" s="376">
        <f t="shared" si="21"/>
        <v>-14.73</v>
      </c>
    </row>
    <row r="508" spans="1:6" s="326" customFormat="1" ht="13.8" x14ac:dyDescent="0.3">
      <c r="A508" s="330"/>
      <c r="B508" s="330" t="s">
        <v>292</v>
      </c>
      <c r="C508" s="376" t="e">
        <f t="shared" si="18"/>
        <v>#VALUE!</v>
      </c>
      <c r="D508" s="376">
        <f t="shared" si="19"/>
        <v>16.2</v>
      </c>
      <c r="E508" s="376">
        <f t="shared" si="20"/>
        <v>-69.52</v>
      </c>
      <c r="F508" s="376">
        <f t="shared" si="21"/>
        <v>23.32</v>
      </c>
    </row>
    <row r="509" spans="1:6" s="326" customFormat="1" ht="13.8" x14ac:dyDescent="0.3">
      <c r="A509" s="328"/>
      <c r="B509" s="328" t="s">
        <v>293</v>
      </c>
      <c r="C509" s="376" t="e">
        <f t="shared" si="18"/>
        <v>#VALUE!</v>
      </c>
      <c r="D509" s="376">
        <f t="shared" si="19"/>
        <v>355.42</v>
      </c>
      <c r="E509" s="376">
        <f t="shared" si="20"/>
        <v>-90.34</v>
      </c>
      <c r="F509" s="376">
        <f t="shared" si="21"/>
        <v>-30.14</v>
      </c>
    </row>
    <row r="510" spans="1:6" s="326" customFormat="1" ht="13.8" x14ac:dyDescent="0.3">
      <c r="A510" s="330"/>
      <c r="B510" s="330" t="s">
        <v>294</v>
      </c>
      <c r="C510" s="376" t="e">
        <f t="shared" si="18"/>
        <v>#VALUE!</v>
      </c>
      <c r="D510" s="376">
        <f t="shared" si="19"/>
        <v>15.27</v>
      </c>
      <c r="E510" s="376">
        <f t="shared" si="20"/>
        <v>-69.3</v>
      </c>
      <c r="F510" s="376">
        <f t="shared" si="21"/>
        <v>23.68</v>
      </c>
    </row>
    <row r="511" spans="1:6" s="326" customFormat="1" ht="13.8" x14ac:dyDescent="0.3">
      <c r="A511" s="328"/>
      <c r="B511" s="328" t="s">
        <v>295</v>
      </c>
      <c r="C511" s="376" t="e">
        <f t="shared" si="18"/>
        <v>#VALUE!</v>
      </c>
      <c r="D511" s="376">
        <f t="shared" si="19"/>
        <v>14.45</v>
      </c>
      <c r="E511" s="376">
        <f t="shared" si="20"/>
        <v>-69.05</v>
      </c>
      <c r="F511" s="376">
        <f t="shared" si="21"/>
        <v>13.42</v>
      </c>
    </row>
    <row r="512" spans="1:6" s="326" customFormat="1" ht="13.8" x14ac:dyDescent="0.3">
      <c r="A512" s="330"/>
      <c r="B512" s="330" t="s">
        <v>296</v>
      </c>
      <c r="C512" s="376" t="e">
        <f t="shared" si="18"/>
        <v>#VALUE!</v>
      </c>
      <c r="D512" s="376">
        <f t="shared" si="19"/>
        <v>44.06</v>
      </c>
      <c r="E512" s="376">
        <f t="shared" si="20"/>
        <v>-76.23</v>
      </c>
      <c r="F512" s="376">
        <f t="shared" si="21"/>
        <v>167.81</v>
      </c>
    </row>
    <row r="513" spans="1:6" s="326" customFormat="1" ht="13.8" x14ac:dyDescent="0.3">
      <c r="A513" s="328"/>
      <c r="B513" s="328" t="s">
        <v>297</v>
      </c>
      <c r="C513" s="376" t="e">
        <f t="shared" si="18"/>
        <v>#VALUE!</v>
      </c>
      <c r="D513" s="376">
        <f t="shared" si="19"/>
        <v>12.55</v>
      </c>
      <c r="E513" s="376">
        <f t="shared" si="20"/>
        <v>-67.540000000000006</v>
      </c>
      <c r="F513" s="376">
        <f t="shared" si="21"/>
        <v>4.25</v>
      </c>
    </row>
    <row r="514" spans="1:6" s="326" customFormat="1" ht="13.8" x14ac:dyDescent="0.3">
      <c r="A514" s="330"/>
      <c r="B514" s="330" t="s">
        <v>298</v>
      </c>
      <c r="C514" s="376" t="e">
        <f t="shared" si="18"/>
        <v>#VALUE!</v>
      </c>
      <c r="D514" s="376">
        <f t="shared" si="19"/>
        <v>29.13</v>
      </c>
      <c r="E514" s="376">
        <f t="shared" si="20"/>
        <v>-92.88</v>
      </c>
      <c r="F514" s="376">
        <f t="shared" si="21"/>
        <v>138.19999999999999</v>
      </c>
    </row>
    <row r="515" spans="1:6" s="326" customFormat="1" ht="13.8" x14ac:dyDescent="0.3">
      <c r="A515" s="328"/>
      <c r="B515" s="328" t="s">
        <v>299</v>
      </c>
      <c r="C515" s="376" t="e">
        <f t="shared" si="18"/>
        <v>#VALUE!</v>
      </c>
      <c r="D515" s="376">
        <f t="shared" si="19"/>
        <v>21.25</v>
      </c>
      <c r="E515" s="376">
        <f t="shared" si="20"/>
        <v>-72.12</v>
      </c>
      <c r="F515" s="376">
        <f t="shared" si="21"/>
        <v>14.75</v>
      </c>
    </row>
    <row r="516" spans="1:6" s="326" customFormat="1" ht="13.8" x14ac:dyDescent="0.3">
      <c r="A516" s="330"/>
      <c r="B516" s="330" t="s">
        <v>300</v>
      </c>
      <c r="C516" s="376" t="e">
        <f t="shared" si="18"/>
        <v>#VALUE!</v>
      </c>
      <c r="D516" s="376">
        <f t="shared" si="19"/>
        <v>2.48</v>
      </c>
      <c r="E516" s="376">
        <f t="shared" si="20"/>
        <v>-68.400000000000006</v>
      </c>
      <c r="F516" s="376">
        <f t="shared" si="21"/>
        <v>-11.21</v>
      </c>
    </row>
    <row r="517" spans="1:6" s="326" customFormat="1" ht="13.8" x14ac:dyDescent="0.3">
      <c r="A517" s="328"/>
      <c r="B517" s="328" t="s">
        <v>301</v>
      </c>
      <c r="C517" s="376" t="e">
        <f t="shared" si="18"/>
        <v>#VALUE!</v>
      </c>
      <c r="D517" s="376">
        <f t="shared" si="19"/>
        <v>13</v>
      </c>
      <c r="E517" s="376">
        <f t="shared" si="20"/>
        <v>-64.02</v>
      </c>
      <c r="F517" s="376">
        <f t="shared" si="21"/>
        <v>-18.850000000000001</v>
      </c>
    </row>
    <row r="518" spans="1:6" s="326" customFormat="1" ht="13.8" x14ac:dyDescent="0.3">
      <c r="A518" s="330"/>
      <c r="B518" s="330" t="s">
        <v>302</v>
      </c>
      <c r="C518" s="376" t="e">
        <f t="shared" si="18"/>
        <v>#VALUE!</v>
      </c>
      <c r="D518" s="376">
        <f t="shared" si="19"/>
        <v>3.16</v>
      </c>
      <c r="E518" s="376">
        <f t="shared" si="20"/>
        <v>-68.48</v>
      </c>
      <c r="F518" s="376">
        <f t="shared" si="21"/>
        <v>-10.06</v>
      </c>
    </row>
    <row r="519" spans="1:6" s="326" customFormat="1" ht="13.8" x14ac:dyDescent="0.3">
      <c r="A519" s="328"/>
      <c r="B519" s="328" t="s">
        <v>303</v>
      </c>
      <c r="C519" s="376" t="e">
        <f t="shared" si="18"/>
        <v>#VALUE!</v>
      </c>
      <c r="D519" s="376">
        <f t="shared" si="19"/>
        <v>0.3</v>
      </c>
      <c r="E519" s="376">
        <f t="shared" si="20"/>
        <v>-68.540000000000006</v>
      </c>
      <c r="F519" s="376">
        <f t="shared" si="21"/>
        <v>-13.23</v>
      </c>
    </row>
    <row r="520" spans="1:6" s="326" customFormat="1" ht="13.8" x14ac:dyDescent="0.3">
      <c r="A520" s="330"/>
      <c r="B520" s="330" t="s">
        <v>304</v>
      </c>
      <c r="C520" s="376" t="e">
        <f t="shared" si="18"/>
        <v>#VALUE!</v>
      </c>
      <c r="D520" s="376">
        <f t="shared" si="19"/>
        <v>1.07</v>
      </c>
      <c r="E520" s="376">
        <f t="shared" si="20"/>
        <v>-63.82</v>
      </c>
      <c r="F520" s="376">
        <f t="shared" si="21"/>
        <v>-7.38</v>
      </c>
    </row>
    <row r="521" spans="1:6" s="326" customFormat="1" ht="13.8" x14ac:dyDescent="0.3">
      <c r="A521" s="328"/>
      <c r="B521" s="328" t="s">
        <v>305</v>
      </c>
      <c r="C521" s="376" t="e">
        <f t="shared" ref="C521:C584" si="22">ROUND(((C132-B132)*100/B132),2)</f>
        <v>#VALUE!</v>
      </c>
      <c r="D521" s="376">
        <f t="shared" ref="D521:D584" si="23">ROUND(((D132-C132)*100/C132),2)</f>
        <v>10.57</v>
      </c>
      <c r="E521" s="376">
        <f t="shared" ref="E521:E584" si="24">ROUND(((E132-D132)*100/D132),2)</f>
        <v>-67.739999999999995</v>
      </c>
      <c r="F521" s="376">
        <f t="shared" ref="F521:F584" si="25">ROUND(F132/E132*100-100,2)</f>
        <v>3.46</v>
      </c>
    </row>
    <row r="522" spans="1:6" s="326" customFormat="1" ht="13.8" x14ac:dyDescent="0.3">
      <c r="A522" s="330"/>
      <c r="B522" s="330" t="s">
        <v>306</v>
      </c>
      <c r="C522" s="376" t="e">
        <f t="shared" si="22"/>
        <v>#VALUE!</v>
      </c>
      <c r="D522" s="376">
        <f t="shared" si="23"/>
        <v>-7.53</v>
      </c>
      <c r="E522" s="376">
        <f t="shared" si="24"/>
        <v>-59.58</v>
      </c>
      <c r="F522" s="376">
        <f t="shared" si="25"/>
        <v>-16.75</v>
      </c>
    </row>
    <row r="523" spans="1:6" s="326" customFormat="1" ht="13.8" x14ac:dyDescent="0.3">
      <c r="A523" s="328"/>
      <c r="B523" s="328" t="s">
        <v>307</v>
      </c>
      <c r="C523" s="376" t="e">
        <f t="shared" si="22"/>
        <v>#VALUE!</v>
      </c>
      <c r="D523" s="376">
        <f t="shared" si="23"/>
        <v>13.28</v>
      </c>
      <c r="E523" s="376">
        <f t="shared" si="24"/>
        <v>-67.040000000000006</v>
      </c>
      <c r="F523" s="376">
        <f t="shared" si="25"/>
        <v>0.26</v>
      </c>
    </row>
    <row r="524" spans="1:6" s="326" customFormat="1" ht="13.8" x14ac:dyDescent="0.3">
      <c r="A524" s="330"/>
      <c r="B524" s="330" t="s">
        <v>308</v>
      </c>
      <c r="C524" s="376" t="e">
        <f t="shared" si="22"/>
        <v>#VALUE!</v>
      </c>
      <c r="D524" s="376">
        <f t="shared" si="23"/>
        <v>12.51</v>
      </c>
      <c r="E524" s="376">
        <f t="shared" si="24"/>
        <v>-76.19</v>
      </c>
      <c r="F524" s="376">
        <f t="shared" si="25"/>
        <v>17.53</v>
      </c>
    </row>
    <row r="525" spans="1:6" s="326" customFormat="1" ht="13.8" x14ac:dyDescent="0.3">
      <c r="A525" s="328"/>
      <c r="B525" s="328" t="s">
        <v>309</v>
      </c>
      <c r="C525" s="376" t="e">
        <f t="shared" si="22"/>
        <v>#VALUE!</v>
      </c>
      <c r="D525" s="376">
        <f t="shared" si="23"/>
        <v>29.17</v>
      </c>
      <c r="E525" s="376">
        <f t="shared" si="24"/>
        <v>-50.76</v>
      </c>
      <c r="F525" s="376">
        <f t="shared" si="25"/>
        <v>-44.95</v>
      </c>
    </row>
    <row r="526" spans="1:6" s="326" customFormat="1" ht="13.8" x14ac:dyDescent="0.3">
      <c r="A526" s="330"/>
      <c r="B526" s="330" t="s">
        <v>310</v>
      </c>
      <c r="C526" s="376" t="e">
        <f t="shared" si="22"/>
        <v>#VALUE!</v>
      </c>
      <c r="D526" s="376">
        <f t="shared" si="23"/>
        <v>29.43</v>
      </c>
      <c r="E526" s="376">
        <f t="shared" si="24"/>
        <v>-72.069999999999993</v>
      </c>
      <c r="F526" s="376">
        <f t="shared" si="25"/>
        <v>12.76</v>
      </c>
    </row>
    <row r="527" spans="1:6" s="326" customFormat="1" ht="13.8" x14ac:dyDescent="0.3">
      <c r="A527" s="328"/>
      <c r="B527" s="328" t="s">
        <v>311</v>
      </c>
      <c r="C527" s="376" t="e">
        <f t="shared" si="22"/>
        <v>#VALUE!</v>
      </c>
      <c r="D527" s="376">
        <f t="shared" si="23"/>
        <v>7.88</v>
      </c>
      <c r="E527" s="376">
        <f t="shared" si="24"/>
        <v>-70.95</v>
      </c>
      <c r="F527" s="376">
        <f t="shared" si="25"/>
        <v>19.29</v>
      </c>
    </row>
    <row r="528" spans="1:6" s="326" customFormat="1" ht="13.8" x14ac:dyDescent="0.3">
      <c r="A528" s="330"/>
      <c r="B528" s="330" t="s">
        <v>312</v>
      </c>
      <c r="C528" s="376" t="e">
        <f t="shared" si="22"/>
        <v>#VALUE!</v>
      </c>
      <c r="D528" s="376">
        <f t="shared" si="23"/>
        <v>10.98</v>
      </c>
      <c r="E528" s="376">
        <f t="shared" si="24"/>
        <v>-67.61</v>
      </c>
      <c r="F528" s="376">
        <f t="shared" si="25"/>
        <v>7.31</v>
      </c>
    </row>
    <row r="529" spans="1:6" s="326" customFormat="1" ht="13.8" x14ac:dyDescent="0.3">
      <c r="A529" s="328"/>
      <c r="B529" s="328" t="s">
        <v>313</v>
      </c>
      <c r="C529" s="376" t="e">
        <f t="shared" si="22"/>
        <v>#VALUE!</v>
      </c>
      <c r="D529" s="376">
        <f t="shared" si="23"/>
        <v>8.16</v>
      </c>
      <c r="E529" s="376">
        <f t="shared" si="24"/>
        <v>-69.59</v>
      </c>
      <c r="F529" s="376">
        <f t="shared" si="25"/>
        <v>14.06</v>
      </c>
    </row>
    <row r="530" spans="1:6" s="326" customFormat="1" ht="13.8" x14ac:dyDescent="0.3">
      <c r="A530" s="330"/>
      <c r="B530" s="330" t="s">
        <v>314</v>
      </c>
      <c r="C530" s="376" t="e">
        <f t="shared" si="22"/>
        <v>#VALUE!</v>
      </c>
      <c r="D530" s="376">
        <f t="shared" si="23"/>
        <v>39.06</v>
      </c>
      <c r="E530" s="376">
        <f t="shared" si="24"/>
        <v>-67.260000000000005</v>
      </c>
      <c r="F530" s="376">
        <f t="shared" si="25"/>
        <v>-60.78</v>
      </c>
    </row>
    <row r="531" spans="1:6" s="326" customFormat="1" ht="13.8" x14ac:dyDescent="0.3">
      <c r="A531" s="328"/>
      <c r="B531" s="328" t="s">
        <v>315</v>
      </c>
      <c r="C531" s="376" t="e">
        <f t="shared" si="22"/>
        <v>#VALUE!</v>
      </c>
      <c r="D531" s="376">
        <f t="shared" si="23"/>
        <v>2.2799999999999998</v>
      </c>
      <c r="E531" s="376">
        <f t="shared" si="24"/>
        <v>-70.56</v>
      </c>
      <c r="F531" s="376">
        <f t="shared" si="25"/>
        <v>7.45</v>
      </c>
    </row>
    <row r="532" spans="1:6" s="326" customFormat="1" ht="13.8" x14ac:dyDescent="0.3">
      <c r="A532" s="330"/>
      <c r="B532" s="330" t="s">
        <v>316</v>
      </c>
      <c r="C532" s="376" t="e">
        <f t="shared" si="22"/>
        <v>#VALUE!</v>
      </c>
      <c r="D532" s="376">
        <f t="shared" si="23"/>
        <v>13.67</v>
      </c>
      <c r="E532" s="376">
        <f t="shared" si="24"/>
        <v>-69.34</v>
      </c>
      <c r="F532" s="376">
        <f t="shared" si="25"/>
        <v>19.239999999999998</v>
      </c>
    </row>
    <row r="533" spans="1:6" s="326" customFormat="1" ht="13.8" x14ac:dyDescent="0.3">
      <c r="A533" s="328"/>
      <c r="B533" s="328" t="s">
        <v>317</v>
      </c>
      <c r="C533" s="376" t="e">
        <f t="shared" si="22"/>
        <v>#VALUE!</v>
      </c>
      <c r="D533" s="376">
        <f t="shared" si="23"/>
        <v>-3.25</v>
      </c>
      <c r="E533" s="376">
        <f t="shared" si="24"/>
        <v>-68.83</v>
      </c>
      <c r="F533" s="376">
        <f t="shared" si="25"/>
        <v>11.76</v>
      </c>
    </row>
    <row r="534" spans="1:6" s="326" customFormat="1" ht="13.8" x14ac:dyDescent="0.3">
      <c r="A534" s="330"/>
      <c r="B534" s="330" t="s">
        <v>318</v>
      </c>
      <c r="C534" s="376" t="e">
        <f t="shared" si="22"/>
        <v>#VALUE!</v>
      </c>
      <c r="D534" s="376">
        <f t="shared" si="23"/>
        <v>-4.83</v>
      </c>
      <c r="E534" s="376">
        <f t="shared" si="24"/>
        <v>-66.510000000000005</v>
      </c>
      <c r="F534" s="376">
        <f t="shared" si="25"/>
        <v>3.95</v>
      </c>
    </row>
    <row r="535" spans="1:6" s="326" customFormat="1" ht="13.8" x14ac:dyDescent="0.3">
      <c r="A535" s="328"/>
      <c r="B535" s="328" t="s">
        <v>319</v>
      </c>
      <c r="C535" s="376" t="e">
        <f t="shared" si="22"/>
        <v>#VALUE!</v>
      </c>
      <c r="D535" s="376">
        <f t="shared" si="23"/>
        <v>-19.04</v>
      </c>
      <c r="E535" s="376">
        <f t="shared" si="24"/>
        <v>-67.36</v>
      </c>
      <c r="F535" s="376">
        <f t="shared" si="25"/>
        <v>7.64</v>
      </c>
    </row>
    <row r="536" spans="1:6" s="326" customFormat="1" ht="13.8" x14ac:dyDescent="0.3">
      <c r="A536" s="330"/>
      <c r="B536" s="330" t="s">
        <v>320</v>
      </c>
      <c r="C536" s="376" t="e">
        <f t="shared" si="22"/>
        <v>#VALUE!</v>
      </c>
      <c r="D536" s="376">
        <f t="shared" si="23"/>
        <v>-0.44</v>
      </c>
      <c r="E536" s="376">
        <f t="shared" si="24"/>
        <v>-65.53</v>
      </c>
      <c r="F536" s="376">
        <f t="shared" si="25"/>
        <v>1.31</v>
      </c>
    </row>
    <row r="537" spans="1:6" s="326" customFormat="1" ht="13.8" x14ac:dyDescent="0.3">
      <c r="A537" s="328"/>
      <c r="B537" s="328" t="s">
        <v>321</v>
      </c>
      <c r="C537" s="376" t="e">
        <f t="shared" si="22"/>
        <v>#VALUE!</v>
      </c>
      <c r="D537" s="376">
        <f t="shared" si="23"/>
        <v>5.03</v>
      </c>
      <c r="E537" s="376">
        <f t="shared" si="24"/>
        <v>-68.430000000000007</v>
      </c>
      <c r="F537" s="376">
        <f t="shared" si="25"/>
        <v>7.86</v>
      </c>
    </row>
    <row r="538" spans="1:6" s="326" customFormat="1" ht="13.8" x14ac:dyDescent="0.3">
      <c r="A538" s="330"/>
      <c r="B538" s="330" t="s">
        <v>322</v>
      </c>
      <c r="C538" s="376" t="e">
        <f t="shared" si="22"/>
        <v>#VALUE!</v>
      </c>
      <c r="D538" s="376">
        <f t="shared" si="23"/>
        <v>4.87</v>
      </c>
      <c r="E538" s="376">
        <f t="shared" si="24"/>
        <v>-67.95</v>
      </c>
      <c r="F538" s="376">
        <f t="shared" si="25"/>
        <v>11.61</v>
      </c>
    </row>
    <row r="539" spans="1:6" s="326" customFormat="1" ht="13.8" x14ac:dyDescent="0.3">
      <c r="A539" s="328"/>
      <c r="B539" s="328" t="s">
        <v>323</v>
      </c>
      <c r="C539" s="376" t="e">
        <f t="shared" si="22"/>
        <v>#VALUE!</v>
      </c>
      <c r="D539" s="376">
        <f t="shared" si="23"/>
        <v>-60.31</v>
      </c>
      <c r="E539" s="376">
        <f t="shared" si="24"/>
        <v>-58.59</v>
      </c>
      <c r="F539" s="376">
        <f t="shared" si="25"/>
        <v>0</v>
      </c>
    </row>
    <row r="540" spans="1:6" s="326" customFormat="1" ht="13.8" x14ac:dyDescent="0.3">
      <c r="A540" s="330"/>
      <c r="B540" s="330" t="s">
        <v>324</v>
      </c>
      <c r="C540" s="376" t="e">
        <f t="shared" si="22"/>
        <v>#VALUE!</v>
      </c>
      <c r="D540" s="376">
        <f t="shared" si="23"/>
        <v>4.24</v>
      </c>
      <c r="E540" s="376">
        <f t="shared" si="24"/>
        <v>-69.87</v>
      </c>
      <c r="F540" s="376">
        <f t="shared" si="25"/>
        <v>10.14</v>
      </c>
    </row>
    <row r="541" spans="1:6" s="326" customFormat="1" ht="13.8" x14ac:dyDescent="0.3">
      <c r="A541" s="328"/>
      <c r="B541" s="328" t="s">
        <v>325</v>
      </c>
      <c r="C541" s="376" t="e">
        <f t="shared" si="22"/>
        <v>#VALUE!</v>
      </c>
      <c r="D541" s="376">
        <f t="shared" si="23"/>
        <v>-7.78</v>
      </c>
      <c r="E541" s="376">
        <f t="shared" si="24"/>
        <v>-68.08</v>
      </c>
      <c r="F541" s="376">
        <f t="shared" si="25"/>
        <v>-4.8600000000000003</v>
      </c>
    </row>
    <row r="542" spans="1:6" s="326" customFormat="1" ht="13.8" x14ac:dyDescent="0.3">
      <c r="A542" s="330"/>
      <c r="B542" s="330" t="s">
        <v>326</v>
      </c>
      <c r="C542" s="376" t="e">
        <f t="shared" si="22"/>
        <v>#VALUE!</v>
      </c>
      <c r="D542" s="376">
        <f t="shared" si="23"/>
        <v>-0.99</v>
      </c>
      <c r="E542" s="376">
        <f t="shared" si="24"/>
        <v>-68.09</v>
      </c>
      <c r="F542" s="376">
        <f t="shared" si="25"/>
        <v>9.5</v>
      </c>
    </row>
    <row r="543" spans="1:6" s="326" customFormat="1" ht="13.8" x14ac:dyDescent="0.3">
      <c r="A543" s="328"/>
      <c r="B543" s="328" t="s">
        <v>327</v>
      </c>
      <c r="C543" s="376" t="e">
        <f t="shared" si="22"/>
        <v>#VALUE!</v>
      </c>
      <c r="D543" s="376">
        <f t="shared" si="23"/>
        <v>9.94</v>
      </c>
      <c r="E543" s="376">
        <f t="shared" si="24"/>
        <v>-67.86</v>
      </c>
      <c r="F543" s="376">
        <f t="shared" si="25"/>
        <v>14.92</v>
      </c>
    </row>
    <row r="544" spans="1:6" s="326" customFormat="1" ht="13.8" x14ac:dyDescent="0.3">
      <c r="A544" s="330"/>
      <c r="B544" s="330" t="s">
        <v>328</v>
      </c>
      <c r="C544" s="376" t="e">
        <f t="shared" si="22"/>
        <v>#VALUE!</v>
      </c>
      <c r="D544" s="376">
        <f t="shared" si="23"/>
        <v>-0.47</v>
      </c>
      <c r="E544" s="376">
        <f t="shared" si="24"/>
        <v>-66.05</v>
      </c>
      <c r="F544" s="376">
        <f t="shared" si="25"/>
        <v>-6.33</v>
      </c>
    </row>
    <row r="545" spans="1:6" s="326" customFormat="1" ht="13.8" x14ac:dyDescent="0.3">
      <c r="A545" s="328"/>
      <c r="B545" s="328" t="s">
        <v>329</v>
      </c>
      <c r="C545" s="376" t="e">
        <f t="shared" si="22"/>
        <v>#VALUE!</v>
      </c>
      <c r="D545" s="376">
        <f t="shared" si="23"/>
        <v>7.21</v>
      </c>
      <c r="E545" s="376">
        <f t="shared" si="24"/>
        <v>-68.069999999999993</v>
      </c>
      <c r="F545" s="376">
        <f t="shared" si="25"/>
        <v>-6.81</v>
      </c>
    </row>
    <row r="546" spans="1:6" s="326" customFormat="1" ht="13.8" x14ac:dyDescent="0.3">
      <c r="A546" s="330"/>
      <c r="B546" s="330" t="s">
        <v>330</v>
      </c>
      <c r="C546" s="376" t="e">
        <f t="shared" si="22"/>
        <v>#VALUE!</v>
      </c>
      <c r="D546" s="376">
        <f t="shared" si="23"/>
        <v>2.69</v>
      </c>
      <c r="E546" s="376">
        <f t="shared" si="24"/>
        <v>-66.06</v>
      </c>
      <c r="F546" s="376">
        <f t="shared" si="25"/>
        <v>-2.64</v>
      </c>
    </row>
    <row r="547" spans="1:6" s="326" customFormat="1" ht="13.8" x14ac:dyDescent="0.3">
      <c r="A547" s="328"/>
      <c r="B547" s="328" t="s">
        <v>331</v>
      </c>
      <c r="C547" s="376" t="e">
        <f t="shared" si="22"/>
        <v>#VALUE!</v>
      </c>
      <c r="D547" s="376">
        <f t="shared" si="23"/>
        <v>7.69</v>
      </c>
      <c r="E547" s="376">
        <f t="shared" si="24"/>
        <v>-65.67</v>
      </c>
      <c r="F547" s="376">
        <f t="shared" si="25"/>
        <v>-1.71</v>
      </c>
    </row>
    <row r="548" spans="1:6" s="326" customFormat="1" ht="13.8" x14ac:dyDescent="0.3">
      <c r="A548" s="330"/>
      <c r="B548" s="330" t="s">
        <v>332</v>
      </c>
      <c r="C548" s="376" t="e">
        <f t="shared" si="22"/>
        <v>#VALUE!</v>
      </c>
      <c r="D548" s="376">
        <f t="shared" si="23"/>
        <v>7.91</v>
      </c>
      <c r="E548" s="376">
        <f t="shared" si="24"/>
        <v>-67.13</v>
      </c>
      <c r="F548" s="376">
        <f t="shared" si="25"/>
        <v>-1.29</v>
      </c>
    </row>
    <row r="549" spans="1:6" s="326" customFormat="1" ht="13.8" x14ac:dyDescent="0.3">
      <c r="A549" s="328"/>
      <c r="B549" s="328" t="s">
        <v>333</v>
      </c>
      <c r="C549" s="376" t="e">
        <f t="shared" si="22"/>
        <v>#VALUE!</v>
      </c>
      <c r="D549" s="376">
        <f t="shared" si="23"/>
        <v>7.58</v>
      </c>
      <c r="E549" s="376">
        <f t="shared" si="24"/>
        <v>-64.959999999999994</v>
      </c>
      <c r="F549" s="376">
        <f t="shared" si="25"/>
        <v>-1.9</v>
      </c>
    </row>
    <row r="550" spans="1:6" s="326" customFormat="1" ht="13.8" x14ac:dyDescent="0.3">
      <c r="A550" s="330"/>
      <c r="B550" s="330" t="s">
        <v>334</v>
      </c>
      <c r="C550" s="376" t="e">
        <f t="shared" si="22"/>
        <v>#VALUE!</v>
      </c>
      <c r="D550" s="376">
        <f t="shared" si="23"/>
        <v>7.37</v>
      </c>
      <c r="E550" s="376">
        <f t="shared" si="24"/>
        <v>-66.930000000000007</v>
      </c>
      <c r="F550" s="376">
        <f t="shared" si="25"/>
        <v>-2.23</v>
      </c>
    </row>
    <row r="551" spans="1:6" s="326" customFormat="1" ht="13.8" x14ac:dyDescent="0.3">
      <c r="A551" s="328"/>
      <c r="B551" s="328" t="s">
        <v>335</v>
      </c>
      <c r="C551" s="376" t="e">
        <f t="shared" si="22"/>
        <v>#VALUE!</v>
      </c>
      <c r="D551" s="376">
        <f t="shared" si="23"/>
        <v>3.55</v>
      </c>
      <c r="E551" s="376">
        <f t="shared" si="24"/>
        <v>-66.47</v>
      </c>
      <c r="F551" s="376">
        <f t="shared" si="25"/>
        <v>0.79</v>
      </c>
    </row>
    <row r="552" spans="1:6" s="326" customFormat="1" ht="13.8" x14ac:dyDescent="0.3">
      <c r="A552" s="330"/>
      <c r="B552" s="330" t="s">
        <v>336</v>
      </c>
      <c r="C552" s="376" t="e">
        <f t="shared" si="22"/>
        <v>#VALUE!</v>
      </c>
      <c r="D552" s="376">
        <f t="shared" si="23"/>
        <v>1.18</v>
      </c>
      <c r="E552" s="376">
        <f t="shared" si="24"/>
        <v>-68.099999999999994</v>
      </c>
      <c r="F552" s="376">
        <f t="shared" si="25"/>
        <v>7.12</v>
      </c>
    </row>
    <row r="553" spans="1:6" s="326" customFormat="1" ht="13.8" x14ac:dyDescent="0.3">
      <c r="A553" s="328"/>
      <c r="B553" s="328" t="s">
        <v>337</v>
      </c>
      <c r="C553" s="376" t="e">
        <f t="shared" si="22"/>
        <v>#VALUE!</v>
      </c>
      <c r="D553" s="376">
        <f t="shared" si="23"/>
        <v>-14.4</v>
      </c>
      <c r="E553" s="376">
        <f t="shared" si="24"/>
        <v>-67.94</v>
      </c>
      <c r="F553" s="376">
        <f t="shared" si="25"/>
        <v>1.27</v>
      </c>
    </row>
    <row r="554" spans="1:6" s="326" customFormat="1" ht="13.8" x14ac:dyDescent="0.3">
      <c r="A554" s="330"/>
      <c r="B554" s="330" t="s">
        <v>338</v>
      </c>
      <c r="C554" s="376" t="e">
        <f t="shared" si="22"/>
        <v>#VALUE!</v>
      </c>
      <c r="D554" s="376">
        <f t="shared" si="23"/>
        <v>15.26</v>
      </c>
      <c r="E554" s="376">
        <f t="shared" si="24"/>
        <v>-68.680000000000007</v>
      </c>
      <c r="F554" s="376">
        <f t="shared" si="25"/>
        <v>5.78</v>
      </c>
    </row>
    <row r="555" spans="1:6" s="326" customFormat="1" ht="13.8" x14ac:dyDescent="0.3">
      <c r="A555" s="328"/>
      <c r="B555" s="328" t="s">
        <v>339</v>
      </c>
      <c r="C555" s="376" t="e">
        <f t="shared" si="22"/>
        <v>#VALUE!</v>
      </c>
      <c r="D555" s="376">
        <f t="shared" si="23"/>
        <v>-24.28</v>
      </c>
      <c r="E555" s="376">
        <f t="shared" si="24"/>
        <v>-58.66</v>
      </c>
      <c r="F555" s="376">
        <f t="shared" si="25"/>
        <v>-34.75</v>
      </c>
    </row>
    <row r="556" spans="1:6" s="326" customFormat="1" ht="13.8" x14ac:dyDescent="0.3">
      <c r="A556" s="330"/>
      <c r="B556" s="330" t="s">
        <v>340</v>
      </c>
      <c r="C556" s="376" t="e">
        <f t="shared" si="22"/>
        <v>#VALUE!</v>
      </c>
      <c r="D556" s="376">
        <f t="shared" si="23"/>
        <v>7.82</v>
      </c>
      <c r="E556" s="376">
        <f t="shared" si="24"/>
        <v>-68.540000000000006</v>
      </c>
      <c r="F556" s="376">
        <f t="shared" si="25"/>
        <v>11.45</v>
      </c>
    </row>
    <row r="557" spans="1:6" s="326" customFormat="1" ht="13.8" x14ac:dyDescent="0.3">
      <c r="A557" s="328"/>
      <c r="B557" s="328" t="s">
        <v>341</v>
      </c>
      <c r="C557" s="376" t="e">
        <f t="shared" si="22"/>
        <v>#VALUE!</v>
      </c>
      <c r="D557" s="376">
        <f t="shared" si="23"/>
        <v>12.05</v>
      </c>
      <c r="E557" s="376">
        <f t="shared" si="24"/>
        <v>-67.790000000000006</v>
      </c>
      <c r="F557" s="376">
        <f t="shared" si="25"/>
        <v>6.34</v>
      </c>
    </row>
    <row r="558" spans="1:6" s="326" customFormat="1" ht="13.8" x14ac:dyDescent="0.3">
      <c r="A558" s="330"/>
      <c r="B558" s="330" t="s">
        <v>342</v>
      </c>
      <c r="C558" s="376" t="e">
        <f t="shared" si="22"/>
        <v>#VALUE!</v>
      </c>
      <c r="D558" s="376">
        <f t="shared" si="23"/>
        <v>7.54</v>
      </c>
      <c r="E558" s="376">
        <f t="shared" si="24"/>
        <v>-67.849999999999994</v>
      </c>
      <c r="F558" s="376">
        <f t="shared" si="25"/>
        <v>8.73</v>
      </c>
    </row>
    <row r="559" spans="1:6" s="326" customFormat="1" ht="13.8" x14ac:dyDescent="0.3">
      <c r="A559" s="328"/>
      <c r="B559" s="328" t="s">
        <v>343</v>
      </c>
      <c r="C559" s="376" t="e">
        <f t="shared" si="22"/>
        <v>#VALUE!</v>
      </c>
      <c r="D559" s="376">
        <f t="shared" si="23"/>
        <v>7.52</v>
      </c>
      <c r="E559" s="376">
        <f t="shared" si="24"/>
        <v>-69.02</v>
      </c>
      <c r="F559" s="376">
        <f t="shared" si="25"/>
        <v>13.66</v>
      </c>
    </row>
    <row r="560" spans="1:6" s="326" customFormat="1" ht="13.8" x14ac:dyDescent="0.3">
      <c r="A560" s="330"/>
      <c r="B560" s="330" t="s">
        <v>344</v>
      </c>
      <c r="C560" s="376" t="e">
        <f t="shared" si="22"/>
        <v>#VALUE!</v>
      </c>
      <c r="D560" s="376">
        <f t="shared" si="23"/>
        <v>62.9</v>
      </c>
      <c r="E560" s="376">
        <f t="shared" si="24"/>
        <v>-69.95</v>
      </c>
      <c r="F560" s="376">
        <f t="shared" si="25"/>
        <v>32.9</v>
      </c>
    </row>
    <row r="561" spans="1:6" s="326" customFormat="1" ht="13.8" x14ac:dyDescent="0.3">
      <c r="A561" s="328"/>
      <c r="B561" s="328" t="s">
        <v>345</v>
      </c>
      <c r="C561" s="376" t="e">
        <f t="shared" si="22"/>
        <v>#VALUE!</v>
      </c>
      <c r="D561" s="376">
        <f t="shared" si="23"/>
        <v>-13.79</v>
      </c>
      <c r="E561" s="376">
        <f t="shared" si="24"/>
        <v>-59.03</v>
      </c>
      <c r="F561" s="376">
        <f t="shared" si="25"/>
        <v>-18.91</v>
      </c>
    </row>
    <row r="562" spans="1:6" s="326" customFormat="1" ht="13.8" x14ac:dyDescent="0.3">
      <c r="A562" s="330"/>
      <c r="B562" s="330" t="s">
        <v>346</v>
      </c>
      <c r="C562" s="376" t="e">
        <f t="shared" si="22"/>
        <v>#VALUE!</v>
      </c>
      <c r="D562" s="376">
        <f t="shared" si="23"/>
        <v>5.24</v>
      </c>
      <c r="E562" s="376">
        <f t="shared" si="24"/>
        <v>-61.92</v>
      </c>
      <c r="F562" s="376">
        <f t="shared" si="25"/>
        <v>2.66</v>
      </c>
    </row>
    <row r="563" spans="1:6" s="326" customFormat="1" ht="13.8" x14ac:dyDescent="0.3">
      <c r="A563" s="328"/>
      <c r="B563" s="328" t="s">
        <v>347</v>
      </c>
      <c r="C563" s="376" t="e">
        <f t="shared" si="22"/>
        <v>#VALUE!</v>
      </c>
      <c r="D563" s="376">
        <f t="shared" si="23"/>
        <v>16.54</v>
      </c>
      <c r="E563" s="376">
        <f t="shared" si="24"/>
        <v>-68.62</v>
      </c>
      <c r="F563" s="376">
        <f t="shared" si="25"/>
        <v>-36.630000000000003</v>
      </c>
    </row>
    <row r="564" spans="1:6" s="326" customFormat="1" ht="13.8" x14ac:dyDescent="0.3">
      <c r="A564" s="330"/>
      <c r="B564" s="330" t="s">
        <v>348</v>
      </c>
      <c r="C564" s="376" t="e">
        <f t="shared" si="22"/>
        <v>#VALUE!</v>
      </c>
      <c r="D564" s="376">
        <f t="shared" si="23"/>
        <v>51.97</v>
      </c>
      <c r="E564" s="376">
        <f t="shared" si="24"/>
        <v>-61.85</v>
      </c>
      <c r="F564" s="376">
        <f t="shared" si="25"/>
        <v>-52.5</v>
      </c>
    </row>
    <row r="565" spans="1:6" s="326" customFormat="1" ht="13.8" x14ac:dyDescent="0.3">
      <c r="A565" s="328"/>
      <c r="B565" s="328" t="s">
        <v>349</v>
      </c>
      <c r="C565" s="376" t="e">
        <f t="shared" si="22"/>
        <v>#VALUE!</v>
      </c>
      <c r="D565" s="376">
        <f t="shared" si="23"/>
        <v>94.12</v>
      </c>
      <c r="E565" s="376">
        <f t="shared" si="24"/>
        <v>-71.760000000000005</v>
      </c>
      <c r="F565" s="376">
        <f t="shared" si="25"/>
        <v>45.79</v>
      </c>
    </row>
    <row r="566" spans="1:6" s="326" customFormat="1" ht="13.8" x14ac:dyDescent="0.3">
      <c r="A566" s="330"/>
      <c r="B566" s="330" t="s">
        <v>350</v>
      </c>
      <c r="C566" s="376" t="e">
        <f t="shared" si="22"/>
        <v>#VALUE!</v>
      </c>
      <c r="D566" s="376">
        <f t="shared" si="23"/>
        <v>27.32</v>
      </c>
      <c r="E566" s="376">
        <f t="shared" si="24"/>
        <v>-69.900000000000006</v>
      </c>
      <c r="F566" s="376">
        <f t="shared" si="25"/>
        <v>14.34</v>
      </c>
    </row>
    <row r="567" spans="1:6" s="326" customFormat="1" ht="13.8" x14ac:dyDescent="0.3">
      <c r="A567" s="328"/>
      <c r="B567" s="328" t="s">
        <v>351</v>
      </c>
      <c r="C567" s="376" t="e">
        <f t="shared" si="22"/>
        <v>#VALUE!</v>
      </c>
      <c r="D567" s="376">
        <f t="shared" si="23"/>
        <v>15.38</v>
      </c>
      <c r="E567" s="376">
        <f t="shared" si="24"/>
        <v>-75.239999999999995</v>
      </c>
      <c r="F567" s="376">
        <f t="shared" si="25"/>
        <v>236.86</v>
      </c>
    </row>
    <row r="568" spans="1:6" s="326" customFormat="1" ht="13.8" x14ac:dyDescent="0.3">
      <c r="A568" s="330"/>
      <c r="B568" s="330" t="s">
        <v>352</v>
      </c>
      <c r="C568" s="376" t="e">
        <f t="shared" si="22"/>
        <v>#VALUE!</v>
      </c>
      <c r="D568" s="376">
        <f t="shared" si="23"/>
        <v>7.76</v>
      </c>
      <c r="E568" s="376">
        <f t="shared" si="24"/>
        <v>-66.39</v>
      </c>
      <c r="F568" s="376">
        <f t="shared" si="25"/>
        <v>-2.58</v>
      </c>
    </row>
    <row r="569" spans="1:6" s="326" customFormat="1" ht="13.8" x14ac:dyDescent="0.3">
      <c r="A569" s="328"/>
      <c r="B569" s="328" t="s">
        <v>353</v>
      </c>
      <c r="C569" s="376" t="e">
        <f t="shared" si="22"/>
        <v>#VALUE!</v>
      </c>
      <c r="D569" s="376">
        <f t="shared" si="23"/>
        <v>4.45</v>
      </c>
      <c r="E569" s="376">
        <f t="shared" si="24"/>
        <v>-67.88</v>
      </c>
      <c r="F569" s="376">
        <f t="shared" si="25"/>
        <v>-3.2</v>
      </c>
    </row>
    <row r="570" spans="1:6" s="326" customFormat="1" ht="13.8" x14ac:dyDescent="0.3">
      <c r="A570" s="330"/>
      <c r="B570" s="330" t="s">
        <v>354</v>
      </c>
      <c r="C570" s="376" t="e">
        <f t="shared" si="22"/>
        <v>#VALUE!</v>
      </c>
      <c r="D570" s="376">
        <f t="shared" si="23"/>
        <v>-2.94</v>
      </c>
      <c r="E570" s="376">
        <f t="shared" si="24"/>
        <v>-73.58</v>
      </c>
      <c r="F570" s="376">
        <f t="shared" si="25"/>
        <v>10.69</v>
      </c>
    </row>
    <row r="571" spans="1:6" s="326" customFormat="1" ht="13.8" x14ac:dyDescent="0.3">
      <c r="A571" s="328"/>
      <c r="B571" s="328" t="s">
        <v>355</v>
      </c>
      <c r="C571" s="376" t="e">
        <f t="shared" si="22"/>
        <v>#VALUE!</v>
      </c>
      <c r="D571" s="376">
        <f t="shared" si="23"/>
        <v>-14.5</v>
      </c>
      <c r="E571" s="376">
        <f t="shared" si="24"/>
        <v>-70.459999999999994</v>
      </c>
      <c r="F571" s="376">
        <f t="shared" si="25"/>
        <v>4.95</v>
      </c>
    </row>
    <row r="572" spans="1:6" s="326" customFormat="1" ht="13.8" x14ac:dyDescent="0.3">
      <c r="A572" s="330"/>
      <c r="B572" s="330" t="s">
        <v>356</v>
      </c>
      <c r="C572" s="376" t="e">
        <f t="shared" si="22"/>
        <v>#VALUE!</v>
      </c>
      <c r="D572" s="376">
        <f t="shared" si="23"/>
        <v>-38.15</v>
      </c>
      <c r="E572" s="376">
        <f t="shared" si="24"/>
        <v>-67.819999999999993</v>
      </c>
      <c r="F572" s="376">
        <f t="shared" si="25"/>
        <v>17.260000000000002</v>
      </c>
    </row>
    <row r="573" spans="1:6" s="326" customFormat="1" ht="13.8" x14ac:dyDescent="0.3">
      <c r="A573" s="328"/>
      <c r="B573" s="328" t="s">
        <v>357</v>
      </c>
      <c r="C573" s="376" t="e">
        <f t="shared" si="22"/>
        <v>#VALUE!</v>
      </c>
      <c r="D573" s="376">
        <f t="shared" si="23"/>
        <v>11.74</v>
      </c>
      <c r="E573" s="376">
        <f t="shared" si="24"/>
        <v>-67.19</v>
      </c>
      <c r="F573" s="376">
        <f t="shared" si="25"/>
        <v>-5.69</v>
      </c>
    </row>
    <row r="574" spans="1:6" s="326" customFormat="1" ht="13.8" x14ac:dyDescent="0.3">
      <c r="A574" s="330"/>
      <c r="B574" s="330" t="s">
        <v>358</v>
      </c>
      <c r="C574" s="376" t="e">
        <f t="shared" si="22"/>
        <v>#VALUE!</v>
      </c>
      <c r="D574" s="376">
        <f t="shared" si="23"/>
        <v>-7.16</v>
      </c>
      <c r="E574" s="376">
        <f t="shared" si="24"/>
        <v>-67.27</v>
      </c>
      <c r="F574" s="376">
        <f t="shared" si="25"/>
        <v>5.84</v>
      </c>
    </row>
    <row r="575" spans="1:6" s="326" customFormat="1" ht="13.8" x14ac:dyDescent="0.3">
      <c r="A575" s="328"/>
      <c r="B575" s="328" t="s">
        <v>359</v>
      </c>
      <c r="C575" s="376" t="e">
        <f t="shared" si="22"/>
        <v>#VALUE!</v>
      </c>
      <c r="D575" s="376">
        <f t="shared" si="23"/>
        <v>-3.85</v>
      </c>
      <c r="E575" s="376">
        <f t="shared" si="24"/>
        <v>-66.69</v>
      </c>
      <c r="F575" s="376">
        <f t="shared" si="25"/>
        <v>-0.32</v>
      </c>
    </row>
    <row r="576" spans="1:6" s="326" customFormat="1" ht="13.8" x14ac:dyDescent="0.3">
      <c r="A576" s="330"/>
      <c r="B576" s="330" t="s">
        <v>360</v>
      </c>
      <c r="C576" s="376" t="e">
        <f t="shared" si="22"/>
        <v>#VALUE!</v>
      </c>
      <c r="D576" s="376">
        <f t="shared" si="23"/>
        <v>-5.47</v>
      </c>
      <c r="E576" s="376">
        <f t="shared" si="24"/>
        <v>-65.45</v>
      </c>
      <c r="F576" s="376">
        <f t="shared" si="25"/>
        <v>-10.48</v>
      </c>
    </row>
    <row r="577" spans="1:6" s="326" customFormat="1" ht="13.8" x14ac:dyDescent="0.3">
      <c r="A577" s="328"/>
      <c r="B577" s="328" t="s">
        <v>361</v>
      </c>
      <c r="C577" s="376" t="e">
        <f t="shared" si="22"/>
        <v>#VALUE!</v>
      </c>
      <c r="D577" s="376">
        <f t="shared" si="23"/>
        <v>-9.65</v>
      </c>
      <c r="E577" s="376">
        <f t="shared" si="24"/>
        <v>-68</v>
      </c>
      <c r="F577" s="376">
        <f t="shared" si="25"/>
        <v>-14.87</v>
      </c>
    </row>
    <row r="578" spans="1:6" s="326" customFormat="1" ht="13.8" x14ac:dyDescent="0.3">
      <c r="A578" s="330"/>
      <c r="B578" s="330" t="s">
        <v>362</v>
      </c>
      <c r="C578" s="376" t="e">
        <f t="shared" si="22"/>
        <v>#VALUE!</v>
      </c>
      <c r="D578" s="376">
        <f t="shared" si="23"/>
        <v>3.66</v>
      </c>
      <c r="E578" s="376">
        <f t="shared" si="24"/>
        <v>-69.349999999999994</v>
      </c>
      <c r="F578" s="376">
        <f t="shared" si="25"/>
        <v>35.97</v>
      </c>
    </row>
    <row r="579" spans="1:6" s="326" customFormat="1" ht="13.8" x14ac:dyDescent="0.3">
      <c r="A579" s="328"/>
      <c r="B579" s="328" t="s">
        <v>363</v>
      </c>
      <c r="C579" s="376" t="e">
        <f t="shared" si="22"/>
        <v>#VALUE!</v>
      </c>
      <c r="D579" s="376">
        <f t="shared" si="23"/>
        <v>1.88</v>
      </c>
      <c r="E579" s="376">
        <f t="shared" si="24"/>
        <v>-70.599999999999994</v>
      </c>
      <c r="F579" s="376">
        <f t="shared" si="25"/>
        <v>23.39</v>
      </c>
    </row>
    <row r="580" spans="1:6" s="326" customFormat="1" ht="13.8" x14ac:dyDescent="0.3">
      <c r="A580" s="330"/>
      <c r="B580" s="330" t="s">
        <v>364</v>
      </c>
      <c r="C580" s="376" t="e">
        <f t="shared" si="22"/>
        <v>#VALUE!</v>
      </c>
      <c r="D580" s="376">
        <f t="shared" si="23"/>
        <v>-1.22</v>
      </c>
      <c r="E580" s="376">
        <f t="shared" si="24"/>
        <v>-71.290000000000006</v>
      </c>
      <c r="F580" s="376">
        <f t="shared" si="25"/>
        <v>24.56</v>
      </c>
    </row>
    <row r="581" spans="1:6" s="326" customFormat="1" ht="13.8" x14ac:dyDescent="0.3">
      <c r="A581" s="328"/>
      <c r="B581" s="328" t="s">
        <v>365</v>
      </c>
      <c r="C581" s="376" t="e">
        <f t="shared" si="22"/>
        <v>#VALUE!</v>
      </c>
      <c r="D581" s="376">
        <f t="shared" si="23"/>
        <v>9.61</v>
      </c>
      <c r="E581" s="376">
        <f t="shared" si="24"/>
        <v>-68.97</v>
      </c>
      <c r="F581" s="376">
        <f t="shared" si="25"/>
        <v>23.21</v>
      </c>
    </row>
    <row r="582" spans="1:6" s="326" customFormat="1" ht="13.8" x14ac:dyDescent="0.3">
      <c r="A582" s="330"/>
      <c r="B582" s="330" t="s">
        <v>366</v>
      </c>
      <c r="C582" s="376" t="e">
        <f t="shared" si="22"/>
        <v>#VALUE!</v>
      </c>
      <c r="D582" s="376">
        <f t="shared" si="23"/>
        <v>16.73</v>
      </c>
      <c r="E582" s="376">
        <f t="shared" si="24"/>
        <v>-68.13</v>
      </c>
      <c r="F582" s="376">
        <f t="shared" si="25"/>
        <v>8.49</v>
      </c>
    </row>
    <row r="583" spans="1:6" s="326" customFormat="1" ht="13.8" x14ac:dyDescent="0.3">
      <c r="A583" s="328"/>
      <c r="B583" s="328" t="s">
        <v>367</v>
      </c>
      <c r="C583" s="376" t="e">
        <f t="shared" si="22"/>
        <v>#VALUE!</v>
      </c>
      <c r="D583" s="376">
        <f t="shared" si="23"/>
        <v>-13.68</v>
      </c>
      <c r="E583" s="376">
        <f t="shared" si="24"/>
        <v>-68.67</v>
      </c>
      <c r="F583" s="376">
        <f t="shared" si="25"/>
        <v>23.77</v>
      </c>
    </row>
    <row r="584" spans="1:6" s="326" customFormat="1" ht="13.8" x14ac:dyDescent="0.3">
      <c r="A584" s="330"/>
      <c r="B584" s="330" t="s">
        <v>368</v>
      </c>
      <c r="C584" s="376" t="e">
        <f t="shared" si="22"/>
        <v>#VALUE!</v>
      </c>
      <c r="D584" s="376">
        <f t="shared" si="23"/>
        <v>-15.82</v>
      </c>
      <c r="E584" s="376">
        <f t="shared" si="24"/>
        <v>-66.489999999999995</v>
      </c>
      <c r="F584" s="376">
        <f t="shared" si="25"/>
        <v>6.47</v>
      </c>
    </row>
    <row r="585" spans="1:6" s="326" customFormat="1" ht="13.8" x14ac:dyDescent="0.3">
      <c r="A585" s="328"/>
      <c r="B585" s="328" t="s">
        <v>369</v>
      </c>
      <c r="C585" s="376" t="e">
        <f t="shared" ref="C585:C648" si="26">ROUND(((C196-B196)*100/B196),2)</f>
        <v>#VALUE!</v>
      </c>
      <c r="D585" s="376">
        <f t="shared" ref="D585:D648" si="27">ROUND(((D196-C196)*100/C196),2)</f>
        <v>15.25</v>
      </c>
      <c r="E585" s="376">
        <f t="shared" ref="E585:E648" si="28">ROUND(((E196-D196)*100/D196),2)</f>
        <v>-69.989999999999995</v>
      </c>
      <c r="F585" s="376">
        <f t="shared" ref="F585:F648" si="29">ROUND(F196/E196*100-100,2)</f>
        <v>20.309999999999999</v>
      </c>
    </row>
    <row r="586" spans="1:6" s="326" customFormat="1" ht="13.8" x14ac:dyDescent="0.3">
      <c r="A586" s="330"/>
      <c r="B586" s="330" t="s">
        <v>370</v>
      </c>
      <c r="C586" s="376" t="e">
        <f t="shared" si="26"/>
        <v>#VALUE!</v>
      </c>
      <c r="D586" s="376">
        <f t="shared" si="27"/>
        <v>8.51</v>
      </c>
      <c r="E586" s="376">
        <f t="shared" si="28"/>
        <v>-68.92</v>
      </c>
      <c r="F586" s="376">
        <f t="shared" si="29"/>
        <v>17.899999999999999</v>
      </c>
    </row>
    <row r="587" spans="1:6" s="326" customFormat="1" ht="13.8" x14ac:dyDescent="0.3">
      <c r="A587" s="328"/>
      <c r="B587" s="328" t="s">
        <v>371</v>
      </c>
      <c r="C587" s="376" t="e">
        <f t="shared" si="26"/>
        <v>#VALUE!</v>
      </c>
      <c r="D587" s="376">
        <f t="shared" si="27"/>
        <v>6.34</v>
      </c>
      <c r="E587" s="376">
        <f t="shared" si="28"/>
        <v>-68.34</v>
      </c>
      <c r="F587" s="376">
        <f t="shared" si="29"/>
        <v>13.4</v>
      </c>
    </row>
    <row r="588" spans="1:6" s="326" customFormat="1" ht="13.8" x14ac:dyDescent="0.3">
      <c r="A588" s="330"/>
      <c r="B588" s="330" t="s">
        <v>372</v>
      </c>
      <c r="C588" s="376" t="e">
        <f t="shared" si="26"/>
        <v>#VALUE!</v>
      </c>
      <c r="D588" s="376">
        <f t="shared" si="27"/>
        <v>11.54</v>
      </c>
      <c r="E588" s="376">
        <f t="shared" si="28"/>
        <v>-69.59</v>
      </c>
      <c r="F588" s="376">
        <f t="shared" si="29"/>
        <v>24.96</v>
      </c>
    </row>
    <row r="589" spans="1:6" s="326" customFormat="1" ht="13.8" x14ac:dyDescent="0.3">
      <c r="A589" s="328"/>
      <c r="B589" s="328" t="s">
        <v>373</v>
      </c>
      <c r="C589" s="376" t="e">
        <f t="shared" si="26"/>
        <v>#VALUE!</v>
      </c>
      <c r="D589" s="376">
        <f t="shared" si="27"/>
        <v>25.5</v>
      </c>
      <c r="E589" s="376">
        <f t="shared" si="28"/>
        <v>-73.67</v>
      </c>
      <c r="F589" s="376">
        <f t="shared" si="29"/>
        <v>44.83</v>
      </c>
    </row>
    <row r="590" spans="1:6" s="326" customFormat="1" ht="13.8" x14ac:dyDescent="0.3">
      <c r="A590" s="330"/>
      <c r="B590" s="330" t="s">
        <v>374</v>
      </c>
      <c r="C590" s="376" t="e">
        <f t="shared" si="26"/>
        <v>#VALUE!</v>
      </c>
      <c r="D590" s="376">
        <f t="shared" si="27"/>
        <v>23.54</v>
      </c>
      <c r="E590" s="376">
        <f t="shared" si="28"/>
        <v>-71.209999999999994</v>
      </c>
      <c r="F590" s="376">
        <f t="shared" si="29"/>
        <v>15.57</v>
      </c>
    </row>
    <row r="591" spans="1:6" s="326" customFormat="1" ht="13.8" x14ac:dyDescent="0.3">
      <c r="A591" s="328"/>
      <c r="B591" s="328" t="s">
        <v>375</v>
      </c>
      <c r="C591" s="376" t="e">
        <f t="shared" si="26"/>
        <v>#VALUE!</v>
      </c>
      <c r="D591" s="376">
        <f t="shared" si="27"/>
        <v>16.739999999999998</v>
      </c>
      <c r="E591" s="376">
        <f t="shared" si="28"/>
        <v>-72.16</v>
      </c>
      <c r="F591" s="376">
        <f t="shared" si="29"/>
        <v>10.81</v>
      </c>
    </row>
    <row r="592" spans="1:6" s="326" customFormat="1" ht="13.8" x14ac:dyDescent="0.3">
      <c r="A592" s="330"/>
      <c r="B592" s="330" t="s">
        <v>376</v>
      </c>
      <c r="C592" s="376" t="e">
        <f t="shared" si="26"/>
        <v>#VALUE!</v>
      </c>
      <c r="D592" s="376">
        <f t="shared" si="27"/>
        <v>14.42</v>
      </c>
      <c r="E592" s="376">
        <f t="shared" si="28"/>
        <v>-69.22</v>
      </c>
      <c r="F592" s="376">
        <f t="shared" si="29"/>
        <v>7.88</v>
      </c>
    </row>
    <row r="593" spans="1:6" s="326" customFormat="1" ht="13.8" x14ac:dyDescent="0.3">
      <c r="A593" s="328"/>
      <c r="B593" s="328" t="s">
        <v>377</v>
      </c>
      <c r="C593" s="376" t="e">
        <f t="shared" si="26"/>
        <v>#VALUE!</v>
      </c>
      <c r="D593" s="376">
        <f t="shared" si="27"/>
        <v>59.63</v>
      </c>
      <c r="E593" s="376">
        <f t="shared" si="28"/>
        <v>-73.849999999999994</v>
      </c>
      <c r="F593" s="376">
        <f t="shared" si="29"/>
        <v>39.31</v>
      </c>
    </row>
    <row r="594" spans="1:6" s="326" customFormat="1" ht="13.8" x14ac:dyDescent="0.3">
      <c r="A594" s="330"/>
      <c r="B594" s="330" t="s">
        <v>378</v>
      </c>
      <c r="C594" s="376" t="e">
        <f t="shared" si="26"/>
        <v>#VALUE!</v>
      </c>
      <c r="D594" s="376">
        <f t="shared" si="27"/>
        <v>12.86</v>
      </c>
      <c r="E594" s="376">
        <f t="shared" si="28"/>
        <v>-69.48</v>
      </c>
      <c r="F594" s="376">
        <f t="shared" si="29"/>
        <v>36.71</v>
      </c>
    </row>
    <row r="595" spans="1:6" s="326" customFormat="1" ht="13.8" x14ac:dyDescent="0.3">
      <c r="A595" s="328"/>
      <c r="B595" s="328" t="s">
        <v>379</v>
      </c>
      <c r="C595" s="376" t="e">
        <f t="shared" si="26"/>
        <v>#VALUE!</v>
      </c>
      <c r="D595" s="376">
        <f t="shared" si="27"/>
        <v>24.49</v>
      </c>
      <c r="E595" s="376">
        <f t="shared" si="28"/>
        <v>-68.23</v>
      </c>
      <c r="F595" s="376">
        <f t="shared" si="29"/>
        <v>4.53</v>
      </c>
    </row>
    <row r="596" spans="1:6" s="326" customFormat="1" ht="13.8" x14ac:dyDescent="0.3">
      <c r="A596" s="330"/>
      <c r="B596" s="330" t="s">
        <v>380</v>
      </c>
      <c r="C596" s="376" t="e">
        <f t="shared" si="26"/>
        <v>#VALUE!</v>
      </c>
      <c r="D596" s="376">
        <f t="shared" si="27"/>
        <v>9.11</v>
      </c>
      <c r="E596" s="376">
        <f t="shared" si="28"/>
        <v>-70.34</v>
      </c>
      <c r="F596" s="376">
        <f t="shared" si="29"/>
        <v>24.76</v>
      </c>
    </row>
    <row r="597" spans="1:6" s="326" customFormat="1" ht="13.8" x14ac:dyDescent="0.3">
      <c r="A597" s="328"/>
      <c r="B597" s="328" t="s">
        <v>381</v>
      </c>
      <c r="C597" s="376" t="e">
        <f t="shared" si="26"/>
        <v>#VALUE!</v>
      </c>
      <c r="D597" s="376">
        <f t="shared" si="27"/>
        <v>-41.79</v>
      </c>
      <c r="E597" s="376">
        <f t="shared" si="28"/>
        <v>-73.3</v>
      </c>
      <c r="F597" s="376">
        <f t="shared" si="29"/>
        <v>32.44</v>
      </c>
    </row>
    <row r="598" spans="1:6" s="326" customFormat="1" ht="13.8" x14ac:dyDescent="0.3">
      <c r="A598" s="330"/>
      <c r="B598" s="330" t="s">
        <v>382</v>
      </c>
      <c r="C598" s="376" t="e">
        <f t="shared" si="26"/>
        <v>#VALUE!</v>
      </c>
      <c r="D598" s="376">
        <f t="shared" si="27"/>
        <v>16.23</v>
      </c>
      <c r="E598" s="376">
        <f t="shared" si="28"/>
        <v>-69.33</v>
      </c>
      <c r="F598" s="376">
        <f t="shared" si="29"/>
        <v>50.15</v>
      </c>
    </row>
    <row r="599" spans="1:6" s="326" customFormat="1" ht="13.8" x14ac:dyDescent="0.3">
      <c r="A599" s="328"/>
      <c r="B599" s="328" t="s">
        <v>383</v>
      </c>
      <c r="C599" s="376" t="e">
        <f t="shared" si="26"/>
        <v>#VALUE!</v>
      </c>
      <c r="D599" s="376">
        <f t="shared" si="27"/>
        <v>-2.97</v>
      </c>
      <c r="E599" s="376">
        <f t="shared" si="28"/>
        <v>-69.790000000000006</v>
      </c>
      <c r="F599" s="376">
        <f t="shared" si="29"/>
        <v>16.989999999999998</v>
      </c>
    </row>
    <row r="600" spans="1:6" s="326" customFormat="1" ht="13.8" x14ac:dyDescent="0.3">
      <c r="A600" s="330"/>
      <c r="B600" s="330" t="s">
        <v>384</v>
      </c>
      <c r="C600" s="376" t="e">
        <f t="shared" si="26"/>
        <v>#VALUE!</v>
      </c>
      <c r="D600" s="376">
        <f t="shared" si="27"/>
        <v>5.98</v>
      </c>
      <c r="E600" s="376">
        <f t="shared" si="28"/>
        <v>-70.98</v>
      </c>
      <c r="F600" s="376">
        <f t="shared" si="29"/>
        <v>23.78</v>
      </c>
    </row>
    <row r="601" spans="1:6" s="326" customFormat="1" ht="13.8" x14ac:dyDescent="0.3">
      <c r="A601" s="328"/>
      <c r="B601" s="328" t="s">
        <v>385</v>
      </c>
      <c r="C601" s="376" t="e">
        <f t="shared" si="26"/>
        <v>#VALUE!</v>
      </c>
      <c r="D601" s="376">
        <f t="shared" si="27"/>
        <v>12.86</v>
      </c>
      <c r="E601" s="376">
        <f t="shared" si="28"/>
        <v>-66.849999999999994</v>
      </c>
      <c r="F601" s="376">
        <f t="shared" si="29"/>
        <v>11.15</v>
      </c>
    </row>
    <row r="602" spans="1:6" s="326" customFormat="1" ht="13.8" x14ac:dyDescent="0.3">
      <c r="A602" s="330"/>
      <c r="B602" s="330" t="s">
        <v>386</v>
      </c>
      <c r="C602" s="376" t="e">
        <f t="shared" si="26"/>
        <v>#VALUE!</v>
      </c>
      <c r="D602" s="376">
        <f t="shared" si="27"/>
        <v>5.33</v>
      </c>
      <c r="E602" s="376">
        <f t="shared" si="28"/>
        <v>-71.400000000000006</v>
      </c>
      <c r="F602" s="376">
        <f t="shared" si="29"/>
        <v>25.24</v>
      </c>
    </row>
    <row r="603" spans="1:6" s="326" customFormat="1" ht="13.8" x14ac:dyDescent="0.3">
      <c r="A603" s="328"/>
      <c r="B603" s="328" t="s">
        <v>387</v>
      </c>
      <c r="C603" s="376" t="e">
        <f t="shared" si="26"/>
        <v>#VALUE!</v>
      </c>
      <c r="D603" s="376">
        <f t="shared" si="27"/>
        <v>-5.32</v>
      </c>
      <c r="E603" s="376">
        <f t="shared" si="28"/>
        <v>-64.989999999999995</v>
      </c>
      <c r="F603" s="376">
        <f t="shared" si="29"/>
        <v>-16.010000000000002</v>
      </c>
    </row>
    <row r="604" spans="1:6" s="326" customFormat="1" ht="13.8" x14ac:dyDescent="0.3">
      <c r="A604" s="330"/>
      <c r="B604" s="330" t="s">
        <v>388</v>
      </c>
      <c r="C604" s="376" t="e">
        <f t="shared" si="26"/>
        <v>#VALUE!</v>
      </c>
      <c r="D604" s="376">
        <f t="shared" si="27"/>
        <v>24</v>
      </c>
      <c r="E604" s="376">
        <f t="shared" si="28"/>
        <v>-70.319999999999993</v>
      </c>
      <c r="F604" s="376">
        <f t="shared" si="29"/>
        <v>-26.09</v>
      </c>
    </row>
    <row r="605" spans="1:6" s="326" customFormat="1" ht="13.8" x14ac:dyDescent="0.3">
      <c r="A605" s="328"/>
      <c r="B605" s="328" t="s">
        <v>389</v>
      </c>
      <c r="C605" s="376" t="e">
        <f t="shared" si="26"/>
        <v>#VALUE!</v>
      </c>
      <c r="D605" s="376">
        <f t="shared" si="27"/>
        <v>-2.56</v>
      </c>
      <c r="E605" s="376">
        <f t="shared" si="28"/>
        <v>-68.09</v>
      </c>
      <c r="F605" s="376">
        <f t="shared" si="29"/>
        <v>10.48</v>
      </c>
    </row>
    <row r="606" spans="1:6" s="326" customFormat="1" ht="13.8" x14ac:dyDescent="0.3">
      <c r="A606" s="330"/>
      <c r="B606" s="330" t="s">
        <v>390</v>
      </c>
      <c r="C606" s="376" t="e">
        <f t="shared" si="26"/>
        <v>#VALUE!</v>
      </c>
      <c r="D606" s="376">
        <f t="shared" si="27"/>
        <v>-5.87</v>
      </c>
      <c r="E606" s="376">
        <f t="shared" si="28"/>
        <v>-64.39</v>
      </c>
      <c r="F606" s="376">
        <f t="shared" si="29"/>
        <v>-20.52</v>
      </c>
    </row>
    <row r="607" spans="1:6" s="326" customFormat="1" ht="13.8" x14ac:dyDescent="0.3">
      <c r="A607" s="328"/>
      <c r="B607" s="328" t="s">
        <v>391</v>
      </c>
      <c r="C607" s="376" t="e">
        <f t="shared" si="26"/>
        <v>#VALUE!</v>
      </c>
      <c r="D607" s="376">
        <f t="shared" si="27"/>
        <v>10.6</v>
      </c>
      <c r="E607" s="376">
        <f t="shared" si="28"/>
        <v>-65.89</v>
      </c>
      <c r="F607" s="376">
        <f t="shared" si="29"/>
        <v>-3.25</v>
      </c>
    </row>
    <row r="608" spans="1:6" s="326" customFormat="1" ht="13.8" x14ac:dyDescent="0.3">
      <c r="A608" s="330"/>
      <c r="B608" s="330" t="s">
        <v>392</v>
      </c>
      <c r="C608" s="376" t="e">
        <f t="shared" si="26"/>
        <v>#VALUE!</v>
      </c>
      <c r="D608" s="376">
        <f t="shared" si="27"/>
        <v>13.06</v>
      </c>
      <c r="E608" s="376">
        <f t="shared" si="28"/>
        <v>-65.319999999999993</v>
      </c>
      <c r="F608" s="376">
        <f t="shared" si="29"/>
        <v>-9.67</v>
      </c>
    </row>
    <row r="609" spans="1:6" s="326" customFormat="1" ht="13.8" x14ac:dyDescent="0.3">
      <c r="A609" s="328"/>
      <c r="B609" s="328" t="s">
        <v>393</v>
      </c>
      <c r="C609" s="376" t="e">
        <f t="shared" si="26"/>
        <v>#VALUE!</v>
      </c>
      <c r="D609" s="376">
        <f t="shared" si="27"/>
        <v>3.22</v>
      </c>
      <c r="E609" s="376">
        <f t="shared" si="28"/>
        <v>-67.75</v>
      </c>
      <c r="F609" s="376">
        <f t="shared" si="29"/>
        <v>19.36</v>
      </c>
    </row>
    <row r="610" spans="1:6" s="326" customFormat="1" ht="13.8" x14ac:dyDescent="0.3">
      <c r="A610" s="330"/>
      <c r="B610" s="330" t="s">
        <v>394</v>
      </c>
      <c r="C610" s="376" t="e">
        <f t="shared" si="26"/>
        <v>#VALUE!</v>
      </c>
      <c r="D610" s="376">
        <f t="shared" si="27"/>
        <v>-4.33</v>
      </c>
      <c r="E610" s="376">
        <f t="shared" si="28"/>
        <v>-66.16</v>
      </c>
      <c r="F610" s="376">
        <f t="shared" si="29"/>
        <v>-14.42</v>
      </c>
    </row>
    <row r="611" spans="1:6" s="326" customFormat="1" ht="13.8" x14ac:dyDescent="0.3">
      <c r="A611" s="328"/>
      <c r="B611" s="328" t="s">
        <v>395</v>
      </c>
      <c r="C611" s="376" t="e">
        <f t="shared" si="26"/>
        <v>#VALUE!</v>
      </c>
      <c r="D611" s="376">
        <f t="shared" si="27"/>
        <v>-7.27</v>
      </c>
      <c r="E611" s="376">
        <f t="shared" si="28"/>
        <v>-64.069999999999993</v>
      </c>
      <c r="F611" s="376">
        <f t="shared" si="29"/>
        <v>-23.71</v>
      </c>
    </row>
    <row r="612" spans="1:6" s="326" customFormat="1" ht="13.8" x14ac:dyDescent="0.3">
      <c r="A612" s="330"/>
      <c r="B612" s="330" t="s">
        <v>396</v>
      </c>
      <c r="C612" s="376" t="e">
        <f t="shared" si="26"/>
        <v>#VALUE!</v>
      </c>
      <c r="D612" s="376">
        <f t="shared" si="27"/>
        <v>-1.83</v>
      </c>
      <c r="E612" s="376">
        <f t="shared" si="28"/>
        <v>-67.86</v>
      </c>
      <c r="F612" s="376">
        <f t="shared" si="29"/>
        <v>-6</v>
      </c>
    </row>
    <row r="613" spans="1:6" s="326" customFormat="1" ht="13.8" x14ac:dyDescent="0.3">
      <c r="A613" s="328"/>
      <c r="B613" s="328" t="s">
        <v>397</v>
      </c>
      <c r="C613" s="376" t="e">
        <f t="shared" si="26"/>
        <v>#VALUE!</v>
      </c>
      <c r="D613" s="376">
        <f t="shared" si="27"/>
        <v>-10.37</v>
      </c>
      <c r="E613" s="376">
        <f t="shared" si="28"/>
        <v>-66.069999999999993</v>
      </c>
      <c r="F613" s="376">
        <f t="shared" si="29"/>
        <v>10.45</v>
      </c>
    </row>
    <row r="614" spans="1:6" s="326" customFormat="1" ht="13.8" x14ac:dyDescent="0.3">
      <c r="A614" s="330"/>
      <c r="B614" s="330" t="s">
        <v>398</v>
      </c>
      <c r="C614" s="376" t="e">
        <f t="shared" si="26"/>
        <v>#VALUE!</v>
      </c>
      <c r="D614" s="376">
        <f t="shared" si="27"/>
        <v>-0.49</v>
      </c>
      <c r="E614" s="376">
        <f t="shared" si="28"/>
        <v>-67.55</v>
      </c>
      <c r="F614" s="376">
        <f t="shared" si="29"/>
        <v>-10.45</v>
      </c>
    </row>
    <row r="615" spans="1:6" s="326" customFormat="1" ht="13.8" x14ac:dyDescent="0.3">
      <c r="A615" s="328"/>
      <c r="B615" s="328" t="s">
        <v>399</v>
      </c>
      <c r="C615" s="376" t="e">
        <f t="shared" si="26"/>
        <v>#VALUE!</v>
      </c>
      <c r="D615" s="376">
        <f t="shared" si="27"/>
        <v>-4.8499999999999996</v>
      </c>
      <c r="E615" s="376">
        <f t="shared" si="28"/>
        <v>-69.44</v>
      </c>
      <c r="F615" s="376">
        <f t="shared" si="29"/>
        <v>-8.1199999999999992</v>
      </c>
    </row>
    <row r="616" spans="1:6" s="326" customFormat="1" ht="13.8" x14ac:dyDescent="0.3">
      <c r="A616" s="330"/>
      <c r="B616" s="330" t="s">
        <v>400</v>
      </c>
      <c r="C616" s="376" t="e">
        <f t="shared" si="26"/>
        <v>#VALUE!</v>
      </c>
      <c r="D616" s="376">
        <f t="shared" si="27"/>
        <v>5.24</v>
      </c>
      <c r="E616" s="376">
        <f t="shared" si="28"/>
        <v>-69.98</v>
      </c>
      <c r="F616" s="376">
        <f t="shared" si="29"/>
        <v>24.52</v>
      </c>
    </row>
    <row r="617" spans="1:6" s="326" customFormat="1" ht="13.8" x14ac:dyDescent="0.3">
      <c r="A617" s="328"/>
      <c r="B617" s="328" t="s">
        <v>401</v>
      </c>
      <c r="C617" s="376" t="e">
        <f t="shared" si="26"/>
        <v>#VALUE!</v>
      </c>
      <c r="D617" s="376">
        <f t="shared" si="27"/>
        <v>6.58</v>
      </c>
      <c r="E617" s="376">
        <f t="shared" si="28"/>
        <v>-70.69</v>
      </c>
      <c r="F617" s="376">
        <f t="shared" si="29"/>
        <v>28.19</v>
      </c>
    </row>
    <row r="618" spans="1:6" s="326" customFormat="1" ht="13.8" x14ac:dyDescent="0.3">
      <c r="A618" s="330"/>
      <c r="B618" s="330" t="s">
        <v>402</v>
      </c>
      <c r="C618" s="376" t="e">
        <f t="shared" si="26"/>
        <v>#VALUE!</v>
      </c>
      <c r="D618" s="376">
        <f t="shared" si="27"/>
        <v>-5.33</v>
      </c>
      <c r="E618" s="376">
        <f t="shared" si="28"/>
        <v>-63.65</v>
      </c>
      <c r="F618" s="376">
        <f t="shared" si="29"/>
        <v>-1.79</v>
      </c>
    </row>
    <row r="619" spans="1:6" s="326" customFormat="1" ht="13.8" x14ac:dyDescent="0.3">
      <c r="A619" s="328"/>
      <c r="B619" s="328" t="s">
        <v>403</v>
      </c>
      <c r="C619" s="376" t="e">
        <f t="shared" si="26"/>
        <v>#VALUE!</v>
      </c>
      <c r="D619" s="376">
        <f t="shared" si="27"/>
        <v>20.329999999999998</v>
      </c>
      <c r="E619" s="376">
        <f t="shared" si="28"/>
        <v>-66.88</v>
      </c>
      <c r="F619" s="376">
        <f t="shared" si="29"/>
        <v>11.43</v>
      </c>
    </row>
    <row r="620" spans="1:6" s="326" customFormat="1" ht="13.8" x14ac:dyDescent="0.3">
      <c r="A620" s="330"/>
      <c r="B620" s="330" t="s">
        <v>404</v>
      </c>
      <c r="C620" s="376" t="e">
        <f t="shared" si="26"/>
        <v>#VALUE!</v>
      </c>
      <c r="D620" s="376">
        <f t="shared" si="27"/>
        <v>36.94</v>
      </c>
      <c r="E620" s="376">
        <f t="shared" si="28"/>
        <v>-70.959999999999994</v>
      </c>
      <c r="F620" s="376">
        <f t="shared" si="29"/>
        <v>23.07</v>
      </c>
    </row>
    <row r="621" spans="1:6" s="326" customFormat="1" ht="13.8" x14ac:dyDescent="0.3">
      <c r="A621" s="328"/>
      <c r="B621" s="328" t="s">
        <v>405</v>
      </c>
      <c r="C621" s="376" t="e">
        <f t="shared" si="26"/>
        <v>#VALUE!</v>
      </c>
      <c r="D621" s="376">
        <f t="shared" si="27"/>
        <v>-14.32</v>
      </c>
      <c r="E621" s="376">
        <f t="shared" si="28"/>
        <v>-65.38</v>
      </c>
      <c r="F621" s="376">
        <f t="shared" si="29"/>
        <v>8.65</v>
      </c>
    </row>
    <row r="622" spans="1:6" s="326" customFormat="1" ht="13.8" x14ac:dyDescent="0.3">
      <c r="A622" s="330"/>
      <c r="B622" s="330" t="s">
        <v>406</v>
      </c>
      <c r="C622" s="376" t="e">
        <f t="shared" si="26"/>
        <v>#VALUE!</v>
      </c>
      <c r="D622" s="376">
        <f t="shared" si="27"/>
        <v>24.72</v>
      </c>
      <c r="E622" s="376">
        <f t="shared" si="28"/>
        <v>-66.64</v>
      </c>
      <c r="F622" s="376">
        <f t="shared" si="29"/>
        <v>10.119999999999999</v>
      </c>
    </row>
    <row r="623" spans="1:6" s="326" customFormat="1" ht="13.8" x14ac:dyDescent="0.3">
      <c r="A623" s="328"/>
      <c r="B623" s="328" t="s">
        <v>407</v>
      </c>
      <c r="C623" s="376" t="e">
        <f t="shared" si="26"/>
        <v>#VALUE!</v>
      </c>
      <c r="D623" s="376">
        <f t="shared" si="27"/>
        <v>42.54</v>
      </c>
      <c r="E623" s="376">
        <f t="shared" si="28"/>
        <v>-65</v>
      </c>
      <c r="F623" s="376">
        <f t="shared" si="29"/>
        <v>44.38</v>
      </c>
    </row>
    <row r="624" spans="1:6" s="326" customFormat="1" ht="13.8" x14ac:dyDescent="0.3">
      <c r="A624" s="330"/>
      <c r="B624" s="330" t="s">
        <v>408</v>
      </c>
      <c r="C624" s="376" t="e">
        <f t="shared" si="26"/>
        <v>#VALUE!</v>
      </c>
      <c r="D624" s="376">
        <f t="shared" si="27"/>
        <v>3.25</v>
      </c>
      <c r="E624" s="376">
        <f t="shared" si="28"/>
        <v>-67.290000000000006</v>
      </c>
      <c r="F624" s="376">
        <f t="shared" si="29"/>
        <v>14.14</v>
      </c>
    </row>
    <row r="625" spans="1:6" s="326" customFormat="1" ht="13.8" x14ac:dyDescent="0.3">
      <c r="A625" s="328"/>
      <c r="B625" s="328" t="s">
        <v>409</v>
      </c>
      <c r="C625" s="376" t="e">
        <f t="shared" si="26"/>
        <v>#VALUE!</v>
      </c>
      <c r="D625" s="376">
        <f t="shared" si="27"/>
        <v>8.6300000000000008</v>
      </c>
      <c r="E625" s="376">
        <f t="shared" si="28"/>
        <v>-69.31</v>
      </c>
      <c r="F625" s="376">
        <f t="shared" si="29"/>
        <v>9.85</v>
      </c>
    </row>
    <row r="626" spans="1:6" s="326" customFormat="1" ht="13.8" x14ac:dyDescent="0.3">
      <c r="A626" s="330"/>
      <c r="B626" s="330" t="s">
        <v>410</v>
      </c>
      <c r="C626" s="376" t="e">
        <f t="shared" si="26"/>
        <v>#VALUE!</v>
      </c>
      <c r="D626" s="376">
        <f t="shared" si="27"/>
        <v>6.54</v>
      </c>
      <c r="E626" s="376">
        <f t="shared" si="28"/>
        <v>-67.239999999999995</v>
      </c>
      <c r="F626" s="376">
        <f t="shared" si="29"/>
        <v>12.41</v>
      </c>
    </row>
    <row r="627" spans="1:6" s="326" customFormat="1" ht="13.8" x14ac:dyDescent="0.3">
      <c r="A627" s="328"/>
      <c r="B627" s="328" t="s">
        <v>411</v>
      </c>
      <c r="C627" s="376" t="e">
        <f t="shared" si="26"/>
        <v>#VALUE!</v>
      </c>
      <c r="D627" s="376">
        <f t="shared" si="27"/>
        <v>-80.37</v>
      </c>
      <c r="E627" s="376">
        <f t="shared" si="28"/>
        <v>-68.94</v>
      </c>
      <c r="F627" s="376">
        <f t="shared" si="29"/>
        <v>13.17</v>
      </c>
    </row>
    <row r="628" spans="1:6" s="326" customFormat="1" ht="13.8" x14ac:dyDescent="0.3">
      <c r="A628" s="330"/>
      <c r="B628" s="330" t="s">
        <v>412</v>
      </c>
      <c r="C628" s="376" t="e">
        <f t="shared" si="26"/>
        <v>#VALUE!</v>
      </c>
      <c r="D628" s="376">
        <f t="shared" si="27"/>
        <v>-100</v>
      </c>
      <c r="E628" s="376" t="e">
        <f t="shared" si="28"/>
        <v>#DIV/0!</v>
      </c>
      <c r="F628" s="376" t="e">
        <f t="shared" si="29"/>
        <v>#DIV/0!</v>
      </c>
    </row>
    <row r="629" spans="1:6" s="326" customFormat="1" ht="13.8" x14ac:dyDescent="0.3">
      <c r="A629" s="328"/>
      <c r="B629" s="328" t="s">
        <v>413</v>
      </c>
      <c r="C629" s="376" t="e">
        <f t="shared" si="26"/>
        <v>#VALUE!</v>
      </c>
      <c r="D629" s="376">
        <f t="shared" si="27"/>
        <v>28.57</v>
      </c>
      <c r="E629" s="376">
        <f t="shared" si="28"/>
        <v>-76.19</v>
      </c>
      <c r="F629" s="376">
        <f t="shared" si="29"/>
        <v>-26.67</v>
      </c>
    </row>
    <row r="630" spans="1:6" s="326" customFormat="1" ht="13.8" x14ac:dyDescent="0.3">
      <c r="A630" s="330"/>
      <c r="B630" s="330" t="s">
        <v>414</v>
      </c>
      <c r="C630" s="376" t="e">
        <f t="shared" si="26"/>
        <v>#VALUE!</v>
      </c>
      <c r="D630" s="376">
        <f t="shared" si="27"/>
        <v>22.43</v>
      </c>
      <c r="E630" s="376">
        <f t="shared" si="28"/>
        <v>-67.25</v>
      </c>
      <c r="F630" s="376">
        <f t="shared" si="29"/>
        <v>18.45</v>
      </c>
    </row>
    <row r="631" spans="1:6" s="326" customFormat="1" ht="13.8" x14ac:dyDescent="0.3">
      <c r="A631" s="328"/>
      <c r="B631" s="328" t="s">
        <v>415</v>
      </c>
      <c r="C631" s="376" t="e">
        <f t="shared" si="26"/>
        <v>#VALUE!</v>
      </c>
      <c r="D631" s="376">
        <f t="shared" si="27"/>
        <v>-45.81</v>
      </c>
      <c r="E631" s="376">
        <f t="shared" si="28"/>
        <v>-73.81</v>
      </c>
      <c r="F631" s="376">
        <f t="shared" si="29"/>
        <v>4.55</v>
      </c>
    </row>
    <row r="632" spans="1:6" s="326" customFormat="1" ht="13.8" x14ac:dyDescent="0.3">
      <c r="A632" s="330"/>
      <c r="B632" s="330" t="s">
        <v>416</v>
      </c>
      <c r="C632" s="376" t="e">
        <f t="shared" si="26"/>
        <v>#VALUE!</v>
      </c>
      <c r="D632" s="376">
        <f t="shared" si="27"/>
        <v>-1.01</v>
      </c>
      <c r="E632" s="376">
        <f t="shared" si="28"/>
        <v>-62.17</v>
      </c>
      <c r="F632" s="376">
        <f t="shared" si="29"/>
        <v>22.99</v>
      </c>
    </row>
    <row r="633" spans="1:6" s="326" customFormat="1" ht="13.8" x14ac:dyDescent="0.3">
      <c r="A633" s="328"/>
      <c r="B633" s="328" t="s">
        <v>417</v>
      </c>
      <c r="C633" s="376" t="e">
        <f t="shared" si="26"/>
        <v>#VALUE!</v>
      </c>
      <c r="D633" s="376">
        <f t="shared" si="27"/>
        <v>37.99</v>
      </c>
      <c r="E633" s="376">
        <f t="shared" si="28"/>
        <v>-75.97</v>
      </c>
      <c r="F633" s="376">
        <f t="shared" si="29"/>
        <v>73.209999999999994</v>
      </c>
    </row>
    <row r="634" spans="1:6" s="326" customFormat="1" ht="13.8" x14ac:dyDescent="0.3">
      <c r="A634" s="330"/>
      <c r="B634" s="330" t="s">
        <v>418</v>
      </c>
      <c r="C634" s="376" t="e">
        <f t="shared" si="26"/>
        <v>#VALUE!</v>
      </c>
      <c r="D634" s="376">
        <f t="shared" si="27"/>
        <v>-10.43</v>
      </c>
      <c r="E634" s="376">
        <f t="shared" si="28"/>
        <v>-51</v>
      </c>
      <c r="F634" s="376">
        <f t="shared" si="29"/>
        <v>5.37</v>
      </c>
    </row>
    <row r="635" spans="1:6" s="326" customFormat="1" ht="13.8" x14ac:dyDescent="0.3">
      <c r="A635" s="328"/>
      <c r="B635" s="328" t="s">
        <v>419</v>
      </c>
      <c r="C635" s="376" t="e">
        <f t="shared" si="26"/>
        <v>#VALUE!</v>
      </c>
      <c r="D635" s="376">
        <f t="shared" si="27"/>
        <v>-7.67</v>
      </c>
      <c r="E635" s="376">
        <f t="shared" si="28"/>
        <v>-58.79</v>
      </c>
      <c r="F635" s="376">
        <f t="shared" si="29"/>
        <v>44.05</v>
      </c>
    </row>
    <row r="636" spans="1:6" s="326" customFormat="1" ht="13.8" x14ac:dyDescent="0.3">
      <c r="A636" s="330"/>
      <c r="B636" s="330" t="s">
        <v>420</v>
      </c>
      <c r="C636" s="376" t="e">
        <f t="shared" si="26"/>
        <v>#VALUE!</v>
      </c>
      <c r="D636" s="376">
        <f t="shared" si="27"/>
        <v>14.24</v>
      </c>
      <c r="E636" s="376">
        <f t="shared" si="28"/>
        <v>-68.819999999999993</v>
      </c>
      <c r="F636" s="376">
        <f t="shared" si="29"/>
        <v>20.05</v>
      </c>
    </row>
    <row r="637" spans="1:6" s="326" customFormat="1" ht="13.8" x14ac:dyDescent="0.3">
      <c r="A637" s="328"/>
      <c r="B637" s="328" t="s">
        <v>421</v>
      </c>
      <c r="C637" s="376" t="e">
        <f t="shared" si="26"/>
        <v>#VALUE!</v>
      </c>
      <c r="D637" s="376">
        <f t="shared" si="27"/>
        <v>1.29</v>
      </c>
      <c r="E637" s="376">
        <f t="shared" si="28"/>
        <v>-70.45</v>
      </c>
      <c r="F637" s="376">
        <f t="shared" si="29"/>
        <v>17.79</v>
      </c>
    </row>
    <row r="638" spans="1:6" s="326" customFormat="1" ht="13.8" x14ac:dyDescent="0.3">
      <c r="A638" s="330"/>
      <c r="B638" s="330" t="s">
        <v>422</v>
      </c>
      <c r="C638" s="376" t="e">
        <f t="shared" si="26"/>
        <v>#VALUE!</v>
      </c>
      <c r="D638" s="376">
        <f t="shared" si="27"/>
        <v>9.27</v>
      </c>
      <c r="E638" s="376">
        <f t="shared" si="28"/>
        <v>-69.23</v>
      </c>
      <c r="F638" s="376">
        <f t="shared" si="29"/>
        <v>-19.63</v>
      </c>
    </row>
    <row r="639" spans="1:6" s="326" customFormat="1" ht="13.8" x14ac:dyDescent="0.3">
      <c r="A639" s="328"/>
      <c r="B639" s="328" t="s">
        <v>423</v>
      </c>
      <c r="C639" s="376" t="e">
        <f t="shared" si="26"/>
        <v>#VALUE!</v>
      </c>
      <c r="D639" s="376">
        <f t="shared" si="27"/>
        <v>7.38</v>
      </c>
      <c r="E639" s="376">
        <f t="shared" si="28"/>
        <v>-69.959999999999994</v>
      </c>
      <c r="F639" s="376">
        <f t="shared" si="29"/>
        <v>19.02</v>
      </c>
    </row>
    <row r="640" spans="1:6" s="326" customFormat="1" ht="13.8" x14ac:dyDescent="0.3">
      <c r="A640" s="330"/>
      <c r="B640" s="330" t="s">
        <v>424</v>
      </c>
      <c r="C640" s="376" t="e">
        <f t="shared" si="26"/>
        <v>#VALUE!</v>
      </c>
      <c r="D640" s="376">
        <f t="shared" si="27"/>
        <v>1.58</v>
      </c>
      <c r="E640" s="376">
        <f t="shared" si="28"/>
        <v>-71.64</v>
      </c>
      <c r="F640" s="376">
        <f t="shared" si="29"/>
        <v>78.900000000000006</v>
      </c>
    </row>
    <row r="641" spans="1:6" s="326" customFormat="1" ht="13.8" x14ac:dyDescent="0.3">
      <c r="A641" s="328"/>
      <c r="B641" s="328" t="s">
        <v>425</v>
      </c>
      <c r="C641" s="376" t="e">
        <f t="shared" si="26"/>
        <v>#VALUE!</v>
      </c>
      <c r="D641" s="376">
        <f t="shared" si="27"/>
        <v>7.54</v>
      </c>
      <c r="E641" s="376">
        <f t="shared" si="28"/>
        <v>-69.91</v>
      </c>
      <c r="F641" s="376">
        <f t="shared" si="29"/>
        <v>17.52</v>
      </c>
    </row>
    <row r="642" spans="1:6" s="326" customFormat="1" ht="13.8" x14ac:dyDescent="0.3">
      <c r="A642" s="330"/>
      <c r="B642" s="330" t="s">
        <v>426</v>
      </c>
      <c r="C642" s="376" t="e">
        <f t="shared" si="26"/>
        <v>#VALUE!</v>
      </c>
      <c r="D642" s="376">
        <f t="shared" si="27"/>
        <v>13.6</v>
      </c>
      <c r="E642" s="376">
        <f t="shared" si="28"/>
        <v>-63.65</v>
      </c>
      <c r="F642" s="376">
        <f t="shared" si="29"/>
        <v>13.13</v>
      </c>
    </row>
    <row r="643" spans="1:6" s="326" customFormat="1" ht="13.8" x14ac:dyDescent="0.3">
      <c r="A643" s="328"/>
      <c r="B643" s="328" t="s">
        <v>427</v>
      </c>
      <c r="C643" s="376" t="e">
        <f t="shared" si="26"/>
        <v>#VALUE!</v>
      </c>
      <c r="D643" s="376">
        <f t="shared" si="27"/>
        <v>6.92</v>
      </c>
      <c r="E643" s="376">
        <f t="shared" si="28"/>
        <v>-54.43</v>
      </c>
      <c r="F643" s="376">
        <f t="shared" si="29"/>
        <v>14</v>
      </c>
    </row>
    <row r="644" spans="1:6" s="326" customFormat="1" ht="13.8" x14ac:dyDescent="0.3">
      <c r="A644" s="330"/>
      <c r="B644" s="330" t="s">
        <v>428</v>
      </c>
      <c r="C644" s="376" t="e">
        <f t="shared" si="26"/>
        <v>#VALUE!</v>
      </c>
      <c r="D644" s="376">
        <f t="shared" si="27"/>
        <v>20.52</v>
      </c>
      <c r="E644" s="376">
        <f t="shared" si="28"/>
        <v>-71.8</v>
      </c>
      <c r="F644" s="376">
        <f t="shared" si="29"/>
        <v>12.13</v>
      </c>
    </row>
    <row r="645" spans="1:6" s="326" customFormat="1" ht="13.8" x14ac:dyDescent="0.3">
      <c r="A645" s="328"/>
      <c r="B645" s="328" t="s">
        <v>429</v>
      </c>
      <c r="C645" s="376" t="e">
        <f t="shared" si="26"/>
        <v>#VALUE!</v>
      </c>
      <c r="D645" s="376">
        <f t="shared" si="27"/>
        <v>7.65</v>
      </c>
      <c r="E645" s="376">
        <f t="shared" si="28"/>
        <v>-66.23</v>
      </c>
      <c r="F645" s="376">
        <f t="shared" si="29"/>
        <v>-15.22</v>
      </c>
    </row>
    <row r="646" spans="1:6" s="326" customFormat="1" ht="13.8" x14ac:dyDescent="0.3">
      <c r="A646" s="330"/>
      <c r="B646" s="330" t="s">
        <v>430</v>
      </c>
      <c r="C646" s="376" t="e">
        <f t="shared" si="26"/>
        <v>#VALUE!</v>
      </c>
      <c r="D646" s="376">
        <f t="shared" si="27"/>
        <v>-10.47</v>
      </c>
      <c r="E646" s="376">
        <f t="shared" si="28"/>
        <v>-76.92</v>
      </c>
      <c r="F646" s="376">
        <f t="shared" si="29"/>
        <v>-5.96</v>
      </c>
    </row>
    <row r="647" spans="1:6" s="326" customFormat="1" ht="13.8" x14ac:dyDescent="0.3">
      <c r="A647" s="328"/>
      <c r="B647" s="328" t="s">
        <v>431</v>
      </c>
      <c r="C647" s="376" t="e">
        <f t="shared" si="26"/>
        <v>#VALUE!</v>
      </c>
      <c r="D647" s="376">
        <f t="shared" si="27"/>
        <v>13.38</v>
      </c>
      <c r="E647" s="376">
        <f t="shared" si="28"/>
        <v>-61.47</v>
      </c>
      <c r="F647" s="376">
        <f t="shared" si="29"/>
        <v>6.4</v>
      </c>
    </row>
    <row r="648" spans="1:6" s="326" customFormat="1" ht="13.8" x14ac:dyDescent="0.3">
      <c r="A648" s="330"/>
      <c r="B648" s="330" t="s">
        <v>432</v>
      </c>
      <c r="C648" s="376" t="e">
        <f t="shared" si="26"/>
        <v>#VALUE!</v>
      </c>
      <c r="D648" s="376">
        <f t="shared" si="27"/>
        <v>38.31</v>
      </c>
      <c r="E648" s="376">
        <f t="shared" si="28"/>
        <v>-73.45</v>
      </c>
      <c r="F648" s="376">
        <f t="shared" si="29"/>
        <v>27.58</v>
      </c>
    </row>
    <row r="649" spans="1:6" s="326" customFormat="1" ht="13.8" x14ac:dyDescent="0.3">
      <c r="A649" s="328"/>
      <c r="B649" s="328" t="s">
        <v>433</v>
      </c>
      <c r="C649" s="376" t="e">
        <f t="shared" ref="C649:C712" si="30">ROUND(((C260-B260)*100/B260),2)</f>
        <v>#VALUE!</v>
      </c>
      <c r="D649" s="376">
        <f t="shared" ref="D649:D712" si="31">ROUND(((D260-C260)*100/C260),2)</f>
        <v>12.49</v>
      </c>
      <c r="E649" s="376">
        <f t="shared" ref="E649:E712" si="32">ROUND(((E260-D260)*100/D260),2)</f>
        <v>-69.430000000000007</v>
      </c>
      <c r="F649" s="376">
        <f t="shared" ref="F649:F712" si="33">ROUND(F260/E260*100-100,2)</f>
        <v>7.23</v>
      </c>
    </row>
    <row r="650" spans="1:6" s="326" customFormat="1" ht="13.8" x14ac:dyDescent="0.3">
      <c r="A650" s="330"/>
      <c r="B650" s="330" t="s">
        <v>434</v>
      </c>
      <c r="C650" s="376" t="e">
        <f t="shared" si="30"/>
        <v>#VALUE!</v>
      </c>
      <c r="D650" s="376">
        <f t="shared" si="31"/>
        <v>14.04</v>
      </c>
      <c r="E650" s="376">
        <f t="shared" si="32"/>
        <v>-67.42</v>
      </c>
      <c r="F650" s="376">
        <f t="shared" si="33"/>
        <v>4.49</v>
      </c>
    </row>
    <row r="651" spans="1:6" s="326" customFormat="1" ht="13.8" x14ac:dyDescent="0.3">
      <c r="A651" s="328"/>
      <c r="B651" s="328" t="s">
        <v>435</v>
      </c>
      <c r="C651" s="376" t="e">
        <f t="shared" si="30"/>
        <v>#VALUE!</v>
      </c>
      <c r="D651" s="376">
        <f t="shared" si="31"/>
        <v>9.92</v>
      </c>
      <c r="E651" s="376">
        <f t="shared" si="32"/>
        <v>-66.88</v>
      </c>
      <c r="F651" s="376">
        <f t="shared" si="33"/>
        <v>2.72</v>
      </c>
    </row>
    <row r="652" spans="1:6" s="326" customFormat="1" ht="13.8" x14ac:dyDescent="0.3">
      <c r="A652" s="330"/>
      <c r="B652" s="330" t="s">
        <v>436</v>
      </c>
      <c r="C652" s="376" t="e">
        <f t="shared" si="30"/>
        <v>#VALUE!</v>
      </c>
      <c r="D652" s="376">
        <f t="shared" si="31"/>
        <v>29.38</v>
      </c>
      <c r="E652" s="376">
        <f t="shared" si="32"/>
        <v>-69.14</v>
      </c>
      <c r="F652" s="376">
        <f t="shared" si="33"/>
        <v>10.53</v>
      </c>
    </row>
    <row r="653" spans="1:6" s="326" customFormat="1" ht="13.8" x14ac:dyDescent="0.3">
      <c r="A653" s="328"/>
      <c r="B653" s="328" t="s">
        <v>437</v>
      </c>
      <c r="C653" s="376" t="e">
        <f t="shared" si="30"/>
        <v>#VALUE!</v>
      </c>
      <c r="D653" s="376">
        <f t="shared" si="31"/>
        <v>15.55</v>
      </c>
      <c r="E653" s="376">
        <f t="shared" si="32"/>
        <v>-67.84</v>
      </c>
      <c r="F653" s="376">
        <f t="shared" si="33"/>
        <v>20.67</v>
      </c>
    </row>
    <row r="654" spans="1:6" s="326" customFormat="1" ht="13.8" x14ac:dyDescent="0.3">
      <c r="A654" s="330"/>
      <c r="B654" s="330" t="s">
        <v>438</v>
      </c>
      <c r="C654" s="376" t="e">
        <f t="shared" si="30"/>
        <v>#VALUE!</v>
      </c>
      <c r="D654" s="376">
        <f t="shared" si="31"/>
        <v>-6.67</v>
      </c>
      <c r="E654" s="376">
        <f t="shared" si="32"/>
        <v>-66.14</v>
      </c>
      <c r="F654" s="376">
        <f t="shared" si="33"/>
        <v>1.52</v>
      </c>
    </row>
    <row r="655" spans="1:6" s="326" customFormat="1" ht="13.8" x14ac:dyDescent="0.3">
      <c r="A655" s="328"/>
      <c r="B655" s="328" t="s">
        <v>439</v>
      </c>
      <c r="C655" s="376" t="e">
        <f t="shared" si="30"/>
        <v>#VALUE!</v>
      </c>
      <c r="D655" s="376">
        <f t="shared" si="31"/>
        <v>-7.48</v>
      </c>
      <c r="E655" s="376">
        <f t="shared" si="32"/>
        <v>-65.540000000000006</v>
      </c>
      <c r="F655" s="376">
        <f t="shared" si="33"/>
        <v>-11.79</v>
      </c>
    </row>
    <row r="656" spans="1:6" s="326" customFormat="1" ht="13.8" x14ac:dyDescent="0.3">
      <c r="A656" s="330"/>
      <c r="B656" s="330" t="s">
        <v>440</v>
      </c>
      <c r="C656" s="376" t="e">
        <f t="shared" si="30"/>
        <v>#VALUE!</v>
      </c>
      <c r="D656" s="376">
        <f t="shared" si="31"/>
        <v>-0.57999999999999996</v>
      </c>
      <c r="E656" s="376">
        <f t="shared" si="32"/>
        <v>-70.349999999999994</v>
      </c>
      <c r="F656" s="376">
        <f t="shared" si="33"/>
        <v>110.39</v>
      </c>
    </row>
    <row r="657" spans="1:6" s="326" customFormat="1" ht="13.8" x14ac:dyDescent="0.3">
      <c r="A657" s="328"/>
      <c r="B657" s="328" t="s">
        <v>441</v>
      </c>
      <c r="C657" s="376" t="e">
        <f t="shared" si="30"/>
        <v>#VALUE!</v>
      </c>
      <c r="D657" s="376">
        <f t="shared" si="31"/>
        <v>6.84</v>
      </c>
      <c r="E657" s="376">
        <f t="shared" si="32"/>
        <v>-70.319999999999993</v>
      </c>
      <c r="F657" s="376">
        <f t="shared" si="33"/>
        <v>16.02</v>
      </c>
    </row>
    <row r="658" spans="1:6" s="326" customFormat="1" ht="13.8" x14ac:dyDescent="0.3">
      <c r="A658" s="330"/>
      <c r="B658" s="330" t="s">
        <v>442</v>
      </c>
      <c r="C658" s="376" t="e">
        <f t="shared" si="30"/>
        <v>#VALUE!</v>
      </c>
      <c r="D658" s="376">
        <f t="shared" si="31"/>
        <v>14.73</v>
      </c>
      <c r="E658" s="376">
        <f t="shared" si="32"/>
        <v>-67.680000000000007</v>
      </c>
      <c r="F658" s="376">
        <f t="shared" si="33"/>
        <v>4.88</v>
      </c>
    </row>
    <row r="659" spans="1:6" s="326" customFormat="1" ht="13.8" x14ac:dyDescent="0.3">
      <c r="A659" s="328"/>
      <c r="B659" s="328" t="s">
        <v>443</v>
      </c>
      <c r="C659" s="376" t="e">
        <f t="shared" si="30"/>
        <v>#VALUE!</v>
      </c>
      <c r="D659" s="376">
        <f t="shared" si="31"/>
        <v>-16.739999999999998</v>
      </c>
      <c r="E659" s="376">
        <f t="shared" si="32"/>
        <v>-68.2</v>
      </c>
      <c r="F659" s="376">
        <f t="shared" si="33"/>
        <v>38.369999999999997</v>
      </c>
    </row>
    <row r="660" spans="1:6" s="326" customFormat="1" ht="13.8" x14ac:dyDescent="0.3">
      <c r="A660" s="330"/>
      <c r="B660" s="330" t="s">
        <v>444</v>
      </c>
      <c r="C660" s="376" t="e">
        <f t="shared" si="30"/>
        <v>#VALUE!</v>
      </c>
      <c r="D660" s="376">
        <f t="shared" si="31"/>
        <v>8.91</v>
      </c>
      <c r="E660" s="376">
        <f t="shared" si="32"/>
        <v>-65.739999999999995</v>
      </c>
      <c r="F660" s="376">
        <f t="shared" si="33"/>
        <v>1.1200000000000001</v>
      </c>
    </row>
    <row r="661" spans="1:6" s="326" customFormat="1" ht="13.8" x14ac:dyDescent="0.3">
      <c r="A661" s="328"/>
      <c r="B661" s="328" t="s">
        <v>445</v>
      </c>
      <c r="C661" s="376" t="e">
        <f t="shared" si="30"/>
        <v>#VALUE!</v>
      </c>
      <c r="D661" s="376">
        <f t="shared" si="31"/>
        <v>4.37</v>
      </c>
      <c r="E661" s="376">
        <f t="shared" si="32"/>
        <v>-67.58</v>
      </c>
      <c r="F661" s="376">
        <f t="shared" si="33"/>
        <v>4.57</v>
      </c>
    </row>
    <row r="662" spans="1:6" s="326" customFormat="1" ht="13.8" x14ac:dyDescent="0.3">
      <c r="A662" s="330"/>
      <c r="B662" s="330" t="s">
        <v>446</v>
      </c>
      <c r="C662" s="376" t="e">
        <f t="shared" si="30"/>
        <v>#VALUE!</v>
      </c>
      <c r="D662" s="376">
        <f t="shared" si="31"/>
        <v>9.74</v>
      </c>
      <c r="E662" s="376">
        <f t="shared" si="32"/>
        <v>-65.41</v>
      </c>
      <c r="F662" s="376">
        <f t="shared" si="33"/>
        <v>0.56000000000000005</v>
      </c>
    </row>
    <row r="663" spans="1:6" s="326" customFormat="1" ht="13.8" x14ac:dyDescent="0.3">
      <c r="A663" s="328"/>
      <c r="B663" s="328" t="s">
        <v>447</v>
      </c>
      <c r="C663" s="376" t="e">
        <f t="shared" si="30"/>
        <v>#VALUE!</v>
      </c>
      <c r="D663" s="376">
        <f t="shared" si="31"/>
        <v>7.87</v>
      </c>
      <c r="E663" s="376">
        <f t="shared" si="32"/>
        <v>-67.2</v>
      </c>
      <c r="F663" s="376">
        <f t="shared" si="33"/>
        <v>10.31</v>
      </c>
    </row>
    <row r="664" spans="1:6" s="326" customFormat="1" ht="13.8" x14ac:dyDescent="0.3">
      <c r="A664" s="330"/>
      <c r="B664" s="330" t="s">
        <v>448</v>
      </c>
      <c r="C664" s="376" t="e">
        <f t="shared" si="30"/>
        <v>#VALUE!</v>
      </c>
      <c r="D664" s="376">
        <f t="shared" si="31"/>
        <v>10.51</v>
      </c>
      <c r="E664" s="376">
        <f t="shared" si="32"/>
        <v>-66.64</v>
      </c>
      <c r="F664" s="376">
        <f t="shared" si="33"/>
        <v>12.5</v>
      </c>
    </row>
    <row r="665" spans="1:6" s="326" customFormat="1" ht="13.8" x14ac:dyDescent="0.3">
      <c r="A665" s="328"/>
      <c r="B665" s="328" t="s">
        <v>449</v>
      </c>
      <c r="C665" s="376" t="e">
        <f t="shared" si="30"/>
        <v>#VALUE!</v>
      </c>
      <c r="D665" s="376">
        <f t="shared" si="31"/>
        <v>-36.76</v>
      </c>
      <c r="E665" s="376">
        <f t="shared" si="32"/>
        <v>-73.27</v>
      </c>
      <c r="F665" s="376">
        <f t="shared" si="33"/>
        <v>27.11</v>
      </c>
    </row>
    <row r="666" spans="1:6" s="326" customFormat="1" ht="13.8" x14ac:dyDescent="0.3">
      <c r="A666" s="330"/>
      <c r="B666" s="330" t="s">
        <v>450</v>
      </c>
      <c r="C666" s="376" t="e">
        <f t="shared" si="30"/>
        <v>#VALUE!</v>
      </c>
      <c r="D666" s="376">
        <f t="shared" si="31"/>
        <v>-25.51</v>
      </c>
      <c r="E666" s="376">
        <f t="shared" si="32"/>
        <v>-66.099999999999994</v>
      </c>
      <c r="F666" s="376">
        <f t="shared" si="33"/>
        <v>-18</v>
      </c>
    </row>
    <row r="667" spans="1:6" s="326" customFormat="1" ht="13.8" x14ac:dyDescent="0.3">
      <c r="A667" s="328"/>
      <c r="B667" s="328" t="s">
        <v>451</v>
      </c>
      <c r="C667" s="376" t="e">
        <f t="shared" si="30"/>
        <v>#VALUE!</v>
      </c>
      <c r="D667" s="376">
        <f t="shared" si="31"/>
        <v>-44.37</v>
      </c>
      <c r="E667" s="376">
        <f t="shared" si="32"/>
        <v>-79.75</v>
      </c>
      <c r="F667" s="376">
        <f t="shared" si="33"/>
        <v>95.45</v>
      </c>
    </row>
    <row r="668" spans="1:6" s="326" customFormat="1" ht="13.8" x14ac:dyDescent="0.3">
      <c r="A668" s="330"/>
      <c r="B668" s="330" t="s">
        <v>452</v>
      </c>
      <c r="C668" s="376" t="e">
        <f t="shared" si="30"/>
        <v>#VALUE!</v>
      </c>
      <c r="D668" s="376">
        <f t="shared" si="31"/>
        <v>-1.37</v>
      </c>
      <c r="E668" s="376">
        <f t="shared" si="32"/>
        <v>-63.34</v>
      </c>
      <c r="F668" s="376">
        <f t="shared" si="33"/>
        <v>29.15</v>
      </c>
    </row>
    <row r="669" spans="1:6" s="326" customFormat="1" ht="13.8" x14ac:dyDescent="0.3">
      <c r="A669" s="328"/>
      <c r="B669" s="328" t="s">
        <v>453</v>
      </c>
      <c r="C669" s="376" t="e">
        <f t="shared" si="30"/>
        <v>#VALUE!</v>
      </c>
      <c r="D669" s="376">
        <f t="shared" si="31"/>
        <v>-15.49</v>
      </c>
      <c r="E669" s="376">
        <f t="shared" si="32"/>
        <v>-57.87</v>
      </c>
      <c r="F669" s="376">
        <f t="shared" si="33"/>
        <v>-7.52</v>
      </c>
    </row>
    <row r="670" spans="1:6" s="326" customFormat="1" ht="13.8" x14ac:dyDescent="0.3">
      <c r="A670" s="330"/>
      <c r="B670" s="330" t="s">
        <v>454</v>
      </c>
      <c r="C670" s="376" t="e">
        <f t="shared" si="30"/>
        <v>#VALUE!</v>
      </c>
      <c r="D670" s="376">
        <f t="shared" si="31"/>
        <v>15.03</v>
      </c>
      <c r="E670" s="376">
        <f t="shared" si="32"/>
        <v>-68.010000000000005</v>
      </c>
      <c r="F670" s="376">
        <f t="shared" si="33"/>
        <v>70.41</v>
      </c>
    </row>
    <row r="671" spans="1:6" s="326" customFormat="1" ht="13.8" x14ac:dyDescent="0.3">
      <c r="A671" s="328"/>
      <c r="B671" s="328" t="s">
        <v>455</v>
      </c>
      <c r="C671" s="376" t="e">
        <f t="shared" si="30"/>
        <v>#VALUE!</v>
      </c>
      <c r="D671" s="376">
        <f t="shared" si="31"/>
        <v>36.01</v>
      </c>
      <c r="E671" s="376">
        <f t="shared" si="32"/>
        <v>-64.040000000000006</v>
      </c>
      <c r="F671" s="376">
        <f t="shared" si="33"/>
        <v>-29.42</v>
      </c>
    </row>
    <row r="672" spans="1:6" s="326" customFormat="1" ht="13.8" x14ac:dyDescent="0.3">
      <c r="A672" s="330"/>
      <c r="B672" s="330" t="s">
        <v>456</v>
      </c>
      <c r="C672" s="376" t="e">
        <f t="shared" si="30"/>
        <v>#VALUE!</v>
      </c>
      <c r="D672" s="376">
        <f t="shared" si="31"/>
        <v>59.15</v>
      </c>
      <c r="E672" s="376">
        <f t="shared" si="32"/>
        <v>-59.27</v>
      </c>
      <c r="F672" s="376">
        <f t="shared" si="33"/>
        <v>-47.5</v>
      </c>
    </row>
    <row r="673" spans="1:6" s="326" customFormat="1" ht="13.8" x14ac:dyDescent="0.3">
      <c r="A673" s="328"/>
      <c r="B673" s="328" t="s">
        <v>457</v>
      </c>
      <c r="C673" s="376" t="e">
        <f t="shared" si="30"/>
        <v>#VALUE!</v>
      </c>
      <c r="D673" s="376">
        <f t="shared" si="31"/>
        <v>14.3</v>
      </c>
      <c r="E673" s="376">
        <f t="shared" si="32"/>
        <v>-70.260000000000005</v>
      </c>
      <c r="F673" s="376">
        <f t="shared" si="33"/>
        <v>2.93</v>
      </c>
    </row>
    <row r="674" spans="1:6" s="326" customFormat="1" ht="13.8" x14ac:dyDescent="0.3">
      <c r="A674" s="330"/>
      <c r="B674" s="330" t="s">
        <v>458</v>
      </c>
      <c r="C674" s="376" t="e">
        <f t="shared" si="30"/>
        <v>#VALUE!</v>
      </c>
      <c r="D674" s="376">
        <f t="shared" si="31"/>
        <v>17.12</v>
      </c>
      <c r="E674" s="376">
        <f t="shared" si="32"/>
        <v>-67.47</v>
      </c>
      <c r="F674" s="376">
        <f t="shared" si="33"/>
        <v>21.61</v>
      </c>
    </row>
    <row r="675" spans="1:6" s="326" customFormat="1" ht="13.8" x14ac:dyDescent="0.3">
      <c r="A675" s="328"/>
      <c r="B675" s="328" t="s">
        <v>459</v>
      </c>
      <c r="C675" s="376" t="e">
        <f t="shared" si="30"/>
        <v>#VALUE!</v>
      </c>
      <c r="D675" s="376">
        <f t="shared" si="31"/>
        <v>25.07</v>
      </c>
      <c r="E675" s="376">
        <f t="shared" si="32"/>
        <v>-70.48</v>
      </c>
      <c r="F675" s="376">
        <f t="shared" si="33"/>
        <v>40.68</v>
      </c>
    </row>
    <row r="676" spans="1:6" s="326" customFormat="1" ht="13.8" x14ac:dyDescent="0.3">
      <c r="A676" s="330"/>
      <c r="B676" s="330" t="s">
        <v>460</v>
      </c>
      <c r="C676" s="376" t="e">
        <f t="shared" si="30"/>
        <v>#VALUE!</v>
      </c>
      <c r="D676" s="376">
        <f t="shared" si="31"/>
        <v>12.86</v>
      </c>
      <c r="E676" s="376">
        <f t="shared" si="32"/>
        <v>-65.680000000000007</v>
      </c>
      <c r="F676" s="376">
        <f t="shared" si="33"/>
        <v>11.89</v>
      </c>
    </row>
    <row r="677" spans="1:6" s="326" customFormat="1" ht="13.8" x14ac:dyDescent="0.3">
      <c r="A677" s="328"/>
      <c r="B677" s="328" t="s">
        <v>461</v>
      </c>
      <c r="C677" s="376" t="e">
        <f t="shared" si="30"/>
        <v>#VALUE!</v>
      </c>
      <c r="D677" s="376">
        <f t="shared" si="31"/>
        <v>6.11</v>
      </c>
      <c r="E677" s="376">
        <f t="shared" si="32"/>
        <v>-65.569999999999993</v>
      </c>
      <c r="F677" s="376">
        <f t="shared" si="33"/>
        <v>3.6</v>
      </c>
    </row>
    <row r="678" spans="1:6" s="326" customFormat="1" ht="13.8" x14ac:dyDescent="0.3">
      <c r="A678" s="330"/>
      <c r="B678" s="330" t="s">
        <v>462</v>
      </c>
      <c r="C678" s="376" t="e">
        <f t="shared" si="30"/>
        <v>#VALUE!</v>
      </c>
      <c r="D678" s="376">
        <f t="shared" si="31"/>
        <v>1.26</v>
      </c>
      <c r="E678" s="376">
        <f t="shared" si="32"/>
        <v>-63.63</v>
      </c>
      <c r="F678" s="376">
        <f t="shared" si="33"/>
        <v>5.24</v>
      </c>
    </row>
    <row r="679" spans="1:6" s="326" customFormat="1" ht="13.8" x14ac:dyDescent="0.3">
      <c r="A679" s="328"/>
      <c r="B679" s="328" t="s">
        <v>463</v>
      </c>
      <c r="C679" s="376" t="e">
        <f t="shared" si="30"/>
        <v>#VALUE!</v>
      </c>
      <c r="D679" s="376">
        <f t="shared" si="31"/>
        <v>10.37</v>
      </c>
      <c r="E679" s="376">
        <f t="shared" si="32"/>
        <v>-67.13</v>
      </c>
      <c r="F679" s="376">
        <f t="shared" si="33"/>
        <v>2.14</v>
      </c>
    </row>
    <row r="680" spans="1:6" s="326" customFormat="1" ht="13.8" x14ac:dyDescent="0.3">
      <c r="A680" s="330"/>
      <c r="B680" s="330" t="s">
        <v>464</v>
      </c>
      <c r="C680" s="376" t="e">
        <f t="shared" si="30"/>
        <v>#VALUE!</v>
      </c>
      <c r="D680" s="376">
        <f t="shared" si="31"/>
        <v>13.22</v>
      </c>
      <c r="E680" s="376">
        <f t="shared" si="32"/>
        <v>-69.83</v>
      </c>
      <c r="F680" s="376">
        <f t="shared" si="33"/>
        <v>8.77</v>
      </c>
    </row>
    <row r="681" spans="1:6" s="326" customFormat="1" ht="13.8" x14ac:dyDescent="0.3">
      <c r="A681" s="328"/>
      <c r="B681" s="328" t="s">
        <v>465</v>
      </c>
      <c r="C681" s="376" t="e">
        <f t="shared" si="30"/>
        <v>#VALUE!</v>
      </c>
      <c r="D681" s="376">
        <f t="shared" si="31"/>
        <v>-14.48</v>
      </c>
      <c r="E681" s="376">
        <f t="shared" si="32"/>
        <v>-60.48</v>
      </c>
      <c r="F681" s="376">
        <f t="shared" si="33"/>
        <v>-24.49</v>
      </c>
    </row>
    <row r="682" spans="1:6" s="326" customFormat="1" ht="13.8" x14ac:dyDescent="0.3">
      <c r="A682" s="330"/>
      <c r="B682" s="330" t="s">
        <v>466</v>
      </c>
      <c r="C682" s="376" t="e">
        <f t="shared" si="30"/>
        <v>#VALUE!</v>
      </c>
      <c r="D682" s="376">
        <f t="shared" si="31"/>
        <v>61.96</v>
      </c>
      <c r="E682" s="376">
        <f t="shared" si="32"/>
        <v>-72.77</v>
      </c>
      <c r="F682" s="376">
        <f t="shared" si="33"/>
        <v>-5.0599999999999996</v>
      </c>
    </row>
    <row r="683" spans="1:6" s="326" customFormat="1" ht="13.8" x14ac:dyDescent="0.3">
      <c r="A683" s="328"/>
      <c r="B683" s="328" t="s">
        <v>467</v>
      </c>
      <c r="C683" s="376" t="e">
        <f t="shared" si="30"/>
        <v>#VALUE!</v>
      </c>
      <c r="D683" s="376">
        <f t="shared" si="31"/>
        <v>11.73</v>
      </c>
      <c r="E683" s="376">
        <f t="shared" si="32"/>
        <v>-69.72</v>
      </c>
      <c r="F683" s="376">
        <f t="shared" si="33"/>
        <v>9.5399999999999991</v>
      </c>
    </row>
    <row r="684" spans="1:6" s="326" customFormat="1" ht="13.8" x14ac:dyDescent="0.3">
      <c r="A684" s="330"/>
      <c r="B684" s="330" t="s">
        <v>468</v>
      </c>
      <c r="C684" s="376" t="e">
        <f t="shared" si="30"/>
        <v>#VALUE!</v>
      </c>
      <c r="D684" s="376">
        <f t="shared" si="31"/>
        <v>5.56</v>
      </c>
      <c r="E684" s="376">
        <f t="shared" si="32"/>
        <v>-66.84</v>
      </c>
      <c r="F684" s="376">
        <f t="shared" si="33"/>
        <v>10.45</v>
      </c>
    </row>
    <row r="685" spans="1:6" s="326" customFormat="1" ht="13.8" x14ac:dyDescent="0.3">
      <c r="A685" s="328"/>
      <c r="B685" s="328" t="s">
        <v>469</v>
      </c>
      <c r="C685" s="376" t="e">
        <f t="shared" si="30"/>
        <v>#VALUE!</v>
      </c>
      <c r="D685" s="376">
        <f t="shared" si="31"/>
        <v>-8.24</v>
      </c>
      <c r="E685" s="376">
        <f t="shared" si="32"/>
        <v>-65.11</v>
      </c>
      <c r="F685" s="376">
        <f t="shared" si="33"/>
        <v>-5.98</v>
      </c>
    </row>
    <row r="686" spans="1:6" s="326" customFormat="1" ht="13.8" x14ac:dyDescent="0.3">
      <c r="A686" s="330"/>
      <c r="B686" s="330" t="s">
        <v>470</v>
      </c>
      <c r="C686" s="376" t="e">
        <f t="shared" si="30"/>
        <v>#VALUE!</v>
      </c>
      <c r="D686" s="376">
        <f t="shared" si="31"/>
        <v>15.51</v>
      </c>
      <c r="E686" s="376">
        <f t="shared" si="32"/>
        <v>-66.84</v>
      </c>
      <c r="F686" s="376">
        <f t="shared" si="33"/>
        <v>11.5</v>
      </c>
    </row>
    <row r="687" spans="1:6" s="326" customFormat="1" ht="13.8" x14ac:dyDescent="0.3">
      <c r="A687" s="328"/>
      <c r="B687" s="328" t="s">
        <v>471</v>
      </c>
      <c r="C687" s="376" t="e">
        <f t="shared" si="30"/>
        <v>#VALUE!</v>
      </c>
      <c r="D687" s="376">
        <f t="shared" si="31"/>
        <v>18.2</v>
      </c>
      <c r="E687" s="376">
        <f t="shared" si="32"/>
        <v>-69.2</v>
      </c>
      <c r="F687" s="376">
        <f t="shared" si="33"/>
        <v>35.950000000000003</v>
      </c>
    </row>
    <row r="688" spans="1:6" s="326" customFormat="1" ht="13.8" x14ac:dyDescent="0.3">
      <c r="A688" s="330"/>
      <c r="B688" s="330" t="s">
        <v>472</v>
      </c>
      <c r="C688" s="376" t="e">
        <f t="shared" si="30"/>
        <v>#VALUE!</v>
      </c>
      <c r="D688" s="376">
        <f t="shared" si="31"/>
        <v>2.77</v>
      </c>
      <c r="E688" s="376">
        <f t="shared" si="32"/>
        <v>-66.09</v>
      </c>
      <c r="F688" s="376">
        <f t="shared" si="33"/>
        <v>2.5099999999999998</v>
      </c>
    </row>
    <row r="689" spans="1:6" s="326" customFormat="1" ht="13.8" x14ac:dyDescent="0.3">
      <c r="A689" s="328"/>
      <c r="B689" s="328" t="s">
        <v>473</v>
      </c>
      <c r="C689" s="376" t="e">
        <f t="shared" si="30"/>
        <v>#VALUE!</v>
      </c>
      <c r="D689" s="376">
        <f t="shared" si="31"/>
        <v>4.2300000000000004</v>
      </c>
      <c r="E689" s="376">
        <f t="shared" si="32"/>
        <v>-69.36</v>
      </c>
      <c r="F689" s="376">
        <f t="shared" si="33"/>
        <v>3.27</v>
      </c>
    </row>
    <row r="690" spans="1:6" s="326" customFormat="1" ht="13.8" x14ac:dyDescent="0.3">
      <c r="A690" s="330"/>
      <c r="B690" s="330" t="s">
        <v>474</v>
      </c>
      <c r="C690" s="376" t="e">
        <f t="shared" si="30"/>
        <v>#VALUE!</v>
      </c>
      <c r="D690" s="376">
        <f t="shared" si="31"/>
        <v>-1.0900000000000001</v>
      </c>
      <c r="E690" s="376">
        <f t="shared" si="32"/>
        <v>-67.62</v>
      </c>
      <c r="F690" s="376">
        <f t="shared" si="33"/>
        <v>5.07</v>
      </c>
    </row>
    <row r="691" spans="1:6" s="326" customFormat="1" ht="13.8" x14ac:dyDescent="0.3">
      <c r="A691" s="328"/>
      <c r="B691" s="328" t="s">
        <v>475</v>
      </c>
      <c r="C691" s="376" t="e">
        <f t="shared" si="30"/>
        <v>#VALUE!</v>
      </c>
      <c r="D691" s="376">
        <f t="shared" si="31"/>
        <v>-0.22</v>
      </c>
      <c r="E691" s="376">
        <f t="shared" si="32"/>
        <v>-67.03</v>
      </c>
      <c r="F691" s="376">
        <f t="shared" si="33"/>
        <v>3.33</v>
      </c>
    </row>
    <row r="692" spans="1:6" s="326" customFormat="1" ht="13.8" x14ac:dyDescent="0.3">
      <c r="A692" s="330"/>
      <c r="B692" s="330" t="s">
        <v>476</v>
      </c>
      <c r="C692" s="376" t="e">
        <f t="shared" si="30"/>
        <v>#VALUE!</v>
      </c>
      <c r="D692" s="376">
        <f t="shared" si="31"/>
        <v>18.45</v>
      </c>
      <c r="E692" s="376">
        <f t="shared" si="32"/>
        <v>-70.56</v>
      </c>
      <c r="F692" s="376">
        <f t="shared" si="33"/>
        <v>15.79</v>
      </c>
    </row>
    <row r="693" spans="1:6" s="326" customFormat="1" ht="13.8" x14ac:dyDescent="0.3">
      <c r="A693" s="328"/>
      <c r="B693" s="328" t="s">
        <v>477</v>
      </c>
      <c r="C693" s="376" t="e">
        <f t="shared" si="30"/>
        <v>#VALUE!</v>
      </c>
      <c r="D693" s="376">
        <f t="shared" si="31"/>
        <v>0.71</v>
      </c>
      <c r="E693" s="376">
        <f t="shared" si="32"/>
        <v>-59.56</v>
      </c>
      <c r="F693" s="376">
        <f t="shared" si="33"/>
        <v>-21.9</v>
      </c>
    </row>
    <row r="694" spans="1:6" s="326" customFormat="1" ht="13.8" x14ac:dyDescent="0.3">
      <c r="A694" s="330"/>
      <c r="B694" s="330" t="s">
        <v>478</v>
      </c>
      <c r="C694" s="376" t="e">
        <f t="shared" si="30"/>
        <v>#VALUE!</v>
      </c>
      <c r="D694" s="376">
        <f t="shared" si="31"/>
        <v>-4.53</v>
      </c>
      <c r="E694" s="376">
        <f t="shared" si="32"/>
        <v>-68.77</v>
      </c>
      <c r="F694" s="376">
        <f t="shared" si="33"/>
        <v>8.9499999999999993</v>
      </c>
    </row>
    <row r="695" spans="1:6" s="326" customFormat="1" ht="13.8" x14ac:dyDescent="0.3">
      <c r="A695" s="328"/>
      <c r="B695" s="328" t="s">
        <v>479</v>
      </c>
      <c r="C695" s="376" t="e">
        <f t="shared" si="30"/>
        <v>#VALUE!</v>
      </c>
      <c r="D695" s="376">
        <f t="shared" si="31"/>
        <v>1.78</v>
      </c>
      <c r="E695" s="376">
        <f t="shared" si="32"/>
        <v>-67.709999999999994</v>
      </c>
      <c r="F695" s="376">
        <f t="shared" si="33"/>
        <v>10.85</v>
      </c>
    </row>
    <row r="696" spans="1:6" s="326" customFormat="1" ht="13.8" x14ac:dyDescent="0.3">
      <c r="A696" s="330"/>
      <c r="B696" s="330" t="s">
        <v>480</v>
      </c>
      <c r="C696" s="376" t="e">
        <f t="shared" si="30"/>
        <v>#VALUE!</v>
      </c>
      <c r="D696" s="376">
        <f t="shared" si="31"/>
        <v>0.82</v>
      </c>
      <c r="E696" s="376">
        <f t="shared" si="32"/>
        <v>-68.11</v>
      </c>
      <c r="F696" s="376">
        <f t="shared" si="33"/>
        <v>8.5299999999999994</v>
      </c>
    </row>
    <row r="697" spans="1:6" s="326" customFormat="1" ht="13.8" x14ac:dyDescent="0.3">
      <c r="A697" s="328"/>
      <c r="B697" s="328" t="s">
        <v>481</v>
      </c>
      <c r="C697" s="376" t="e">
        <f t="shared" si="30"/>
        <v>#VALUE!</v>
      </c>
      <c r="D697" s="376">
        <f t="shared" si="31"/>
        <v>13.28</v>
      </c>
      <c r="E697" s="376">
        <f t="shared" si="32"/>
        <v>-63.19</v>
      </c>
      <c r="F697" s="376">
        <f t="shared" si="33"/>
        <v>-0.05</v>
      </c>
    </row>
    <row r="698" spans="1:6" s="326" customFormat="1" ht="13.8" x14ac:dyDescent="0.3">
      <c r="A698" s="330"/>
      <c r="B698" s="330" t="s">
        <v>482</v>
      </c>
      <c r="C698" s="376" t="e">
        <f t="shared" si="30"/>
        <v>#VALUE!</v>
      </c>
      <c r="D698" s="376">
        <f t="shared" si="31"/>
        <v>-2.88</v>
      </c>
      <c r="E698" s="376">
        <f t="shared" si="32"/>
        <v>-69.91</v>
      </c>
      <c r="F698" s="376">
        <f t="shared" si="33"/>
        <v>26.24</v>
      </c>
    </row>
    <row r="699" spans="1:6" s="326" customFormat="1" ht="13.8" x14ac:dyDescent="0.3">
      <c r="A699" s="328"/>
      <c r="B699" s="328" t="s">
        <v>483</v>
      </c>
      <c r="C699" s="376" t="e">
        <f t="shared" si="30"/>
        <v>#VALUE!</v>
      </c>
      <c r="D699" s="376">
        <f t="shared" si="31"/>
        <v>5.81</v>
      </c>
      <c r="E699" s="376">
        <f t="shared" si="32"/>
        <v>-67.930000000000007</v>
      </c>
      <c r="F699" s="376">
        <f t="shared" si="33"/>
        <v>6.95</v>
      </c>
    </row>
    <row r="700" spans="1:6" s="326" customFormat="1" ht="13.8" x14ac:dyDescent="0.3">
      <c r="A700" s="330"/>
      <c r="B700" s="330" t="s">
        <v>484</v>
      </c>
      <c r="C700" s="376" t="e">
        <f t="shared" si="30"/>
        <v>#VALUE!</v>
      </c>
      <c r="D700" s="376">
        <f t="shared" si="31"/>
        <v>13.28</v>
      </c>
      <c r="E700" s="376">
        <f t="shared" si="32"/>
        <v>-66.48</v>
      </c>
      <c r="F700" s="376">
        <f t="shared" si="33"/>
        <v>18.38</v>
      </c>
    </row>
    <row r="701" spans="1:6" s="326" customFormat="1" ht="13.8" x14ac:dyDescent="0.3">
      <c r="A701" s="328"/>
      <c r="B701" s="328" t="s">
        <v>485</v>
      </c>
      <c r="C701" s="376" t="e">
        <f t="shared" si="30"/>
        <v>#VALUE!</v>
      </c>
      <c r="D701" s="376">
        <f t="shared" si="31"/>
        <v>13.51</v>
      </c>
      <c r="E701" s="376">
        <f t="shared" si="32"/>
        <v>-70.73</v>
      </c>
      <c r="F701" s="376">
        <f t="shared" si="33"/>
        <v>27.24</v>
      </c>
    </row>
    <row r="702" spans="1:6" s="326" customFormat="1" ht="13.8" x14ac:dyDescent="0.3">
      <c r="A702" s="330"/>
      <c r="B702" s="330" t="s">
        <v>486</v>
      </c>
      <c r="C702" s="376" t="e">
        <f t="shared" si="30"/>
        <v>#VALUE!</v>
      </c>
      <c r="D702" s="376">
        <f t="shared" si="31"/>
        <v>-1.1299999999999999</v>
      </c>
      <c r="E702" s="376">
        <f t="shared" si="32"/>
        <v>-65.28</v>
      </c>
      <c r="F702" s="376">
        <f t="shared" si="33"/>
        <v>-12.63</v>
      </c>
    </row>
    <row r="703" spans="1:6" s="326" customFormat="1" ht="13.8" x14ac:dyDescent="0.3">
      <c r="A703" s="328"/>
      <c r="B703" s="328" t="s">
        <v>487</v>
      </c>
      <c r="C703" s="376" t="e">
        <f t="shared" si="30"/>
        <v>#VALUE!</v>
      </c>
      <c r="D703" s="376">
        <f t="shared" si="31"/>
        <v>6.65</v>
      </c>
      <c r="E703" s="376">
        <f t="shared" si="32"/>
        <v>-65.400000000000006</v>
      </c>
      <c r="F703" s="376">
        <f t="shared" si="33"/>
        <v>-12.37</v>
      </c>
    </row>
    <row r="704" spans="1:6" s="326" customFormat="1" ht="13.8" x14ac:dyDescent="0.3">
      <c r="A704" s="330"/>
      <c r="B704" s="330" t="s">
        <v>488</v>
      </c>
      <c r="C704" s="376" t="e">
        <f t="shared" si="30"/>
        <v>#VALUE!</v>
      </c>
      <c r="D704" s="376">
        <f t="shared" si="31"/>
        <v>-2.84</v>
      </c>
      <c r="E704" s="376">
        <f t="shared" si="32"/>
        <v>-65.25</v>
      </c>
      <c r="F704" s="376">
        <f t="shared" si="33"/>
        <v>-12.68</v>
      </c>
    </row>
    <row r="705" spans="1:6" s="326" customFormat="1" ht="13.8" x14ac:dyDescent="0.3">
      <c r="A705" s="328"/>
      <c r="B705" s="328" t="s">
        <v>489</v>
      </c>
      <c r="C705" s="376" t="e">
        <f t="shared" si="30"/>
        <v>#VALUE!</v>
      </c>
      <c r="D705" s="376">
        <f t="shared" si="31"/>
        <v>7.41</v>
      </c>
      <c r="E705" s="376">
        <f t="shared" si="32"/>
        <v>-68.62</v>
      </c>
      <c r="F705" s="376">
        <f t="shared" si="33"/>
        <v>13.22</v>
      </c>
    </row>
    <row r="706" spans="1:6" s="326" customFormat="1" ht="13.8" x14ac:dyDescent="0.3">
      <c r="A706" s="330"/>
      <c r="B706" s="330" t="s">
        <v>490</v>
      </c>
      <c r="C706" s="376" t="e">
        <f t="shared" si="30"/>
        <v>#VALUE!</v>
      </c>
      <c r="D706" s="376">
        <f t="shared" si="31"/>
        <v>1.76</v>
      </c>
      <c r="E706" s="376">
        <f t="shared" si="32"/>
        <v>-67.48</v>
      </c>
      <c r="F706" s="376">
        <f t="shared" si="33"/>
        <v>19.91</v>
      </c>
    </row>
    <row r="707" spans="1:6" s="326" customFormat="1" ht="13.8" x14ac:dyDescent="0.3">
      <c r="A707" s="328"/>
      <c r="B707" s="328" t="s">
        <v>491</v>
      </c>
      <c r="C707" s="376" t="e">
        <f t="shared" si="30"/>
        <v>#VALUE!</v>
      </c>
      <c r="D707" s="376">
        <f t="shared" si="31"/>
        <v>3.44</v>
      </c>
      <c r="E707" s="376">
        <f t="shared" si="32"/>
        <v>-69.06</v>
      </c>
      <c r="F707" s="376">
        <f t="shared" si="33"/>
        <v>2.57</v>
      </c>
    </row>
    <row r="708" spans="1:6" s="326" customFormat="1" ht="13.8" x14ac:dyDescent="0.3">
      <c r="A708" s="330"/>
      <c r="B708" s="330" t="s">
        <v>492</v>
      </c>
      <c r="C708" s="376" t="e">
        <f t="shared" si="30"/>
        <v>#VALUE!</v>
      </c>
      <c r="D708" s="376">
        <f t="shared" si="31"/>
        <v>14.4</v>
      </c>
      <c r="E708" s="376">
        <f t="shared" si="32"/>
        <v>-67.47</v>
      </c>
      <c r="F708" s="376">
        <f t="shared" si="33"/>
        <v>5.14</v>
      </c>
    </row>
    <row r="709" spans="1:6" s="326" customFormat="1" ht="13.8" x14ac:dyDescent="0.3">
      <c r="A709" s="328"/>
      <c r="B709" s="328" t="s">
        <v>493</v>
      </c>
      <c r="C709" s="376" t="e">
        <f t="shared" si="30"/>
        <v>#VALUE!</v>
      </c>
      <c r="D709" s="376">
        <f t="shared" si="31"/>
        <v>6.04</v>
      </c>
      <c r="E709" s="376">
        <f t="shared" si="32"/>
        <v>-69.14</v>
      </c>
      <c r="F709" s="376">
        <f t="shared" si="33"/>
        <v>20.27</v>
      </c>
    </row>
    <row r="710" spans="1:6" s="326" customFormat="1" ht="13.8" x14ac:dyDescent="0.3">
      <c r="A710" s="330"/>
      <c r="B710" s="330" t="s">
        <v>494</v>
      </c>
      <c r="C710" s="376" t="e">
        <f t="shared" si="30"/>
        <v>#VALUE!</v>
      </c>
      <c r="D710" s="376">
        <f t="shared" si="31"/>
        <v>35.29</v>
      </c>
      <c r="E710" s="376">
        <f t="shared" si="32"/>
        <v>-71.75</v>
      </c>
      <c r="F710" s="376">
        <f t="shared" si="33"/>
        <v>22.68</v>
      </c>
    </row>
    <row r="711" spans="1:6" s="326" customFormat="1" ht="13.8" x14ac:dyDescent="0.3">
      <c r="A711" s="328"/>
      <c r="B711" s="328" t="s">
        <v>495</v>
      </c>
      <c r="C711" s="376" t="e">
        <f t="shared" si="30"/>
        <v>#VALUE!</v>
      </c>
      <c r="D711" s="376">
        <f t="shared" si="31"/>
        <v>25.17</v>
      </c>
      <c r="E711" s="376">
        <f t="shared" si="32"/>
        <v>-77.41</v>
      </c>
      <c r="F711" s="376">
        <f t="shared" si="33"/>
        <v>31.96</v>
      </c>
    </row>
    <row r="712" spans="1:6" s="326" customFormat="1" ht="13.8" x14ac:dyDescent="0.3">
      <c r="A712" s="330"/>
      <c r="B712" s="330" t="s">
        <v>496</v>
      </c>
      <c r="C712" s="376" t="e">
        <f t="shared" si="30"/>
        <v>#VALUE!</v>
      </c>
      <c r="D712" s="376">
        <f t="shared" si="31"/>
        <v>40.619999999999997</v>
      </c>
      <c r="E712" s="376">
        <f t="shared" si="32"/>
        <v>-69.06</v>
      </c>
      <c r="F712" s="376">
        <f t="shared" si="33"/>
        <v>19.36</v>
      </c>
    </row>
    <row r="713" spans="1:6" s="326" customFormat="1" ht="13.8" x14ac:dyDescent="0.3">
      <c r="A713" s="328"/>
      <c r="B713" s="328" t="s">
        <v>497</v>
      </c>
      <c r="C713" s="376" t="e">
        <f t="shared" ref="C713:C776" si="34">ROUND(((C324-B324)*100/B324),2)</f>
        <v>#VALUE!</v>
      </c>
      <c r="D713" s="376">
        <f t="shared" ref="D713:D776" si="35">ROUND(((D324-C324)*100/C324),2)</f>
        <v>12.25</v>
      </c>
      <c r="E713" s="376">
        <f t="shared" ref="E713:E776" si="36">ROUND(((E324-D324)*100/D324),2)</f>
        <v>-70.28</v>
      </c>
      <c r="F713" s="376">
        <f t="shared" ref="F713:F776" si="37">ROUND(F324/E324*100-100,2)</f>
        <v>12.33</v>
      </c>
    </row>
    <row r="714" spans="1:6" s="326" customFormat="1" ht="13.8" x14ac:dyDescent="0.3">
      <c r="A714" s="330"/>
      <c r="B714" s="330" t="s">
        <v>498</v>
      </c>
      <c r="C714" s="376" t="e">
        <f t="shared" si="34"/>
        <v>#VALUE!</v>
      </c>
      <c r="D714" s="376">
        <f t="shared" si="35"/>
        <v>8.44</v>
      </c>
      <c r="E714" s="376">
        <f t="shared" si="36"/>
        <v>-67.09</v>
      </c>
      <c r="F714" s="376">
        <f t="shared" si="37"/>
        <v>-9.8000000000000007</v>
      </c>
    </row>
    <row r="715" spans="1:6" s="326" customFormat="1" ht="13.8" x14ac:dyDescent="0.3">
      <c r="A715" s="328"/>
      <c r="B715" s="328" t="s">
        <v>499</v>
      </c>
      <c r="C715" s="376" t="e">
        <f t="shared" si="34"/>
        <v>#VALUE!</v>
      </c>
      <c r="D715" s="376">
        <f t="shared" si="35"/>
        <v>12.78</v>
      </c>
      <c r="E715" s="376">
        <f t="shared" si="36"/>
        <v>-70.709999999999994</v>
      </c>
      <c r="F715" s="376">
        <f t="shared" si="37"/>
        <v>15.71</v>
      </c>
    </row>
    <row r="716" spans="1:6" s="326" customFormat="1" ht="13.8" x14ac:dyDescent="0.3">
      <c r="A716" s="330"/>
      <c r="B716" s="330" t="s">
        <v>500</v>
      </c>
      <c r="C716" s="376" t="e">
        <f t="shared" si="34"/>
        <v>#VALUE!</v>
      </c>
      <c r="D716" s="376">
        <f t="shared" si="35"/>
        <v>13.73</v>
      </c>
      <c r="E716" s="376">
        <f t="shared" si="36"/>
        <v>-70.78</v>
      </c>
      <c r="F716" s="376">
        <f t="shared" si="37"/>
        <v>24.43</v>
      </c>
    </row>
    <row r="717" spans="1:6" s="326" customFormat="1" ht="13.8" x14ac:dyDescent="0.3">
      <c r="A717" s="328"/>
      <c r="B717" s="328" t="s">
        <v>501</v>
      </c>
      <c r="C717" s="376" t="e">
        <f t="shared" si="34"/>
        <v>#VALUE!</v>
      </c>
      <c r="D717" s="376">
        <f t="shared" si="35"/>
        <v>14.77</v>
      </c>
      <c r="E717" s="376">
        <f t="shared" si="36"/>
        <v>-70.84</v>
      </c>
      <c r="F717" s="376">
        <f t="shared" si="37"/>
        <v>29</v>
      </c>
    </row>
    <row r="718" spans="1:6" s="326" customFormat="1" ht="13.8" x14ac:dyDescent="0.3">
      <c r="A718" s="330"/>
      <c r="B718" s="330" t="s">
        <v>502</v>
      </c>
      <c r="C718" s="376" t="e">
        <f t="shared" si="34"/>
        <v>#VALUE!</v>
      </c>
      <c r="D718" s="376">
        <f t="shared" si="35"/>
        <v>19.28</v>
      </c>
      <c r="E718" s="376">
        <f t="shared" si="36"/>
        <v>-71.12</v>
      </c>
      <c r="F718" s="376">
        <f t="shared" si="37"/>
        <v>28.99</v>
      </c>
    </row>
    <row r="719" spans="1:6" s="326" customFormat="1" ht="13.8" x14ac:dyDescent="0.3">
      <c r="A719" s="328"/>
      <c r="B719" s="328" t="s">
        <v>503</v>
      </c>
      <c r="C719" s="376" t="e">
        <f t="shared" si="34"/>
        <v>#VALUE!</v>
      </c>
      <c r="D719" s="376">
        <f t="shared" si="35"/>
        <v>-8.0500000000000007</v>
      </c>
      <c r="E719" s="376">
        <f t="shared" si="36"/>
        <v>-69.14</v>
      </c>
      <c r="F719" s="376">
        <f t="shared" si="37"/>
        <v>-20.34</v>
      </c>
    </row>
    <row r="720" spans="1:6" s="326" customFormat="1" ht="13.8" x14ac:dyDescent="0.3">
      <c r="A720" s="330"/>
      <c r="B720" s="330" t="s">
        <v>504</v>
      </c>
      <c r="C720" s="376" t="e">
        <f t="shared" si="34"/>
        <v>#VALUE!</v>
      </c>
      <c r="D720" s="376">
        <f t="shared" si="35"/>
        <v>0.87</v>
      </c>
      <c r="E720" s="376">
        <f t="shared" si="36"/>
        <v>-65.05</v>
      </c>
      <c r="F720" s="376">
        <f t="shared" si="37"/>
        <v>12</v>
      </c>
    </row>
    <row r="721" spans="1:6" s="326" customFormat="1" ht="13.8" x14ac:dyDescent="0.3">
      <c r="A721" s="328"/>
      <c r="B721" s="328" t="s">
        <v>505</v>
      </c>
      <c r="C721" s="376" t="e">
        <f t="shared" si="34"/>
        <v>#VALUE!</v>
      </c>
      <c r="D721" s="376">
        <f t="shared" si="35"/>
        <v>7.21</v>
      </c>
      <c r="E721" s="376">
        <f t="shared" si="36"/>
        <v>-68.040000000000006</v>
      </c>
      <c r="F721" s="376">
        <f t="shared" si="37"/>
        <v>12.92</v>
      </c>
    </row>
    <row r="722" spans="1:6" s="326" customFormat="1" ht="13.8" x14ac:dyDescent="0.3">
      <c r="A722" s="330"/>
      <c r="B722" s="330" t="s">
        <v>506</v>
      </c>
      <c r="C722" s="376" t="e">
        <f t="shared" si="34"/>
        <v>#VALUE!</v>
      </c>
      <c r="D722" s="376">
        <f t="shared" si="35"/>
        <v>20.93</v>
      </c>
      <c r="E722" s="376">
        <f t="shared" si="36"/>
        <v>-63.17</v>
      </c>
      <c r="F722" s="376">
        <f t="shared" si="37"/>
        <v>22.15</v>
      </c>
    </row>
    <row r="723" spans="1:6" s="326" customFormat="1" ht="13.8" x14ac:dyDescent="0.3">
      <c r="A723" s="328"/>
      <c r="B723" s="328" t="s">
        <v>507</v>
      </c>
      <c r="C723" s="376" t="e">
        <f t="shared" si="34"/>
        <v>#VALUE!</v>
      </c>
      <c r="D723" s="376">
        <f t="shared" si="35"/>
        <v>5.77</v>
      </c>
      <c r="E723" s="376">
        <f t="shared" si="36"/>
        <v>-68.63</v>
      </c>
      <c r="F723" s="376">
        <f t="shared" si="37"/>
        <v>11.62</v>
      </c>
    </row>
    <row r="724" spans="1:6" s="326" customFormat="1" ht="13.8" x14ac:dyDescent="0.3">
      <c r="A724" s="330"/>
      <c r="B724" s="330" t="s">
        <v>508</v>
      </c>
      <c r="C724" s="376" t="e">
        <f t="shared" si="34"/>
        <v>#VALUE!</v>
      </c>
      <c r="D724" s="376">
        <f t="shared" si="35"/>
        <v>21.43</v>
      </c>
      <c r="E724" s="376">
        <f t="shared" si="36"/>
        <v>-71.930000000000007</v>
      </c>
      <c r="F724" s="376">
        <f t="shared" si="37"/>
        <v>30.64</v>
      </c>
    </row>
    <row r="725" spans="1:6" s="326" customFormat="1" ht="13.8" x14ac:dyDescent="0.3">
      <c r="A725" s="328"/>
      <c r="B725" s="328" t="s">
        <v>509</v>
      </c>
      <c r="C725" s="376" t="e">
        <f t="shared" si="34"/>
        <v>#VALUE!</v>
      </c>
      <c r="D725" s="376">
        <f t="shared" si="35"/>
        <v>-7.08</v>
      </c>
      <c r="E725" s="376">
        <f t="shared" si="36"/>
        <v>-70.94</v>
      </c>
      <c r="F725" s="376">
        <f t="shared" si="37"/>
        <v>17.93</v>
      </c>
    </row>
    <row r="726" spans="1:6" s="326" customFormat="1" ht="13.8" x14ac:dyDescent="0.3">
      <c r="A726" s="330"/>
      <c r="B726" s="330" t="s">
        <v>510</v>
      </c>
      <c r="C726" s="376" t="e">
        <f t="shared" si="34"/>
        <v>#VALUE!</v>
      </c>
      <c r="D726" s="376">
        <f t="shared" si="35"/>
        <v>63.03</v>
      </c>
      <c r="E726" s="376">
        <f t="shared" si="36"/>
        <v>-75.34</v>
      </c>
      <c r="F726" s="376">
        <f t="shared" si="37"/>
        <v>61.43</v>
      </c>
    </row>
    <row r="727" spans="1:6" s="326" customFormat="1" ht="13.8" x14ac:dyDescent="0.3">
      <c r="A727" s="328"/>
      <c r="B727" s="328" t="s">
        <v>511</v>
      </c>
      <c r="C727" s="376" t="e">
        <f t="shared" si="34"/>
        <v>#VALUE!</v>
      </c>
      <c r="D727" s="376">
        <f t="shared" si="35"/>
        <v>9.19</v>
      </c>
      <c r="E727" s="376">
        <f t="shared" si="36"/>
        <v>-67.569999999999993</v>
      </c>
      <c r="F727" s="376">
        <f t="shared" si="37"/>
        <v>21.87</v>
      </c>
    </row>
    <row r="728" spans="1:6" s="326" customFormat="1" ht="13.8" x14ac:dyDescent="0.3">
      <c r="A728" s="330"/>
      <c r="B728" s="330" t="s">
        <v>512</v>
      </c>
      <c r="C728" s="376" t="e">
        <f t="shared" si="34"/>
        <v>#VALUE!</v>
      </c>
      <c r="D728" s="376">
        <f t="shared" si="35"/>
        <v>-4.9800000000000004</v>
      </c>
      <c r="E728" s="376">
        <f t="shared" si="36"/>
        <v>-69.650000000000006</v>
      </c>
      <c r="F728" s="376">
        <f t="shared" si="37"/>
        <v>-13.23</v>
      </c>
    </row>
    <row r="729" spans="1:6" s="326" customFormat="1" ht="13.8" x14ac:dyDescent="0.3">
      <c r="A729" s="328"/>
      <c r="B729" s="328" t="s">
        <v>513</v>
      </c>
      <c r="C729" s="376" t="e">
        <f t="shared" si="34"/>
        <v>#VALUE!</v>
      </c>
      <c r="D729" s="376">
        <f t="shared" si="35"/>
        <v>54.78</v>
      </c>
      <c r="E729" s="376">
        <f t="shared" si="36"/>
        <v>-88.24</v>
      </c>
      <c r="F729" s="376">
        <f t="shared" si="37"/>
        <v>111.62</v>
      </c>
    </row>
    <row r="730" spans="1:6" s="326" customFormat="1" ht="13.8" x14ac:dyDescent="0.3">
      <c r="A730" s="330"/>
      <c r="B730" s="330" t="s">
        <v>514</v>
      </c>
      <c r="C730" s="376" t="e">
        <f t="shared" si="34"/>
        <v>#VALUE!</v>
      </c>
      <c r="D730" s="376">
        <f t="shared" si="35"/>
        <v>5.66</v>
      </c>
      <c r="E730" s="376">
        <f t="shared" si="36"/>
        <v>-67.08</v>
      </c>
      <c r="F730" s="376">
        <f t="shared" si="37"/>
        <v>7.22</v>
      </c>
    </row>
    <row r="731" spans="1:6" s="326" customFormat="1" ht="13.8" x14ac:dyDescent="0.3">
      <c r="A731" s="328"/>
      <c r="B731" s="328" t="s">
        <v>515</v>
      </c>
      <c r="C731" s="376" t="e">
        <f t="shared" si="34"/>
        <v>#VALUE!</v>
      </c>
      <c r="D731" s="376">
        <f t="shared" si="35"/>
        <v>19.54</v>
      </c>
      <c r="E731" s="376">
        <f t="shared" si="36"/>
        <v>-61.35</v>
      </c>
      <c r="F731" s="376">
        <f t="shared" si="37"/>
        <v>25.61</v>
      </c>
    </row>
    <row r="732" spans="1:6" s="326" customFormat="1" ht="13.8" x14ac:dyDescent="0.3">
      <c r="A732" s="330"/>
      <c r="B732" s="330" t="s">
        <v>516</v>
      </c>
      <c r="C732" s="376" t="e">
        <f t="shared" si="34"/>
        <v>#VALUE!</v>
      </c>
      <c r="D732" s="376">
        <f t="shared" si="35"/>
        <v>-5.0599999999999996</v>
      </c>
      <c r="E732" s="376">
        <f t="shared" si="36"/>
        <v>-69.930000000000007</v>
      </c>
      <c r="F732" s="376">
        <f t="shared" si="37"/>
        <v>24.89</v>
      </c>
    </row>
    <row r="733" spans="1:6" s="326" customFormat="1" ht="13.8" x14ac:dyDescent="0.3">
      <c r="A733" s="328"/>
      <c r="B733" s="328" t="s">
        <v>517</v>
      </c>
      <c r="C733" s="376" t="e">
        <f t="shared" si="34"/>
        <v>#VALUE!</v>
      </c>
      <c r="D733" s="376">
        <f t="shared" si="35"/>
        <v>18.29</v>
      </c>
      <c r="E733" s="376">
        <f t="shared" si="36"/>
        <v>-67.8</v>
      </c>
      <c r="F733" s="376">
        <f t="shared" si="37"/>
        <v>-1.94</v>
      </c>
    </row>
    <row r="734" spans="1:6" s="326" customFormat="1" ht="13.8" x14ac:dyDescent="0.3">
      <c r="A734" s="330"/>
      <c r="B734" s="330" t="s">
        <v>518</v>
      </c>
      <c r="C734" s="376" t="e">
        <f t="shared" si="34"/>
        <v>#VALUE!</v>
      </c>
      <c r="D734" s="376">
        <f t="shared" si="35"/>
        <v>735.48</v>
      </c>
      <c r="E734" s="376">
        <f t="shared" si="36"/>
        <v>-21.62</v>
      </c>
      <c r="F734" s="376">
        <f t="shared" si="37"/>
        <v>-81.77</v>
      </c>
    </row>
    <row r="735" spans="1:6" s="326" customFormat="1" ht="13.8" x14ac:dyDescent="0.3">
      <c r="A735" s="328"/>
      <c r="B735" s="328" t="s">
        <v>519</v>
      </c>
      <c r="C735" s="376" t="e">
        <f t="shared" si="34"/>
        <v>#VALUE!</v>
      </c>
      <c r="D735" s="376">
        <f t="shared" si="35"/>
        <v>4.5999999999999996</v>
      </c>
      <c r="E735" s="376">
        <f t="shared" si="36"/>
        <v>-64.42</v>
      </c>
      <c r="F735" s="376">
        <f t="shared" si="37"/>
        <v>15.4</v>
      </c>
    </row>
    <row r="736" spans="1:6" s="326" customFormat="1" ht="13.8" x14ac:dyDescent="0.3">
      <c r="A736" s="330"/>
      <c r="B736" s="330" t="s">
        <v>520</v>
      </c>
      <c r="C736" s="376" t="e">
        <f t="shared" si="34"/>
        <v>#VALUE!</v>
      </c>
      <c r="D736" s="376">
        <f t="shared" si="35"/>
        <v>3.43</v>
      </c>
      <c r="E736" s="376">
        <f t="shared" si="36"/>
        <v>-67.489999999999995</v>
      </c>
      <c r="F736" s="376">
        <f t="shared" si="37"/>
        <v>3.49</v>
      </c>
    </row>
    <row r="737" spans="1:6" s="326" customFormat="1" ht="13.8" x14ac:dyDescent="0.3">
      <c r="A737" s="328"/>
      <c r="B737" s="328" t="s">
        <v>521</v>
      </c>
      <c r="C737" s="376" t="e">
        <f t="shared" si="34"/>
        <v>#VALUE!</v>
      </c>
      <c r="D737" s="376">
        <f t="shared" si="35"/>
        <v>13.74</v>
      </c>
      <c r="E737" s="376">
        <f t="shared" si="36"/>
        <v>-64.39</v>
      </c>
      <c r="F737" s="376">
        <f t="shared" si="37"/>
        <v>7.74</v>
      </c>
    </row>
    <row r="738" spans="1:6" s="326" customFormat="1" ht="13.8" x14ac:dyDescent="0.3">
      <c r="A738" s="330"/>
      <c r="B738" s="330" t="s">
        <v>522</v>
      </c>
      <c r="C738" s="376" t="e">
        <f t="shared" si="34"/>
        <v>#VALUE!</v>
      </c>
      <c r="D738" s="376">
        <f t="shared" si="35"/>
        <v>7.19</v>
      </c>
      <c r="E738" s="376">
        <f t="shared" si="36"/>
        <v>-68.03</v>
      </c>
      <c r="F738" s="376">
        <f t="shared" si="37"/>
        <v>20.52</v>
      </c>
    </row>
    <row r="739" spans="1:6" s="326" customFormat="1" ht="13.8" x14ac:dyDescent="0.3">
      <c r="A739" s="328"/>
      <c r="B739" s="328" t="s">
        <v>523</v>
      </c>
      <c r="C739" s="376" t="e">
        <f t="shared" si="34"/>
        <v>#VALUE!</v>
      </c>
      <c r="D739" s="376">
        <f t="shared" si="35"/>
        <v>11.56</v>
      </c>
      <c r="E739" s="376">
        <f t="shared" si="36"/>
        <v>-68.010000000000005</v>
      </c>
      <c r="F739" s="376">
        <f t="shared" si="37"/>
        <v>77.790000000000006</v>
      </c>
    </row>
    <row r="740" spans="1:6" s="326" customFormat="1" ht="13.8" x14ac:dyDescent="0.3">
      <c r="A740" s="330"/>
      <c r="B740" s="330" t="s">
        <v>524</v>
      </c>
      <c r="C740" s="376" t="e">
        <f t="shared" si="34"/>
        <v>#VALUE!</v>
      </c>
      <c r="D740" s="376">
        <f t="shared" si="35"/>
        <v>11.01</v>
      </c>
      <c r="E740" s="376">
        <f t="shared" si="36"/>
        <v>-68.22</v>
      </c>
      <c r="F740" s="376">
        <f t="shared" si="37"/>
        <v>84.9</v>
      </c>
    </row>
    <row r="741" spans="1:6" s="326" customFormat="1" ht="13.8" x14ac:dyDescent="0.3">
      <c r="A741" s="328"/>
      <c r="B741" s="328" t="s">
        <v>525</v>
      </c>
      <c r="C741" s="376" t="e">
        <f t="shared" si="34"/>
        <v>#VALUE!</v>
      </c>
      <c r="D741" s="376">
        <f t="shared" si="35"/>
        <v>20.41</v>
      </c>
      <c r="E741" s="376">
        <f t="shared" si="36"/>
        <v>-64.900000000000006</v>
      </c>
      <c r="F741" s="376">
        <f t="shared" si="37"/>
        <v>-18.18</v>
      </c>
    </row>
    <row r="742" spans="1:6" s="326" customFormat="1" ht="13.8" x14ac:dyDescent="0.3">
      <c r="A742" s="330"/>
      <c r="B742" s="330" t="s">
        <v>526</v>
      </c>
      <c r="C742" s="376" t="e">
        <f t="shared" si="34"/>
        <v>#VALUE!</v>
      </c>
      <c r="D742" s="376">
        <f t="shared" si="35"/>
        <v>-12.84</v>
      </c>
      <c r="E742" s="376">
        <f t="shared" si="36"/>
        <v>-66.39</v>
      </c>
      <c r="F742" s="376">
        <f t="shared" si="37"/>
        <v>-6.99</v>
      </c>
    </row>
    <row r="743" spans="1:6" s="326" customFormat="1" ht="13.8" x14ac:dyDescent="0.3">
      <c r="A743" s="328"/>
      <c r="B743" s="328" t="s">
        <v>527</v>
      </c>
      <c r="C743" s="376" t="e">
        <f t="shared" si="34"/>
        <v>#VALUE!</v>
      </c>
      <c r="D743" s="376">
        <f t="shared" si="35"/>
        <v>-5.17</v>
      </c>
      <c r="E743" s="376">
        <f t="shared" si="36"/>
        <v>-69.489999999999995</v>
      </c>
      <c r="F743" s="376">
        <f t="shared" si="37"/>
        <v>15.57</v>
      </c>
    </row>
    <row r="744" spans="1:6" s="326" customFormat="1" ht="13.8" x14ac:dyDescent="0.3">
      <c r="A744" s="330"/>
      <c r="B744" s="330" t="s">
        <v>528</v>
      </c>
      <c r="C744" s="376" t="e">
        <f t="shared" si="34"/>
        <v>#VALUE!</v>
      </c>
      <c r="D744" s="376">
        <f t="shared" si="35"/>
        <v>-29.37</v>
      </c>
      <c r="E744" s="376">
        <f t="shared" si="36"/>
        <v>-72.739999999999995</v>
      </c>
      <c r="F744" s="376">
        <f t="shared" si="37"/>
        <v>9.6199999999999992</v>
      </c>
    </row>
    <row r="745" spans="1:6" s="326" customFormat="1" ht="13.8" x14ac:dyDescent="0.3">
      <c r="A745" s="328"/>
      <c r="B745" s="328" t="s">
        <v>529</v>
      </c>
      <c r="C745" s="376" t="e">
        <f t="shared" si="34"/>
        <v>#VALUE!</v>
      </c>
      <c r="D745" s="376">
        <f t="shared" si="35"/>
        <v>-21.29</v>
      </c>
      <c r="E745" s="376">
        <f t="shared" si="36"/>
        <v>-61.58</v>
      </c>
      <c r="F745" s="376">
        <f t="shared" si="37"/>
        <v>-33.700000000000003</v>
      </c>
    </row>
    <row r="746" spans="1:6" s="326" customFormat="1" ht="13.8" x14ac:dyDescent="0.3">
      <c r="A746" s="330"/>
      <c r="B746" s="330" t="s">
        <v>530</v>
      </c>
      <c r="C746" s="376" t="e">
        <f t="shared" si="34"/>
        <v>#VALUE!</v>
      </c>
      <c r="D746" s="376">
        <f t="shared" si="35"/>
        <v>42.96</v>
      </c>
      <c r="E746" s="376">
        <f t="shared" si="36"/>
        <v>-80.900000000000006</v>
      </c>
      <c r="F746" s="376">
        <f t="shared" si="37"/>
        <v>3.54</v>
      </c>
    </row>
    <row r="747" spans="1:6" s="326" customFormat="1" ht="13.8" x14ac:dyDescent="0.3">
      <c r="A747" s="328"/>
      <c r="B747" s="328" t="s">
        <v>531</v>
      </c>
      <c r="C747" s="376" t="e">
        <f t="shared" si="34"/>
        <v>#VALUE!</v>
      </c>
      <c r="D747" s="376">
        <f t="shared" si="35"/>
        <v>-25.2</v>
      </c>
      <c r="E747" s="376">
        <f t="shared" si="36"/>
        <v>-64.66</v>
      </c>
      <c r="F747" s="376">
        <f t="shared" si="37"/>
        <v>-2.66</v>
      </c>
    </row>
    <row r="748" spans="1:6" s="326" customFormat="1" ht="13.8" x14ac:dyDescent="0.3">
      <c r="A748" s="330"/>
      <c r="B748" s="330" t="s">
        <v>532</v>
      </c>
      <c r="C748" s="376" t="e">
        <f t="shared" si="34"/>
        <v>#VALUE!</v>
      </c>
      <c r="D748" s="376">
        <f t="shared" si="35"/>
        <v>-44.19</v>
      </c>
      <c r="E748" s="376">
        <f t="shared" si="36"/>
        <v>-68.209999999999994</v>
      </c>
      <c r="F748" s="376">
        <f t="shared" si="37"/>
        <v>-5.56</v>
      </c>
    </row>
    <row r="749" spans="1:6" s="326" customFormat="1" ht="13.8" x14ac:dyDescent="0.3">
      <c r="A749" s="328"/>
      <c r="B749" s="328" t="s">
        <v>568</v>
      </c>
      <c r="C749" s="376" t="e">
        <f t="shared" si="34"/>
        <v>#VALUE!</v>
      </c>
      <c r="D749" s="376">
        <f t="shared" si="35"/>
        <v>-58.89</v>
      </c>
      <c r="E749" s="376">
        <f t="shared" si="36"/>
        <v>-65.47</v>
      </c>
      <c r="F749" s="376">
        <f t="shared" si="37"/>
        <v>-29.88</v>
      </c>
    </row>
    <row r="750" spans="1:6" s="326" customFormat="1" ht="13.8" x14ac:dyDescent="0.3">
      <c r="A750" s="330"/>
      <c r="B750" s="330" t="s">
        <v>569</v>
      </c>
      <c r="C750" s="376" t="e">
        <f t="shared" si="34"/>
        <v>#VALUE!</v>
      </c>
      <c r="D750" s="376">
        <f t="shared" si="35"/>
        <v>3.19</v>
      </c>
      <c r="E750" s="376">
        <f t="shared" si="36"/>
        <v>-71.72</v>
      </c>
      <c r="F750" s="376">
        <f t="shared" si="37"/>
        <v>32.57</v>
      </c>
    </row>
    <row r="751" spans="1:6" s="326" customFormat="1" ht="13.8" x14ac:dyDescent="0.3">
      <c r="A751" s="328"/>
      <c r="B751" s="328" t="s">
        <v>533</v>
      </c>
      <c r="C751" s="376" t="e">
        <f t="shared" si="34"/>
        <v>#VALUE!</v>
      </c>
      <c r="D751" s="376">
        <f t="shared" si="35"/>
        <v>-36.33</v>
      </c>
      <c r="E751" s="376">
        <f t="shared" si="36"/>
        <v>-57.45</v>
      </c>
      <c r="F751" s="376">
        <f t="shared" si="37"/>
        <v>-8.4600000000000009</v>
      </c>
    </row>
    <row r="752" spans="1:6" s="326" customFormat="1" ht="13.8" x14ac:dyDescent="0.3">
      <c r="A752" s="330"/>
      <c r="B752" s="330" t="s">
        <v>534</v>
      </c>
      <c r="C752" s="376" t="e">
        <f t="shared" si="34"/>
        <v>#VALUE!</v>
      </c>
      <c r="D752" s="376">
        <f t="shared" si="35"/>
        <v>-36.33</v>
      </c>
      <c r="E752" s="376">
        <f t="shared" si="36"/>
        <v>-57.46</v>
      </c>
      <c r="F752" s="376">
        <f t="shared" si="37"/>
        <v>-8.4499999999999993</v>
      </c>
    </row>
    <row r="753" spans="1:6" s="326" customFormat="1" ht="27.6" x14ac:dyDescent="0.3">
      <c r="A753" s="328"/>
      <c r="B753" s="328" t="s">
        <v>570</v>
      </c>
      <c r="C753" s="376" t="e">
        <f t="shared" si="34"/>
        <v>#VALUE!</v>
      </c>
      <c r="D753" s="376">
        <f t="shared" si="35"/>
        <v>-24.03</v>
      </c>
      <c r="E753" s="376">
        <f t="shared" si="36"/>
        <v>-79.53</v>
      </c>
      <c r="F753" s="376">
        <f t="shared" si="37"/>
        <v>33.200000000000003</v>
      </c>
    </row>
    <row r="754" spans="1:6" s="326" customFormat="1" ht="13.8" x14ac:dyDescent="0.3">
      <c r="A754" s="330"/>
      <c r="B754" s="330" t="s">
        <v>571</v>
      </c>
      <c r="C754" s="376" t="e">
        <f t="shared" si="34"/>
        <v>#VALUE!</v>
      </c>
      <c r="D754" s="376">
        <f t="shared" si="35"/>
        <v>-39.4</v>
      </c>
      <c r="E754" s="376">
        <f t="shared" si="36"/>
        <v>-55.03</v>
      </c>
      <c r="F754" s="376">
        <f t="shared" si="37"/>
        <v>-5.48</v>
      </c>
    </row>
    <row r="755" spans="1:6" s="326" customFormat="1" ht="27.6" x14ac:dyDescent="0.3">
      <c r="A755" s="328"/>
      <c r="B755" s="328" t="s">
        <v>572</v>
      </c>
      <c r="C755" s="376" t="e">
        <f t="shared" si="34"/>
        <v>#VALUE!</v>
      </c>
      <c r="D755" s="376">
        <f t="shared" si="35"/>
        <v>-26.74</v>
      </c>
      <c r="E755" s="376">
        <f t="shared" si="36"/>
        <v>-51.46</v>
      </c>
      <c r="F755" s="376">
        <f t="shared" si="37"/>
        <v>-41.74</v>
      </c>
    </row>
    <row r="756" spans="1:6" s="326" customFormat="1" ht="13.8" x14ac:dyDescent="0.3">
      <c r="A756" s="330"/>
      <c r="B756" s="330" t="s">
        <v>573</v>
      </c>
      <c r="C756" s="376" t="e">
        <f t="shared" si="34"/>
        <v>#VALUE!</v>
      </c>
      <c r="D756" s="376">
        <f t="shared" si="35"/>
        <v>22.95</v>
      </c>
      <c r="E756" s="376">
        <f t="shared" si="36"/>
        <v>-83.64</v>
      </c>
      <c r="F756" s="376">
        <f t="shared" si="37"/>
        <v>-8.92</v>
      </c>
    </row>
    <row r="757" spans="1:6" s="326" customFormat="1" ht="13.8" x14ac:dyDescent="0.3">
      <c r="A757" s="328"/>
      <c r="B757" s="328" t="s">
        <v>574</v>
      </c>
      <c r="C757" s="376" t="e">
        <f t="shared" si="34"/>
        <v>#VALUE!</v>
      </c>
      <c r="D757" s="376">
        <f t="shared" si="35"/>
        <v>-12.5</v>
      </c>
      <c r="E757" s="376">
        <f t="shared" si="36"/>
        <v>-57.14</v>
      </c>
      <c r="F757" s="376">
        <f t="shared" si="37"/>
        <v>-33.33</v>
      </c>
    </row>
    <row r="758" spans="1:6" s="326" customFormat="1" ht="13.8" x14ac:dyDescent="0.3">
      <c r="A758" s="330"/>
      <c r="B758" s="330" t="s">
        <v>535</v>
      </c>
      <c r="C758" s="376" t="e">
        <f t="shared" si="34"/>
        <v>#VALUE!</v>
      </c>
      <c r="D758" s="376">
        <f t="shared" si="35"/>
        <v>-9.09</v>
      </c>
      <c r="E758" s="376">
        <f t="shared" si="36"/>
        <v>-50</v>
      </c>
      <c r="F758" s="376">
        <f t="shared" si="37"/>
        <v>-54.29</v>
      </c>
    </row>
    <row r="759" spans="1:6" s="326" customFormat="1" ht="13.8" x14ac:dyDescent="0.3">
      <c r="A759" s="328"/>
      <c r="B759" s="328" t="s">
        <v>536</v>
      </c>
      <c r="C759" s="376" t="e">
        <f t="shared" si="34"/>
        <v>#VALUE!</v>
      </c>
      <c r="D759" s="376">
        <f t="shared" si="35"/>
        <v>-65.040000000000006</v>
      </c>
      <c r="E759" s="376">
        <f t="shared" si="36"/>
        <v>-57.26</v>
      </c>
      <c r="F759" s="376">
        <f t="shared" si="37"/>
        <v>-38.03</v>
      </c>
    </row>
    <row r="760" spans="1:6" s="326" customFormat="1" ht="27.6" x14ac:dyDescent="0.3">
      <c r="A760" s="330"/>
      <c r="B760" s="330" t="s">
        <v>575</v>
      </c>
      <c r="C760" s="376" t="e">
        <f t="shared" si="34"/>
        <v>#VALUE!</v>
      </c>
      <c r="D760" s="376">
        <f t="shared" si="35"/>
        <v>-38.979999999999997</v>
      </c>
      <c r="E760" s="376">
        <f t="shared" si="36"/>
        <v>-66.180000000000007</v>
      </c>
      <c r="F760" s="376">
        <f t="shared" si="37"/>
        <v>22.33</v>
      </c>
    </row>
    <row r="761" spans="1:6" s="326" customFormat="1" ht="13.8" x14ac:dyDescent="0.3">
      <c r="A761" s="328"/>
      <c r="B761" s="328" t="s">
        <v>576</v>
      </c>
      <c r="C761" s="376" t="e">
        <f t="shared" si="34"/>
        <v>#VALUE!</v>
      </c>
      <c r="D761" s="376">
        <f t="shared" si="35"/>
        <v>40.590000000000003</v>
      </c>
      <c r="E761" s="376">
        <f t="shared" si="36"/>
        <v>-67.5</v>
      </c>
      <c r="F761" s="376">
        <f t="shared" si="37"/>
        <v>-49.49</v>
      </c>
    </row>
    <row r="762" spans="1:6" s="326" customFormat="1" ht="13.8" x14ac:dyDescent="0.3">
      <c r="A762" s="330"/>
      <c r="B762" s="330" t="s">
        <v>577</v>
      </c>
      <c r="C762" s="376" t="e">
        <f t="shared" si="34"/>
        <v>#VALUE!</v>
      </c>
      <c r="D762" s="376">
        <f t="shared" si="35"/>
        <v>-76.3</v>
      </c>
      <c r="E762" s="376">
        <f t="shared" si="36"/>
        <v>-50.33</v>
      </c>
      <c r="F762" s="376">
        <f t="shared" si="37"/>
        <v>-39.92</v>
      </c>
    </row>
    <row r="763" spans="1:6" s="326" customFormat="1" ht="13.8" x14ac:dyDescent="0.3">
      <c r="A763" s="328"/>
      <c r="B763" s="328" t="s">
        <v>537</v>
      </c>
      <c r="C763" s="376" t="e">
        <f t="shared" si="34"/>
        <v>#VALUE!</v>
      </c>
      <c r="D763" s="376">
        <f t="shared" si="35"/>
        <v>-11.39</v>
      </c>
      <c r="E763" s="376">
        <f t="shared" si="36"/>
        <v>-66.64</v>
      </c>
      <c r="F763" s="376">
        <f t="shared" si="37"/>
        <v>0.8</v>
      </c>
    </row>
    <row r="764" spans="1:6" s="326" customFormat="1" ht="13.8" x14ac:dyDescent="0.3">
      <c r="A764" s="330"/>
      <c r="B764" s="330" t="s">
        <v>538</v>
      </c>
      <c r="C764" s="376" t="e">
        <f t="shared" si="34"/>
        <v>#VALUE!</v>
      </c>
      <c r="D764" s="376">
        <f t="shared" si="35"/>
        <v>-3.22</v>
      </c>
      <c r="E764" s="376">
        <f t="shared" si="36"/>
        <v>-66.88</v>
      </c>
      <c r="F764" s="376">
        <f t="shared" si="37"/>
        <v>13.03</v>
      </c>
    </row>
    <row r="765" spans="1:6" s="326" customFormat="1" ht="13.8" x14ac:dyDescent="0.3">
      <c r="A765" s="328"/>
      <c r="B765" s="328" t="s">
        <v>539</v>
      </c>
      <c r="C765" s="376" t="e">
        <f t="shared" si="34"/>
        <v>#VALUE!</v>
      </c>
      <c r="D765" s="376">
        <f t="shared" si="35"/>
        <v>-14.05</v>
      </c>
      <c r="E765" s="376">
        <f t="shared" si="36"/>
        <v>-66.430000000000007</v>
      </c>
      <c r="F765" s="376">
        <f t="shared" si="37"/>
        <v>-2.25</v>
      </c>
    </row>
    <row r="766" spans="1:6" s="326" customFormat="1" ht="13.8" x14ac:dyDescent="0.3">
      <c r="A766" s="330"/>
      <c r="B766" s="330" t="s">
        <v>540</v>
      </c>
      <c r="C766" s="376" t="e">
        <f t="shared" si="34"/>
        <v>#VALUE!</v>
      </c>
      <c r="D766" s="376">
        <f t="shared" si="35"/>
        <v>-4.24</v>
      </c>
      <c r="E766" s="376">
        <f t="shared" si="36"/>
        <v>-67.290000000000006</v>
      </c>
      <c r="F766" s="376">
        <f t="shared" si="37"/>
        <v>6.93</v>
      </c>
    </row>
    <row r="767" spans="1:6" s="326" customFormat="1" ht="13.8" x14ac:dyDescent="0.3">
      <c r="A767" s="328"/>
      <c r="B767" s="328" t="s">
        <v>541</v>
      </c>
      <c r="C767" s="376" t="e">
        <f t="shared" si="34"/>
        <v>#VALUE!</v>
      </c>
      <c r="D767" s="376">
        <f t="shared" si="35"/>
        <v>-53.71</v>
      </c>
      <c r="E767" s="376">
        <f t="shared" si="36"/>
        <v>-65.84</v>
      </c>
      <c r="F767" s="376">
        <f t="shared" si="37"/>
        <v>0.31</v>
      </c>
    </row>
    <row r="768" spans="1:6" s="326" customFormat="1" ht="27.6" x14ac:dyDescent="0.3">
      <c r="A768" s="330"/>
      <c r="B768" s="330" t="s">
        <v>578</v>
      </c>
      <c r="C768" s="376" t="e">
        <f t="shared" si="34"/>
        <v>#VALUE!</v>
      </c>
      <c r="D768" s="376">
        <f t="shared" si="35"/>
        <v>-54.11</v>
      </c>
      <c r="E768" s="376">
        <f t="shared" si="36"/>
        <v>-66.06</v>
      </c>
      <c r="F768" s="376">
        <f t="shared" si="37"/>
        <v>0.99</v>
      </c>
    </row>
    <row r="769" spans="1:6" s="326" customFormat="1" ht="13.8" x14ac:dyDescent="0.3">
      <c r="A769" s="328"/>
      <c r="B769" s="328" t="s">
        <v>579</v>
      </c>
      <c r="C769" s="376" t="e">
        <f t="shared" si="34"/>
        <v>#VALUE!</v>
      </c>
      <c r="D769" s="376">
        <f t="shared" si="35"/>
        <v>-33.869999999999997</v>
      </c>
      <c r="E769" s="376">
        <f t="shared" si="36"/>
        <v>-58.21</v>
      </c>
      <c r="F769" s="376">
        <f t="shared" si="37"/>
        <v>-18.68</v>
      </c>
    </row>
    <row r="770" spans="1:6" s="326" customFormat="1" ht="13.8" x14ac:dyDescent="0.3">
      <c r="A770" s="330"/>
      <c r="B770" s="330" t="s">
        <v>542</v>
      </c>
      <c r="C770" s="376" t="e">
        <f t="shared" si="34"/>
        <v>#VALUE!</v>
      </c>
      <c r="D770" s="376">
        <f t="shared" si="35"/>
        <v>3.5</v>
      </c>
      <c r="E770" s="376">
        <f t="shared" si="36"/>
        <v>-70.09</v>
      </c>
      <c r="F770" s="376">
        <f t="shared" si="37"/>
        <v>17.190000000000001</v>
      </c>
    </row>
    <row r="771" spans="1:6" s="326" customFormat="1" ht="13.8" x14ac:dyDescent="0.3">
      <c r="A771" s="328"/>
      <c r="B771" s="328" t="s">
        <v>543</v>
      </c>
      <c r="C771" s="376" t="e">
        <f t="shared" si="34"/>
        <v>#VALUE!</v>
      </c>
      <c r="D771" s="376">
        <f t="shared" si="35"/>
        <v>-15.42</v>
      </c>
      <c r="E771" s="376">
        <f t="shared" si="36"/>
        <v>-65.06</v>
      </c>
      <c r="F771" s="376">
        <f t="shared" si="37"/>
        <v>8.84</v>
      </c>
    </row>
    <row r="772" spans="1:6" s="326" customFormat="1" ht="13.8" x14ac:dyDescent="0.3">
      <c r="A772" s="330"/>
      <c r="B772" s="330" t="s">
        <v>544</v>
      </c>
      <c r="C772" s="376" t="e">
        <f t="shared" si="34"/>
        <v>#VALUE!</v>
      </c>
      <c r="D772" s="376">
        <f t="shared" si="35"/>
        <v>5.19</v>
      </c>
      <c r="E772" s="376">
        <f t="shared" si="36"/>
        <v>-65.92</v>
      </c>
      <c r="F772" s="376">
        <f t="shared" si="37"/>
        <v>55.24</v>
      </c>
    </row>
    <row r="773" spans="1:6" s="326" customFormat="1" ht="13.8" x14ac:dyDescent="0.3">
      <c r="A773" s="328"/>
      <c r="B773" s="328" t="s">
        <v>545</v>
      </c>
      <c r="C773" s="376" t="e">
        <f t="shared" si="34"/>
        <v>#VALUE!</v>
      </c>
      <c r="D773" s="376">
        <f t="shared" si="35"/>
        <v>-57.62</v>
      </c>
      <c r="E773" s="376">
        <f t="shared" si="36"/>
        <v>-56.62</v>
      </c>
      <c r="F773" s="376">
        <f t="shared" si="37"/>
        <v>311.44</v>
      </c>
    </row>
    <row r="774" spans="1:6" s="326" customFormat="1" ht="13.8" x14ac:dyDescent="0.3">
      <c r="A774" s="330"/>
      <c r="B774" s="330" t="s">
        <v>546</v>
      </c>
      <c r="C774" s="376" t="e">
        <f t="shared" si="34"/>
        <v>#VALUE!</v>
      </c>
      <c r="D774" s="376">
        <f t="shared" si="35"/>
        <v>-66.8</v>
      </c>
      <c r="E774" s="376">
        <f t="shared" si="36"/>
        <v>-50.1</v>
      </c>
      <c r="F774" s="376">
        <f t="shared" si="37"/>
        <v>5.12</v>
      </c>
    </row>
    <row r="775" spans="1:6" s="326" customFormat="1" ht="13.8" x14ac:dyDescent="0.3">
      <c r="A775" s="328"/>
      <c r="B775" s="328" t="s">
        <v>547</v>
      </c>
      <c r="C775" s="376" t="e">
        <f t="shared" si="34"/>
        <v>#VALUE!</v>
      </c>
      <c r="D775" s="376">
        <f t="shared" si="35"/>
        <v>-69.19</v>
      </c>
      <c r="E775" s="376">
        <f t="shared" si="36"/>
        <v>-12.75</v>
      </c>
      <c r="F775" s="376">
        <f t="shared" si="37"/>
        <v>1194.8699999999999</v>
      </c>
    </row>
    <row r="776" spans="1:6" s="326" customFormat="1" ht="13.8" x14ac:dyDescent="0.3">
      <c r="A776" s="328"/>
      <c r="B776" s="330" t="s">
        <v>580</v>
      </c>
      <c r="C776" s="376" t="e">
        <f t="shared" si="34"/>
        <v>#VALUE!</v>
      </c>
      <c r="D776" s="376" t="e">
        <f t="shared" si="35"/>
        <v>#DIV/0!</v>
      </c>
      <c r="E776" s="376">
        <f t="shared" si="36"/>
        <v>-100</v>
      </c>
      <c r="F776" s="376" t="e">
        <f t="shared" si="37"/>
        <v>#DIV/0!</v>
      </c>
    </row>
    <row r="777" spans="1:6" s="326" customFormat="1" ht="13.8" x14ac:dyDescent="0.3">
      <c r="A777" s="330"/>
      <c r="B777" s="330" t="s">
        <v>581</v>
      </c>
      <c r="C777" s="376" t="e">
        <f t="shared" ref="C777:C779" si="38">ROUND(((C388-B388)*100/B388),2)</f>
        <v>#VALUE!</v>
      </c>
      <c r="D777" s="376">
        <f t="shared" ref="D777:D779" si="39">ROUND(((D388-C388)*100/C388),2)</f>
        <v>13.99</v>
      </c>
      <c r="E777" s="376">
        <f t="shared" ref="E777:E779" si="40">ROUND(((E388-D388)*100/D388),2)</f>
        <v>-66.41</v>
      </c>
      <c r="F777" s="376">
        <f t="shared" ref="F777:F779" si="41">ROUND(F388/E388*100-100,2)</f>
        <v>38.01</v>
      </c>
    </row>
    <row r="778" spans="1:6" s="326" customFormat="1" ht="13.8" x14ac:dyDescent="0.3">
      <c r="A778" s="328"/>
      <c r="B778" s="328" t="s">
        <v>582</v>
      </c>
      <c r="C778" s="376" t="e">
        <f t="shared" si="38"/>
        <v>#VALUE!</v>
      </c>
      <c r="D778" s="376">
        <f t="shared" si="39"/>
        <v>37.020000000000003</v>
      </c>
      <c r="E778" s="376">
        <f t="shared" si="40"/>
        <v>-80.650000000000006</v>
      </c>
      <c r="F778" s="376">
        <f t="shared" si="41"/>
        <v>16.670000000000002</v>
      </c>
    </row>
    <row r="779" spans="1:6" s="326" customFormat="1" ht="13.8" x14ac:dyDescent="0.3">
      <c r="A779" s="330"/>
      <c r="B779" s="330" t="s">
        <v>583</v>
      </c>
      <c r="C779" s="376" t="e">
        <f t="shared" si="38"/>
        <v>#VALUE!</v>
      </c>
      <c r="D779" s="376">
        <f t="shared" si="39"/>
        <v>13.98</v>
      </c>
      <c r="E779" s="376">
        <f t="shared" si="40"/>
        <v>-66.400000000000006</v>
      </c>
      <c r="F779" s="376">
        <f t="shared" si="41"/>
        <v>38.020000000000003</v>
      </c>
    </row>
    <row r="780" spans="1:6" s="326" customFormat="1" ht="13.8" x14ac:dyDescent="0.3">
      <c r="A780" s="692" t="s">
        <v>174</v>
      </c>
      <c r="B780" s="694"/>
      <c r="C780" s="327" t="s">
        <v>586</v>
      </c>
      <c r="D780" s="327" t="s">
        <v>587</v>
      </c>
      <c r="E780" s="327" t="s">
        <v>587</v>
      </c>
      <c r="F780" s="376"/>
    </row>
    <row r="781" spans="1:6" s="326" customFormat="1" ht="13.8" x14ac:dyDescent="0.3">
      <c r="A781" s="328"/>
      <c r="B781" s="328" t="s">
        <v>176</v>
      </c>
      <c r="C781" s="377">
        <f t="shared" ref="C781" si="42">ROUND((C3*100/C$3),2)</f>
        <v>100</v>
      </c>
      <c r="D781" s="377">
        <f>ROUND((D3*100/D$3),2)</f>
        <v>100</v>
      </c>
      <c r="E781" s="377">
        <f>ROUND((E3*100/E$3),2)</f>
        <v>100</v>
      </c>
      <c r="F781" s="377">
        <f>ROUND((F3*100/F$3),2)</f>
        <v>100</v>
      </c>
    </row>
    <row r="782" spans="1:6" s="326" customFormat="1" ht="14.25" customHeight="1" x14ac:dyDescent="0.3">
      <c r="A782" s="330"/>
      <c r="B782" s="330" t="s">
        <v>177</v>
      </c>
      <c r="C782" s="377">
        <f t="shared" ref="C782" si="43">ROUND((C4*100/C$3),2)</f>
        <v>18.170000000000002</v>
      </c>
      <c r="D782" s="377">
        <f t="shared" ref="D782:F782" si="44">ROUND((D4*100/D$3),2)</f>
        <v>16.38</v>
      </c>
      <c r="E782" s="377">
        <f t="shared" si="44"/>
        <v>16.27</v>
      </c>
      <c r="F782" s="377">
        <f t="shared" si="44"/>
        <v>14.77</v>
      </c>
    </row>
    <row r="783" spans="1:6" s="326" customFormat="1" ht="13.8" x14ac:dyDescent="0.3">
      <c r="A783" s="328"/>
      <c r="B783" s="328" t="s">
        <v>178</v>
      </c>
      <c r="C783" s="377">
        <f t="shared" ref="C783" si="45">ROUND((C5*100/C$3),2)</f>
        <v>11.15</v>
      </c>
      <c r="D783" s="377">
        <f t="shared" ref="D783:F783" si="46">ROUND((D5*100/D$3),2)</f>
        <v>10.63</v>
      </c>
      <c r="E783" s="377">
        <f t="shared" si="46"/>
        <v>10.72</v>
      </c>
      <c r="F783" s="377">
        <f t="shared" si="46"/>
        <v>9.86</v>
      </c>
    </row>
    <row r="784" spans="1:6" s="326" customFormat="1" ht="13.8" x14ac:dyDescent="0.3">
      <c r="A784" s="330"/>
      <c r="B784" s="330" t="s">
        <v>179</v>
      </c>
      <c r="C784" s="377">
        <f t="shared" ref="C784" si="47">ROUND((C6*100/C$3),2)</f>
        <v>1.51</v>
      </c>
      <c r="D784" s="377">
        <f t="shared" ref="D784:F784" si="48">ROUND((D6*100/D$3),2)</f>
        <v>1.23</v>
      </c>
      <c r="E784" s="377">
        <f t="shared" si="48"/>
        <v>1.17</v>
      </c>
      <c r="F784" s="377">
        <f t="shared" si="48"/>
        <v>0.95</v>
      </c>
    </row>
    <row r="785" spans="1:6" s="326" customFormat="1" ht="13.8" x14ac:dyDescent="0.3">
      <c r="A785" s="328"/>
      <c r="B785" s="328" t="s">
        <v>180</v>
      </c>
      <c r="C785" s="377">
        <f t="shared" ref="C785" si="49">ROUND((C7*100/C$3),2)</f>
        <v>0.23</v>
      </c>
      <c r="D785" s="377">
        <f t="shared" ref="D785:F785" si="50">ROUND((D7*100/D$3),2)</f>
        <v>0.01</v>
      </c>
      <c r="E785" s="377">
        <f t="shared" si="50"/>
        <v>0.01</v>
      </c>
      <c r="F785" s="377">
        <f t="shared" si="50"/>
        <v>0.01</v>
      </c>
    </row>
    <row r="786" spans="1:6" s="326" customFormat="1" ht="13.8" x14ac:dyDescent="0.3">
      <c r="A786" s="330"/>
      <c r="B786" s="330" t="s">
        <v>181</v>
      </c>
      <c r="C786" s="377">
        <f t="shared" ref="C786" si="51">ROUND((C8*100/C$3),2)</f>
        <v>0.09</v>
      </c>
      <c r="D786" s="377">
        <f t="shared" ref="D786:F786" si="52">ROUND((D8*100/D$3),2)</f>
        <v>0.09</v>
      </c>
      <c r="E786" s="377">
        <f t="shared" si="52"/>
        <v>0.22</v>
      </c>
      <c r="F786" s="377">
        <f t="shared" si="52"/>
        <v>0</v>
      </c>
    </row>
    <row r="787" spans="1:6" s="326" customFormat="1" ht="13.8" x14ac:dyDescent="0.3">
      <c r="A787" s="328"/>
      <c r="B787" s="328" t="s">
        <v>182</v>
      </c>
      <c r="C787" s="377">
        <f t="shared" ref="C787" si="53">ROUND((C9*100/C$3),2)</f>
        <v>0.13</v>
      </c>
      <c r="D787" s="377">
        <f t="shared" ref="D787:F787" si="54">ROUND((D9*100/D$3),2)</f>
        <v>0.1</v>
      </c>
      <c r="E787" s="377">
        <f t="shared" si="54"/>
        <v>0.1</v>
      </c>
      <c r="F787" s="377">
        <f t="shared" si="54"/>
        <v>0.05</v>
      </c>
    </row>
    <row r="788" spans="1:6" s="326" customFormat="1" ht="13.8" x14ac:dyDescent="0.3">
      <c r="A788" s="330"/>
      <c r="B788" s="330" t="s">
        <v>183</v>
      </c>
      <c r="C788" s="377">
        <f t="shared" ref="C788" si="55">ROUND((C10*100/C$3),2)</f>
        <v>0.95</v>
      </c>
      <c r="D788" s="377">
        <f t="shared" ref="D788:F788" si="56">ROUND((D10*100/D$3),2)</f>
        <v>0.91</v>
      </c>
      <c r="E788" s="377">
        <f t="shared" si="56"/>
        <v>0.69</v>
      </c>
      <c r="F788" s="377">
        <f t="shared" si="56"/>
        <v>0.79</v>
      </c>
    </row>
    <row r="789" spans="1:6" s="326" customFormat="1" ht="13.8" x14ac:dyDescent="0.3">
      <c r="A789" s="328"/>
      <c r="B789" s="328" t="s">
        <v>184</v>
      </c>
      <c r="C789" s="377">
        <f t="shared" ref="C789" si="57">ROUND((C11*100/C$3),2)</f>
        <v>0.12</v>
      </c>
      <c r="D789" s="377">
        <f t="shared" ref="D789:F789" si="58">ROUND((D11*100/D$3),2)</f>
        <v>0.13</v>
      </c>
      <c r="E789" s="377">
        <f t="shared" si="58"/>
        <v>0.15</v>
      </c>
      <c r="F789" s="377">
        <f t="shared" si="58"/>
        <v>0.09</v>
      </c>
    </row>
    <row r="790" spans="1:6" s="326" customFormat="1" ht="13.8" x14ac:dyDescent="0.3">
      <c r="A790" s="330"/>
      <c r="B790" s="330" t="s">
        <v>185</v>
      </c>
      <c r="C790" s="377">
        <f t="shared" ref="C790" si="59">ROUND((C12*100/C$3),2)</f>
        <v>3.99</v>
      </c>
      <c r="D790" s="377">
        <f t="shared" ref="D790:F790" si="60">ROUND((D12*100/D$3),2)</f>
        <v>3.1</v>
      </c>
      <c r="E790" s="377">
        <f t="shared" si="60"/>
        <v>3.07</v>
      </c>
      <c r="F790" s="377">
        <f t="shared" si="60"/>
        <v>2.78</v>
      </c>
    </row>
    <row r="791" spans="1:6" s="326" customFormat="1" ht="13.8" x14ac:dyDescent="0.3">
      <c r="A791" s="328"/>
      <c r="B791" s="328" t="s">
        <v>186</v>
      </c>
      <c r="C791" s="377">
        <f t="shared" ref="C791" si="61">ROUND((C13*100/C$3),2)</f>
        <v>3.62</v>
      </c>
      <c r="D791" s="377">
        <f t="shared" ref="D791:F791" si="62">ROUND((D13*100/D$3),2)</f>
        <v>2.78</v>
      </c>
      <c r="E791" s="377">
        <f t="shared" si="62"/>
        <v>2.79</v>
      </c>
      <c r="F791" s="377">
        <f t="shared" si="62"/>
        <v>2.66</v>
      </c>
    </row>
    <row r="792" spans="1:6" s="326" customFormat="1" ht="13.8" x14ac:dyDescent="0.3">
      <c r="A792" s="330"/>
      <c r="B792" s="330" t="s">
        <v>187</v>
      </c>
      <c r="C792" s="377">
        <f t="shared" ref="C792" si="63">ROUND((C14*100/C$3),2)</f>
        <v>0.37</v>
      </c>
      <c r="D792" s="377">
        <f t="shared" ref="D792:F792" si="64">ROUND((D14*100/D$3),2)</f>
        <v>0.32</v>
      </c>
      <c r="E792" s="377">
        <f t="shared" si="64"/>
        <v>0.28999999999999998</v>
      </c>
      <c r="F792" s="377">
        <f t="shared" si="64"/>
        <v>0.12</v>
      </c>
    </row>
    <row r="793" spans="1:6" s="326" customFormat="1" ht="13.8" x14ac:dyDescent="0.3">
      <c r="A793" s="328"/>
      <c r="B793" s="328" t="s">
        <v>188</v>
      </c>
      <c r="C793" s="377">
        <f t="shared" ref="C793" si="65">ROUND((C15*100/C$3),2)</f>
        <v>0.61</v>
      </c>
      <c r="D793" s="377">
        <f t="shared" ref="D793:F793" si="66">ROUND((D15*100/D$3),2)</f>
        <v>0.53</v>
      </c>
      <c r="E793" s="377">
        <f t="shared" si="66"/>
        <v>0.56999999999999995</v>
      </c>
      <c r="F793" s="377">
        <f t="shared" si="66"/>
        <v>0.43</v>
      </c>
    </row>
    <row r="794" spans="1:6" s="326" customFormat="1" ht="13.8" x14ac:dyDescent="0.3">
      <c r="A794" s="330"/>
      <c r="B794" s="330" t="s">
        <v>189</v>
      </c>
      <c r="C794" s="377">
        <f t="shared" ref="C794" si="67">ROUND((C16*100/C$3),2)</f>
        <v>0.9</v>
      </c>
      <c r="D794" s="377">
        <f t="shared" ref="D794:F794" si="68">ROUND((D16*100/D$3),2)</f>
        <v>0.89</v>
      </c>
      <c r="E794" s="377">
        <f t="shared" si="68"/>
        <v>0.73</v>
      </c>
      <c r="F794" s="377">
        <f t="shared" si="68"/>
        <v>0.75</v>
      </c>
    </row>
    <row r="795" spans="1:6" s="326" customFormat="1" ht="13.8" x14ac:dyDescent="0.3">
      <c r="A795" s="328"/>
      <c r="B795" s="328" t="s">
        <v>190</v>
      </c>
      <c r="C795" s="377">
        <f t="shared" ref="C795" si="69">ROUND((C17*100/C$3),2)</f>
        <v>24.07</v>
      </c>
      <c r="D795" s="377">
        <f t="shared" ref="D795:F795" si="70">ROUND((D17*100/D$3),2)</f>
        <v>25.28</v>
      </c>
      <c r="E795" s="377">
        <f t="shared" si="70"/>
        <v>25.43</v>
      </c>
      <c r="F795" s="377">
        <f t="shared" si="70"/>
        <v>25.98</v>
      </c>
    </row>
    <row r="796" spans="1:6" s="326" customFormat="1" ht="13.8" x14ac:dyDescent="0.3">
      <c r="A796" s="330"/>
      <c r="B796" s="330" t="s">
        <v>191</v>
      </c>
      <c r="C796" s="377">
        <f t="shared" ref="C796" si="71">ROUND((C18*100/C$3),2)</f>
        <v>0.04</v>
      </c>
      <c r="D796" s="377">
        <f t="shared" ref="D796:F796" si="72">ROUND((D18*100/D$3),2)</f>
        <v>0.03</v>
      </c>
      <c r="E796" s="377">
        <f t="shared" si="72"/>
        <v>0.04</v>
      </c>
      <c r="F796" s="377">
        <f t="shared" si="72"/>
        <v>0.03</v>
      </c>
    </row>
    <row r="797" spans="1:6" s="326" customFormat="1" ht="13.8" x14ac:dyDescent="0.3">
      <c r="A797" s="328"/>
      <c r="B797" s="328" t="s">
        <v>192</v>
      </c>
      <c r="C797" s="377">
        <f t="shared" ref="C797" si="73">ROUND((C19*100/C$3),2)</f>
        <v>0.02</v>
      </c>
      <c r="D797" s="377">
        <f t="shared" ref="D797:F797" si="74">ROUND((D19*100/D$3),2)</f>
        <v>0.01</v>
      </c>
      <c r="E797" s="377">
        <f t="shared" si="74"/>
        <v>0.01</v>
      </c>
      <c r="F797" s="377">
        <f t="shared" si="74"/>
        <v>0.01</v>
      </c>
    </row>
    <row r="798" spans="1:6" s="326" customFormat="1" ht="13.8" x14ac:dyDescent="0.3">
      <c r="A798" s="330"/>
      <c r="B798" s="330" t="s">
        <v>193</v>
      </c>
      <c r="C798" s="377">
        <f t="shared" ref="C798" si="75">ROUND((C20*100/C$3),2)</f>
        <v>0</v>
      </c>
      <c r="D798" s="377">
        <f t="shared" ref="D798:F798" si="76">ROUND((D20*100/D$3),2)</f>
        <v>0</v>
      </c>
      <c r="E798" s="377">
        <f t="shared" si="76"/>
        <v>0</v>
      </c>
      <c r="F798" s="377">
        <f t="shared" si="76"/>
        <v>0</v>
      </c>
    </row>
    <row r="799" spans="1:6" s="326" customFormat="1" ht="13.8" x14ac:dyDescent="0.3">
      <c r="A799" s="328"/>
      <c r="B799" s="328" t="s">
        <v>194</v>
      </c>
      <c r="C799" s="377">
        <f t="shared" ref="C799" si="77">ROUND((C21*100/C$3),2)</f>
        <v>0</v>
      </c>
      <c r="D799" s="377">
        <f t="shared" ref="D799:F799" si="78">ROUND((D21*100/D$3),2)</f>
        <v>0</v>
      </c>
      <c r="E799" s="377">
        <f t="shared" si="78"/>
        <v>0</v>
      </c>
      <c r="F799" s="377">
        <f t="shared" si="78"/>
        <v>0</v>
      </c>
    </row>
    <row r="800" spans="1:6" s="326" customFormat="1" ht="13.8" x14ac:dyDescent="0.3">
      <c r="A800" s="330"/>
      <c r="B800" s="330" t="s">
        <v>195</v>
      </c>
      <c r="C800" s="377">
        <f t="shared" ref="C800" si="79">ROUND((C22*100/C$3),2)</f>
        <v>0</v>
      </c>
      <c r="D800" s="377">
        <f t="shared" ref="D800:F800" si="80">ROUND((D22*100/D$3),2)</f>
        <v>0</v>
      </c>
      <c r="E800" s="377">
        <f t="shared" si="80"/>
        <v>0</v>
      </c>
      <c r="F800" s="377">
        <f t="shared" si="80"/>
        <v>0</v>
      </c>
    </row>
    <row r="801" spans="1:6" s="326" customFormat="1" ht="13.8" x14ac:dyDescent="0.3">
      <c r="A801" s="328"/>
      <c r="B801" s="328" t="s">
        <v>196</v>
      </c>
      <c r="C801" s="377">
        <f t="shared" ref="C801" si="81">ROUND((C23*100/C$3),2)</f>
        <v>0.01</v>
      </c>
      <c r="D801" s="377">
        <f t="shared" ref="D801:F801" si="82">ROUND((D23*100/D$3),2)</f>
        <v>0.01</v>
      </c>
      <c r="E801" s="377">
        <f t="shared" si="82"/>
        <v>0.01</v>
      </c>
      <c r="F801" s="377">
        <f t="shared" si="82"/>
        <v>0.01</v>
      </c>
    </row>
    <row r="802" spans="1:6" s="326" customFormat="1" ht="13.8" x14ac:dyDescent="0.3">
      <c r="A802" s="330"/>
      <c r="B802" s="330" t="s">
        <v>197</v>
      </c>
      <c r="C802" s="377">
        <f t="shared" ref="C802" si="83">ROUND((C24*100/C$3),2)</f>
        <v>0</v>
      </c>
      <c r="D802" s="377">
        <f t="shared" ref="D802:F802" si="84">ROUND((D24*100/D$3),2)</f>
        <v>0</v>
      </c>
      <c r="E802" s="377">
        <f t="shared" si="84"/>
        <v>0</v>
      </c>
      <c r="F802" s="377">
        <f t="shared" si="84"/>
        <v>0</v>
      </c>
    </row>
    <row r="803" spans="1:6" s="326" customFormat="1" ht="13.8" x14ac:dyDescent="0.3">
      <c r="A803" s="328"/>
      <c r="B803" s="328" t="s">
        <v>198</v>
      </c>
      <c r="C803" s="377">
        <f t="shared" ref="C803" si="85">ROUND((C25*100/C$3),2)</f>
        <v>0</v>
      </c>
      <c r="D803" s="377">
        <f t="shared" ref="D803:F803" si="86">ROUND((D25*100/D$3),2)</f>
        <v>0</v>
      </c>
      <c r="E803" s="377">
        <f t="shared" si="86"/>
        <v>0</v>
      </c>
      <c r="F803" s="377">
        <f t="shared" si="86"/>
        <v>0</v>
      </c>
    </row>
    <row r="804" spans="1:6" s="326" customFormat="1" ht="13.8" x14ac:dyDescent="0.3">
      <c r="A804" s="330"/>
      <c r="B804" s="330" t="s">
        <v>199</v>
      </c>
      <c r="C804" s="377">
        <f t="shared" ref="C804" si="87">ROUND((C26*100/C$3),2)</f>
        <v>0.02</v>
      </c>
      <c r="D804" s="377">
        <f t="shared" ref="D804:F804" si="88">ROUND((D26*100/D$3),2)</f>
        <v>0.02</v>
      </c>
      <c r="E804" s="377">
        <f t="shared" si="88"/>
        <v>0.02</v>
      </c>
      <c r="F804" s="377">
        <f t="shared" si="88"/>
        <v>0.02</v>
      </c>
    </row>
    <row r="805" spans="1:6" s="326" customFormat="1" ht="13.8" x14ac:dyDescent="0.3">
      <c r="A805" s="328"/>
      <c r="B805" s="328" t="s">
        <v>200</v>
      </c>
      <c r="C805" s="377">
        <f t="shared" ref="C805" si="89">ROUND((C27*100/C$3),2)</f>
        <v>1.57</v>
      </c>
      <c r="D805" s="377">
        <f t="shared" ref="D805:F805" si="90">ROUND((D27*100/D$3),2)</f>
        <v>1.58</v>
      </c>
      <c r="E805" s="377">
        <f t="shared" si="90"/>
        <v>1.5</v>
      </c>
      <c r="F805" s="377">
        <f t="shared" si="90"/>
        <v>1.6</v>
      </c>
    </row>
    <row r="806" spans="1:6" s="326" customFormat="1" ht="13.8" x14ac:dyDescent="0.3">
      <c r="A806" s="330"/>
      <c r="B806" s="330" t="s">
        <v>201</v>
      </c>
      <c r="C806" s="377">
        <f t="shared" ref="C806" si="91">ROUND((C28*100/C$3),2)</f>
        <v>0.93</v>
      </c>
      <c r="D806" s="377">
        <f t="shared" ref="D806:F806" si="92">ROUND((D28*100/D$3),2)</f>
        <v>0.93</v>
      </c>
      <c r="E806" s="377">
        <f t="shared" si="92"/>
        <v>0.89</v>
      </c>
      <c r="F806" s="377">
        <f t="shared" si="92"/>
        <v>0.88</v>
      </c>
    </row>
    <row r="807" spans="1:6" s="326" customFormat="1" ht="13.8" x14ac:dyDescent="0.3">
      <c r="A807" s="328"/>
      <c r="B807" s="328" t="s">
        <v>202</v>
      </c>
      <c r="C807" s="377">
        <f t="shared" ref="C807" si="93">ROUND((C29*100/C$3),2)</f>
        <v>0.37</v>
      </c>
      <c r="D807" s="377">
        <f t="shared" ref="D807:F807" si="94">ROUND((D29*100/D$3),2)</f>
        <v>0.32</v>
      </c>
      <c r="E807" s="377">
        <f t="shared" si="94"/>
        <v>0.31</v>
      </c>
      <c r="F807" s="377">
        <f t="shared" si="94"/>
        <v>0.24</v>
      </c>
    </row>
    <row r="808" spans="1:6" s="326" customFormat="1" ht="13.8" x14ac:dyDescent="0.3">
      <c r="A808" s="330"/>
      <c r="B808" s="330" t="s">
        <v>203</v>
      </c>
      <c r="C808" s="377">
        <f t="shared" ref="C808" si="95">ROUND((C30*100/C$3),2)</f>
        <v>0.1</v>
      </c>
      <c r="D808" s="377">
        <f t="shared" ref="D808:F808" si="96">ROUND((D30*100/D$3),2)</f>
        <v>0.09</v>
      </c>
      <c r="E808" s="377">
        <f t="shared" si="96"/>
        <v>0.08</v>
      </c>
      <c r="F808" s="377">
        <f t="shared" si="96"/>
        <v>0.08</v>
      </c>
    </row>
    <row r="809" spans="1:6" s="326" customFormat="1" ht="13.8" x14ac:dyDescent="0.3">
      <c r="A809" s="328"/>
      <c r="B809" s="328" t="s">
        <v>204</v>
      </c>
      <c r="C809" s="377">
        <f t="shared" ref="C809" si="97">ROUND((C31*100/C$3),2)</f>
        <v>0.46</v>
      </c>
      <c r="D809" s="377">
        <f t="shared" ref="D809:F809" si="98">ROUND((D31*100/D$3),2)</f>
        <v>0.52</v>
      </c>
      <c r="E809" s="377">
        <f t="shared" si="98"/>
        <v>0.49</v>
      </c>
      <c r="F809" s="377">
        <f t="shared" si="98"/>
        <v>0.56000000000000005</v>
      </c>
    </row>
    <row r="810" spans="1:6" s="326" customFormat="1" ht="13.8" x14ac:dyDescent="0.3">
      <c r="A810" s="330"/>
      <c r="B810" s="330" t="s">
        <v>205</v>
      </c>
      <c r="C810" s="377">
        <f t="shared" ref="C810" si="99">ROUND((C32*100/C$3),2)</f>
        <v>0.17</v>
      </c>
      <c r="D810" s="377">
        <f t="shared" ref="D810:F810" si="100">ROUND((D32*100/D$3),2)</f>
        <v>0.2</v>
      </c>
      <c r="E810" s="377">
        <f t="shared" si="100"/>
        <v>0.18</v>
      </c>
      <c r="F810" s="377">
        <f t="shared" si="100"/>
        <v>0.25</v>
      </c>
    </row>
    <row r="811" spans="1:6" s="326" customFormat="1" ht="13.8" x14ac:dyDescent="0.3">
      <c r="A811" s="328"/>
      <c r="B811" s="328" t="s">
        <v>206</v>
      </c>
      <c r="C811" s="377">
        <f t="shared" ref="C811" si="101">ROUND((C33*100/C$3),2)</f>
        <v>0.15</v>
      </c>
      <c r="D811" s="377">
        <f t="shared" ref="D811:F811" si="102">ROUND((D33*100/D$3),2)</f>
        <v>0.17</v>
      </c>
      <c r="E811" s="377">
        <f t="shared" si="102"/>
        <v>0.15</v>
      </c>
      <c r="F811" s="377">
        <f t="shared" si="102"/>
        <v>0.22</v>
      </c>
    </row>
    <row r="812" spans="1:6" s="326" customFormat="1" ht="13.8" x14ac:dyDescent="0.3">
      <c r="A812" s="330"/>
      <c r="B812" s="330" t="s">
        <v>207</v>
      </c>
      <c r="C812" s="377">
        <f t="shared" ref="C812" si="103">ROUND((C34*100/C$3),2)</f>
        <v>0.02</v>
      </c>
      <c r="D812" s="377">
        <f t="shared" ref="D812:F812" si="104">ROUND((D34*100/D$3),2)</f>
        <v>0.02</v>
      </c>
      <c r="E812" s="377">
        <f t="shared" si="104"/>
        <v>0.02</v>
      </c>
      <c r="F812" s="377">
        <f t="shared" si="104"/>
        <v>0.02</v>
      </c>
    </row>
    <row r="813" spans="1:6" s="326" customFormat="1" ht="13.8" x14ac:dyDescent="0.3">
      <c r="A813" s="328"/>
      <c r="B813" s="328" t="s">
        <v>208</v>
      </c>
      <c r="C813" s="377">
        <f t="shared" ref="C813" si="105">ROUND((C35*100/C$3),2)</f>
        <v>0.01</v>
      </c>
      <c r="D813" s="377">
        <f t="shared" ref="D813:F813" si="106">ROUND((D35*100/D$3),2)</f>
        <v>0.01</v>
      </c>
      <c r="E813" s="377">
        <f t="shared" si="106"/>
        <v>0.01</v>
      </c>
      <c r="F813" s="377">
        <f t="shared" si="106"/>
        <v>0.01</v>
      </c>
    </row>
    <row r="814" spans="1:6" s="326" customFormat="1" ht="13.8" x14ac:dyDescent="0.3">
      <c r="A814" s="330"/>
      <c r="B814" s="330" t="s">
        <v>209</v>
      </c>
      <c r="C814" s="377">
        <f t="shared" ref="C814" si="107">ROUND((C36*100/C$3),2)</f>
        <v>0.04</v>
      </c>
      <c r="D814" s="377">
        <f t="shared" ref="D814:F814" si="108">ROUND((D36*100/D$3),2)</f>
        <v>0.04</v>
      </c>
      <c r="E814" s="377">
        <f t="shared" si="108"/>
        <v>0.04</v>
      </c>
      <c r="F814" s="377">
        <f t="shared" si="108"/>
        <v>0.03</v>
      </c>
    </row>
    <row r="815" spans="1:6" s="326" customFormat="1" ht="13.8" x14ac:dyDescent="0.3">
      <c r="A815" s="328"/>
      <c r="B815" s="328" t="s">
        <v>210</v>
      </c>
      <c r="C815" s="377">
        <f t="shared" ref="C815" si="109">ROUND((C37*100/C$3),2)</f>
        <v>0.03</v>
      </c>
      <c r="D815" s="377">
        <f t="shared" ref="D815:F815" si="110">ROUND((D37*100/D$3),2)</f>
        <v>0.03</v>
      </c>
      <c r="E815" s="377">
        <f t="shared" si="110"/>
        <v>0.03</v>
      </c>
      <c r="F815" s="377">
        <f t="shared" si="110"/>
        <v>0.02</v>
      </c>
    </row>
    <row r="816" spans="1:6" s="326" customFormat="1" ht="13.8" x14ac:dyDescent="0.3">
      <c r="A816" s="330"/>
      <c r="B816" s="330" t="s">
        <v>211</v>
      </c>
      <c r="C816" s="377">
        <f t="shared" ref="C816" si="111">ROUND((C38*100/C$3),2)</f>
        <v>0.01</v>
      </c>
      <c r="D816" s="377">
        <f t="shared" ref="D816:F816" si="112">ROUND((D38*100/D$3),2)</f>
        <v>0.01</v>
      </c>
      <c r="E816" s="377">
        <f t="shared" si="112"/>
        <v>0.01</v>
      </c>
      <c r="F816" s="377">
        <f t="shared" si="112"/>
        <v>0</v>
      </c>
    </row>
    <row r="817" spans="1:6" s="326" customFormat="1" ht="13.8" x14ac:dyDescent="0.3">
      <c r="A817" s="328"/>
      <c r="B817" s="328" t="s">
        <v>212</v>
      </c>
      <c r="C817" s="377">
        <f t="shared" ref="C817" si="113">ROUND((C39*100/C$3),2)</f>
        <v>0</v>
      </c>
      <c r="D817" s="377">
        <f t="shared" ref="D817:F817" si="114">ROUND((D39*100/D$3),2)</f>
        <v>0</v>
      </c>
      <c r="E817" s="377">
        <f t="shared" si="114"/>
        <v>0</v>
      </c>
      <c r="F817" s="377">
        <f t="shared" si="114"/>
        <v>0</v>
      </c>
    </row>
    <row r="818" spans="1:6" s="326" customFormat="1" ht="13.8" x14ac:dyDescent="0.3">
      <c r="A818" s="330"/>
      <c r="B818" s="330" t="s">
        <v>213</v>
      </c>
      <c r="C818" s="377">
        <f t="shared" ref="C818" si="115">ROUND((C40*100/C$3),2)</f>
        <v>0.42</v>
      </c>
      <c r="D818" s="377">
        <f t="shared" ref="D818:F818" si="116">ROUND((D40*100/D$3),2)</f>
        <v>0.41</v>
      </c>
      <c r="E818" s="377">
        <f t="shared" si="116"/>
        <v>0.39</v>
      </c>
      <c r="F818" s="377">
        <f t="shared" si="116"/>
        <v>0.44</v>
      </c>
    </row>
    <row r="819" spans="1:6" s="326" customFormat="1" ht="13.8" x14ac:dyDescent="0.3">
      <c r="A819" s="328"/>
      <c r="B819" s="328" t="s">
        <v>214</v>
      </c>
      <c r="C819" s="377">
        <f t="shared" ref="C819" si="117">ROUND((C41*100/C$3),2)</f>
        <v>0.01</v>
      </c>
      <c r="D819" s="377">
        <f t="shared" ref="D819:F819" si="118">ROUND((D41*100/D$3),2)</f>
        <v>0.01</v>
      </c>
      <c r="E819" s="377">
        <f t="shared" si="118"/>
        <v>0.01</v>
      </c>
      <c r="F819" s="377">
        <f t="shared" si="118"/>
        <v>0.01</v>
      </c>
    </row>
    <row r="820" spans="1:6" s="326" customFormat="1" ht="13.8" x14ac:dyDescent="0.3">
      <c r="A820" s="330"/>
      <c r="B820" s="330" t="s">
        <v>215</v>
      </c>
      <c r="C820" s="377">
        <f t="shared" ref="C820" si="119">ROUND((C42*100/C$3),2)</f>
        <v>0.41</v>
      </c>
      <c r="D820" s="377">
        <f t="shared" ref="D820:F820" si="120">ROUND((D42*100/D$3),2)</f>
        <v>0.4</v>
      </c>
      <c r="E820" s="377">
        <f t="shared" si="120"/>
        <v>0.38</v>
      </c>
      <c r="F820" s="377">
        <f t="shared" si="120"/>
        <v>0.43</v>
      </c>
    </row>
    <row r="821" spans="1:6" s="326" customFormat="1" ht="13.8" x14ac:dyDescent="0.3">
      <c r="A821" s="328"/>
      <c r="B821" s="328" t="s">
        <v>216</v>
      </c>
      <c r="C821" s="377">
        <f t="shared" ref="C821" si="121">ROUND((C43*100/C$3),2)</f>
        <v>0.25</v>
      </c>
      <c r="D821" s="377">
        <f t="shared" ref="D821:F821" si="122">ROUND((D43*100/D$3),2)</f>
        <v>0.24</v>
      </c>
      <c r="E821" s="377">
        <f t="shared" si="122"/>
        <v>0.24</v>
      </c>
      <c r="F821" s="377">
        <f t="shared" si="122"/>
        <v>0.22</v>
      </c>
    </row>
    <row r="822" spans="1:6" s="326" customFormat="1" ht="13.8" x14ac:dyDescent="0.3">
      <c r="A822" s="330"/>
      <c r="B822" s="330" t="s">
        <v>217</v>
      </c>
      <c r="C822" s="377">
        <f t="shared" ref="C822" si="123">ROUND((C44*100/C$3),2)</f>
        <v>0.09</v>
      </c>
      <c r="D822" s="377">
        <f t="shared" ref="D822:F822" si="124">ROUND((D44*100/D$3),2)</f>
        <v>0.09</v>
      </c>
      <c r="E822" s="377">
        <f t="shared" si="124"/>
        <v>0.08</v>
      </c>
      <c r="F822" s="377">
        <f t="shared" si="124"/>
        <v>0.08</v>
      </c>
    </row>
    <row r="823" spans="1:6" s="326" customFormat="1" ht="13.8" x14ac:dyDescent="0.3">
      <c r="A823" s="328"/>
      <c r="B823" s="328" t="s">
        <v>218</v>
      </c>
      <c r="C823" s="377">
        <f t="shared" ref="C823" si="125">ROUND((C45*100/C$3),2)</f>
        <v>0.16</v>
      </c>
      <c r="D823" s="377">
        <f t="shared" ref="D823:F823" si="126">ROUND((D45*100/D$3),2)</f>
        <v>0.15</v>
      </c>
      <c r="E823" s="377">
        <f t="shared" si="126"/>
        <v>0.15</v>
      </c>
      <c r="F823" s="377">
        <f t="shared" si="126"/>
        <v>0.15</v>
      </c>
    </row>
    <row r="824" spans="1:6" s="326" customFormat="1" ht="13.8" x14ac:dyDescent="0.3">
      <c r="A824" s="330"/>
      <c r="B824" s="330" t="s">
        <v>219</v>
      </c>
      <c r="C824" s="377">
        <f t="shared" ref="C824" si="127">ROUND((C46*100/C$3),2)</f>
        <v>7.36</v>
      </c>
      <c r="D824" s="377">
        <f t="shared" ref="D824:F824" si="128">ROUND((D46*100/D$3),2)</f>
        <v>7.17</v>
      </c>
      <c r="E824" s="377">
        <f t="shared" si="128"/>
        <v>6.8</v>
      </c>
      <c r="F824" s="377">
        <f t="shared" si="128"/>
        <v>7.19</v>
      </c>
    </row>
    <row r="825" spans="1:6" s="326" customFormat="1" ht="13.8" x14ac:dyDescent="0.3">
      <c r="A825" s="328"/>
      <c r="B825" s="328" t="s">
        <v>220</v>
      </c>
      <c r="C825" s="377">
        <f t="shared" ref="C825" si="129">ROUND((C47*100/C$3),2)</f>
        <v>0.12</v>
      </c>
      <c r="D825" s="377">
        <f t="shared" ref="D825:F825" si="130">ROUND((D47*100/D$3),2)</f>
        <v>0.1</v>
      </c>
      <c r="E825" s="377">
        <f t="shared" si="130"/>
        <v>0.09</v>
      </c>
      <c r="F825" s="377">
        <f t="shared" si="130"/>
        <v>0.1</v>
      </c>
    </row>
    <row r="826" spans="1:6" s="326" customFormat="1" ht="13.8" x14ac:dyDescent="0.3">
      <c r="A826" s="330"/>
      <c r="B826" s="330" t="s">
        <v>221</v>
      </c>
      <c r="C826" s="377">
        <f t="shared" ref="C826" si="131">ROUND((C48*100/C$3),2)</f>
        <v>0.15</v>
      </c>
      <c r="D826" s="377">
        <f t="shared" ref="D826:F826" si="132">ROUND((D48*100/D$3),2)</f>
        <v>0.13</v>
      </c>
      <c r="E826" s="377">
        <f t="shared" si="132"/>
        <v>0.11</v>
      </c>
      <c r="F826" s="377">
        <f t="shared" si="132"/>
        <v>0.13</v>
      </c>
    </row>
    <row r="827" spans="1:6" s="326" customFormat="1" ht="13.8" x14ac:dyDescent="0.3">
      <c r="A827" s="328"/>
      <c r="B827" s="328" t="s">
        <v>222</v>
      </c>
      <c r="C827" s="377">
        <f t="shared" ref="C827" si="133">ROUND((C49*100/C$3),2)</f>
        <v>6.33</v>
      </c>
      <c r="D827" s="377">
        <f t="shared" ref="D827:F827" si="134">ROUND((D49*100/D$3),2)</f>
        <v>5.99</v>
      </c>
      <c r="E827" s="377">
        <f t="shared" si="134"/>
        <v>5.78</v>
      </c>
      <c r="F827" s="377">
        <f t="shared" si="134"/>
        <v>5.97</v>
      </c>
    </row>
    <row r="828" spans="1:6" s="326" customFormat="1" ht="13.8" x14ac:dyDescent="0.3">
      <c r="A828" s="330"/>
      <c r="B828" s="330" t="s">
        <v>223</v>
      </c>
      <c r="C828" s="377">
        <f t="shared" ref="C828" si="135">ROUND((C50*100/C$3),2)</f>
        <v>1.55</v>
      </c>
      <c r="D828" s="377">
        <f t="shared" ref="D828:F828" si="136">ROUND((D50*100/D$3),2)</f>
        <v>1.38</v>
      </c>
      <c r="E828" s="377">
        <f t="shared" si="136"/>
        <v>1.36</v>
      </c>
      <c r="F828" s="377">
        <f t="shared" si="136"/>
        <v>1.36</v>
      </c>
    </row>
    <row r="829" spans="1:6" s="326" customFormat="1" ht="13.8" x14ac:dyDescent="0.3">
      <c r="A829" s="328"/>
      <c r="B829" s="328" t="s">
        <v>224</v>
      </c>
      <c r="C829" s="377">
        <f t="shared" ref="C829" si="137">ROUND((C51*100/C$3),2)</f>
        <v>0.08</v>
      </c>
      <c r="D829" s="377">
        <f t="shared" ref="D829:F829" si="138">ROUND((D51*100/D$3),2)</f>
        <v>7.0000000000000007E-2</v>
      </c>
      <c r="E829" s="377">
        <f t="shared" si="138"/>
        <v>7.0000000000000007E-2</v>
      </c>
      <c r="F829" s="377">
        <f t="shared" si="138"/>
        <v>0.09</v>
      </c>
    </row>
    <row r="830" spans="1:6" s="326" customFormat="1" ht="13.8" x14ac:dyDescent="0.3">
      <c r="A830" s="330"/>
      <c r="B830" s="330" t="s">
        <v>225</v>
      </c>
      <c r="C830" s="377">
        <f t="shared" ref="C830" si="139">ROUND((C52*100/C$3),2)</f>
        <v>1</v>
      </c>
      <c r="D830" s="377">
        <f t="shared" ref="D830:F830" si="140">ROUND((D52*100/D$3),2)</f>
        <v>1</v>
      </c>
      <c r="E830" s="377">
        <f t="shared" si="140"/>
        <v>1</v>
      </c>
      <c r="F830" s="377">
        <f t="shared" si="140"/>
        <v>1.1000000000000001</v>
      </c>
    </row>
    <row r="831" spans="1:6" s="326" customFormat="1" ht="13.8" x14ac:dyDescent="0.3">
      <c r="A831" s="328"/>
      <c r="B831" s="328" t="s">
        <v>226</v>
      </c>
      <c r="C831" s="377">
        <f t="shared" ref="C831" si="141">ROUND((C53*100/C$3),2)</f>
        <v>0.37</v>
      </c>
      <c r="D831" s="377">
        <f t="shared" ref="D831:F831" si="142">ROUND((D53*100/D$3),2)</f>
        <v>0.4</v>
      </c>
      <c r="E831" s="377">
        <f t="shared" si="142"/>
        <v>0.39</v>
      </c>
      <c r="F831" s="377">
        <f t="shared" si="142"/>
        <v>0.41</v>
      </c>
    </row>
    <row r="832" spans="1:6" s="326" customFormat="1" ht="13.8" x14ac:dyDescent="0.3">
      <c r="A832" s="330"/>
      <c r="B832" s="330" t="s">
        <v>227</v>
      </c>
      <c r="C832" s="377">
        <f t="shared" ref="C832" si="143">ROUND((C54*100/C$3),2)</f>
        <v>0.76</v>
      </c>
      <c r="D832" s="377">
        <f t="shared" ref="D832:F832" si="144">ROUND((D54*100/D$3),2)</f>
        <v>0.68</v>
      </c>
      <c r="E832" s="377">
        <f t="shared" si="144"/>
        <v>0.74</v>
      </c>
      <c r="F832" s="377">
        <f t="shared" si="144"/>
        <v>0.45</v>
      </c>
    </row>
    <row r="833" spans="1:6" s="326" customFormat="1" ht="13.8" x14ac:dyDescent="0.3">
      <c r="A833" s="328"/>
      <c r="B833" s="328" t="s">
        <v>228</v>
      </c>
      <c r="C833" s="377">
        <f t="shared" ref="C833" si="145">ROUND((C55*100/C$3),2)</f>
        <v>0.2</v>
      </c>
      <c r="D833" s="377">
        <f t="shared" ref="D833:F833" si="146">ROUND((D55*100/D$3),2)</f>
        <v>0.23</v>
      </c>
      <c r="E833" s="377">
        <f t="shared" si="146"/>
        <v>0.21</v>
      </c>
      <c r="F833" s="377">
        <f t="shared" si="146"/>
        <v>0.21</v>
      </c>
    </row>
    <row r="834" spans="1:6" s="326" customFormat="1" ht="13.8" x14ac:dyDescent="0.3">
      <c r="A834" s="330"/>
      <c r="B834" s="330" t="s">
        <v>229</v>
      </c>
      <c r="C834" s="377">
        <f t="shared" ref="C834" si="147">ROUND((C56*100/C$3),2)</f>
        <v>0.64</v>
      </c>
      <c r="D834" s="377">
        <f t="shared" ref="D834:F834" si="148">ROUND((D56*100/D$3),2)</f>
        <v>0.66</v>
      </c>
      <c r="E834" s="377">
        <f t="shared" si="148"/>
        <v>0.61</v>
      </c>
      <c r="F834" s="377">
        <f t="shared" si="148"/>
        <v>0.65</v>
      </c>
    </row>
    <row r="835" spans="1:6" s="326" customFormat="1" ht="13.8" x14ac:dyDescent="0.3">
      <c r="A835" s="328"/>
      <c r="B835" s="328" t="s">
        <v>230</v>
      </c>
      <c r="C835" s="377">
        <f t="shared" ref="C835" si="149">ROUND((C57*100/C$3),2)</f>
        <v>0.21</v>
      </c>
      <c r="D835" s="377">
        <f t="shared" ref="D835:F835" si="150">ROUND((D57*100/D$3),2)</f>
        <v>0.19</v>
      </c>
      <c r="E835" s="377">
        <f t="shared" si="150"/>
        <v>0.19</v>
      </c>
      <c r="F835" s="377">
        <f t="shared" si="150"/>
        <v>0.17</v>
      </c>
    </row>
    <row r="836" spans="1:6" s="326" customFormat="1" ht="13.8" x14ac:dyDescent="0.3">
      <c r="A836" s="330"/>
      <c r="B836" s="330" t="s">
        <v>231</v>
      </c>
      <c r="C836" s="377">
        <f t="shared" ref="C836" si="151">ROUND((C58*100/C$3),2)</f>
        <v>0.32</v>
      </c>
      <c r="D836" s="377">
        <f t="shared" ref="D836:F836" si="152">ROUND((D58*100/D$3),2)</f>
        <v>0.34</v>
      </c>
      <c r="E836" s="377">
        <f t="shared" si="152"/>
        <v>0.3</v>
      </c>
      <c r="F836" s="377">
        <f t="shared" si="152"/>
        <v>0.38</v>
      </c>
    </row>
    <row r="837" spans="1:6" s="326" customFormat="1" ht="13.8" x14ac:dyDescent="0.3">
      <c r="A837" s="328"/>
      <c r="B837" s="328" t="s">
        <v>232</v>
      </c>
      <c r="C837" s="377">
        <f t="shared" ref="C837" si="153">ROUND((C59*100/C$3),2)</f>
        <v>0.03</v>
      </c>
      <c r="D837" s="377">
        <f t="shared" ref="D837:F837" si="154">ROUND((D59*100/D$3),2)</f>
        <v>0.06</v>
      </c>
      <c r="E837" s="377">
        <f t="shared" si="154"/>
        <v>0.04</v>
      </c>
      <c r="F837" s="377">
        <f t="shared" si="154"/>
        <v>0.08</v>
      </c>
    </row>
    <row r="838" spans="1:6" s="326" customFormat="1" ht="13.8" x14ac:dyDescent="0.3">
      <c r="A838" s="330"/>
      <c r="B838" s="330" t="s">
        <v>233</v>
      </c>
      <c r="C838" s="377">
        <f t="shared" ref="C838" si="155">ROUND((C60*100/C$3),2)</f>
        <v>0.17</v>
      </c>
      <c r="D838" s="377">
        <f t="shared" ref="D838:F838" si="156">ROUND((D60*100/D$3),2)</f>
        <v>0.16</v>
      </c>
      <c r="E838" s="377">
        <f t="shared" si="156"/>
        <v>0.13</v>
      </c>
      <c r="F838" s="377">
        <f t="shared" si="156"/>
        <v>0.19</v>
      </c>
    </row>
    <row r="839" spans="1:6" s="326" customFormat="1" ht="13.8" x14ac:dyDescent="0.3">
      <c r="A839" s="328"/>
      <c r="B839" s="328" t="s">
        <v>234</v>
      </c>
      <c r="C839" s="377">
        <f t="shared" ref="C839" si="157">ROUND((C61*100/C$3),2)</f>
        <v>0.99</v>
      </c>
      <c r="D839" s="377">
        <f t="shared" ref="D839:F839" si="158">ROUND((D61*100/D$3),2)</f>
        <v>0.82</v>
      </c>
      <c r="E839" s="377">
        <f t="shared" si="158"/>
        <v>0.75</v>
      </c>
      <c r="F839" s="377">
        <f t="shared" si="158"/>
        <v>0.88</v>
      </c>
    </row>
    <row r="840" spans="1:6" s="326" customFormat="1" ht="13.8" x14ac:dyDescent="0.3">
      <c r="A840" s="330"/>
      <c r="B840" s="330" t="s">
        <v>235</v>
      </c>
      <c r="C840" s="377">
        <f t="shared" ref="C840" si="159">ROUND((C62*100/C$3),2)</f>
        <v>0.76</v>
      </c>
      <c r="D840" s="377">
        <f t="shared" ref="D840:F840" si="160">ROUND((D62*100/D$3),2)</f>
        <v>0.94</v>
      </c>
      <c r="E840" s="377">
        <f t="shared" si="160"/>
        <v>0.82</v>
      </c>
      <c r="F840" s="377">
        <f t="shared" si="160"/>
        <v>1</v>
      </c>
    </row>
    <row r="841" spans="1:6" s="326" customFormat="1" ht="13.8" x14ac:dyDescent="0.3">
      <c r="A841" s="328"/>
      <c r="B841" s="328" t="s">
        <v>236</v>
      </c>
      <c r="C841" s="377">
        <f t="shared" ref="C841" si="161">ROUND((C63*100/C$3),2)</f>
        <v>7.48</v>
      </c>
      <c r="D841" s="377">
        <f t="shared" ref="D841:F841" si="162">ROUND((D63*100/D$3),2)</f>
        <v>7.08</v>
      </c>
      <c r="E841" s="377">
        <f t="shared" si="162"/>
        <v>6.57</v>
      </c>
      <c r="F841" s="377">
        <f t="shared" si="162"/>
        <v>8.2100000000000009</v>
      </c>
    </row>
    <row r="842" spans="1:6" s="326" customFormat="1" ht="13.8" x14ac:dyDescent="0.3">
      <c r="A842" s="330"/>
      <c r="B842" s="330" t="s">
        <v>237</v>
      </c>
      <c r="C842" s="377">
        <f t="shared" ref="C842" si="163">ROUND((C64*100/C$3),2)</f>
        <v>0.55000000000000004</v>
      </c>
      <c r="D842" s="377">
        <f t="shared" ref="D842:F842" si="164">ROUND((D64*100/D$3),2)</f>
        <v>0.53</v>
      </c>
      <c r="E842" s="377">
        <f t="shared" si="164"/>
        <v>0.54</v>
      </c>
      <c r="F842" s="377">
        <f t="shared" si="164"/>
        <v>0.52</v>
      </c>
    </row>
    <row r="843" spans="1:6" s="326" customFormat="1" ht="27.6" x14ac:dyDescent="0.3">
      <c r="A843" s="328"/>
      <c r="B843" s="328" t="s">
        <v>238</v>
      </c>
      <c r="C843" s="377">
        <f t="shared" ref="C843" si="165">ROUND((C65*100/C$3),2)</f>
        <v>1.67</v>
      </c>
      <c r="D843" s="377">
        <f t="shared" ref="D843:F843" si="166">ROUND((D65*100/D$3),2)</f>
        <v>1.6</v>
      </c>
      <c r="E843" s="377">
        <f t="shared" si="166"/>
        <v>1.39</v>
      </c>
      <c r="F843" s="377">
        <f t="shared" si="166"/>
        <v>1.89</v>
      </c>
    </row>
    <row r="844" spans="1:6" s="326" customFormat="1" ht="13.8" x14ac:dyDescent="0.3">
      <c r="A844" s="330"/>
      <c r="B844" s="330" t="s">
        <v>239</v>
      </c>
      <c r="C844" s="377">
        <f t="shared" ref="C844" si="167">ROUND((C66*100/C$3),2)</f>
        <v>1.0900000000000001</v>
      </c>
      <c r="D844" s="377">
        <f t="shared" ref="D844:F844" si="168">ROUND((D66*100/D$3),2)</f>
        <v>0.98</v>
      </c>
      <c r="E844" s="377">
        <f t="shared" si="168"/>
        <v>0.84</v>
      </c>
      <c r="F844" s="377">
        <f t="shared" si="168"/>
        <v>1.21</v>
      </c>
    </row>
    <row r="845" spans="1:6" s="326" customFormat="1" ht="13.8" x14ac:dyDescent="0.3">
      <c r="A845" s="328"/>
      <c r="B845" s="328" t="s">
        <v>240</v>
      </c>
      <c r="C845" s="377">
        <f t="shared" ref="C845" si="169">ROUND((C67*100/C$3),2)</f>
        <v>0</v>
      </c>
      <c r="D845" s="377">
        <f t="shared" ref="D845:F845" si="170">ROUND((D67*100/D$3),2)</f>
        <v>0</v>
      </c>
      <c r="E845" s="377">
        <f t="shared" si="170"/>
        <v>0</v>
      </c>
      <c r="F845" s="377">
        <f t="shared" si="170"/>
        <v>0</v>
      </c>
    </row>
    <row r="846" spans="1:6" s="326" customFormat="1" ht="13.8" x14ac:dyDescent="0.3">
      <c r="A846" s="330"/>
      <c r="B846" s="330" t="s">
        <v>241</v>
      </c>
      <c r="C846" s="377">
        <f t="shared" ref="C846" si="171">ROUND((C68*100/C$3),2)</f>
        <v>0.57999999999999996</v>
      </c>
      <c r="D846" s="377">
        <f t="shared" ref="D846:F846" si="172">ROUND((D68*100/D$3),2)</f>
        <v>0.61</v>
      </c>
      <c r="E846" s="377">
        <f t="shared" si="172"/>
        <v>0.55000000000000004</v>
      </c>
      <c r="F846" s="377">
        <f t="shared" si="172"/>
        <v>0.68</v>
      </c>
    </row>
    <row r="847" spans="1:6" s="326" customFormat="1" ht="13.8" x14ac:dyDescent="0.3">
      <c r="A847" s="328"/>
      <c r="B847" s="328" t="s">
        <v>242</v>
      </c>
      <c r="C847" s="377">
        <f t="shared" ref="C847" si="173">ROUND((C69*100/C$3),2)</f>
        <v>2.2400000000000002</v>
      </c>
      <c r="D847" s="377">
        <f t="shared" ref="D847:F847" si="174">ROUND((D69*100/D$3),2)</f>
        <v>1.75</v>
      </c>
      <c r="E847" s="377">
        <f t="shared" si="174"/>
        <v>1.66</v>
      </c>
      <c r="F847" s="377">
        <f t="shared" si="174"/>
        <v>1.85</v>
      </c>
    </row>
    <row r="848" spans="1:6" s="326" customFormat="1" ht="13.8" x14ac:dyDescent="0.3">
      <c r="A848" s="330"/>
      <c r="B848" s="330" t="s">
        <v>243</v>
      </c>
      <c r="C848" s="377">
        <f t="shared" ref="C848" si="175">ROUND((C70*100/C$3),2)</f>
        <v>1.06</v>
      </c>
      <c r="D848" s="377">
        <f t="shared" ref="D848:F848" si="176">ROUND((D70*100/D$3),2)</f>
        <v>1.1200000000000001</v>
      </c>
      <c r="E848" s="377">
        <f t="shared" si="176"/>
        <v>1.05</v>
      </c>
      <c r="F848" s="377">
        <f t="shared" si="176"/>
        <v>1.1599999999999999</v>
      </c>
    </row>
    <row r="849" spans="1:6" s="326" customFormat="1" ht="13.8" x14ac:dyDescent="0.3">
      <c r="A849" s="328"/>
      <c r="B849" s="328" t="s">
        <v>244</v>
      </c>
      <c r="C849" s="377">
        <f t="shared" ref="C849" si="177">ROUND((C71*100/C$3),2)</f>
        <v>0.05</v>
      </c>
      <c r="D849" s="377">
        <f t="shared" ref="D849:F849" si="178">ROUND((D71*100/D$3),2)</f>
        <v>0.04</v>
      </c>
      <c r="E849" s="377">
        <f t="shared" si="178"/>
        <v>0.04</v>
      </c>
      <c r="F849" s="377">
        <f t="shared" si="178"/>
        <v>7.0000000000000007E-2</v>
      </c>
    </row>
    <row r="850" spans="1:6" s="326" customFormat="1" ht="13.8" x14ac:dyDescent="0.3">
      <c r="A850" s="330"/>
      <c r="B850" s="330" t="s">
        <v>245</v>
      </c>
      <c r="C850" s="377">
        <f t="shared" ref="C850" si="179">ROUND((C72*100/C$3),2)</f>
        <v>0.31</v>
      </c>
      <c r="D850" s="377">
        <f t="shared" ref="D850:F850" si="180">ROUND((D72*100/D$3),2)</f>
        <v>0.28999999999999998</v>
      </c>
      <c r="E850" s="377">
        <f t="shared" si="180"/>
        <v>0.27</v>
      </c>
      <c r="F850" s="377">
        <f t="shared" si="180"/>
        <v>0.28999999999999998</v>
      </c>
    </row>
    <row r="851" spans="1:6" s="326" customFormat="1" ht="13.8" x14ac:dyDescent="0.3">
      <c r="A851" s="328"/>
      <c r="B851" s="328" t="s">
        <v>246</v>
      </c>
      <c r="C851" s="377">
        <f t="shared" ref="C851" si="181">ROUND((C73*100/C$3),2)</f>
        <v>0.23</v>
      </c>
      <c r="D851" s="377">
        <f t="shared" ref="D851:F851" si="182">ROUND((D73*100/D$3),2)</f>
        <v>0.22</v>
      </c>
      <c r="E851" s="377">
        <f t="shared" si="182"/>
        <v>0.21</v>
      </c>
      <c r="F851" s="377">
        <f t="shared" si="182"/>
        <v>0.18</v>
      </c>
    </row>
    <row r="852" spans="1:6" s="326" customFormat="1" ht="13.8" x14ac:dyDescent="0.3">
      <c r="A852" s="330"/>
      <c r="B852" s="330" t="s">
        <v>247</v>
      </c>
      <c r="C852" s="377">
        <f t="shared" ref="C852" si="183">ROUND((C74*100/C$3),2)</f>
        <v>1.37</v>
      </c>
      <c r="D852" s="377">
        <f t="shared" ref="D852:F852" si="184">ROUND((D74*100/D$3),2)</f>
        <v>1.52</v>
      </c>
      <c r="E852" s="377">
        <f t="shared" si="184"/>
        <v>1.4</v>
      </c>
      <c r="F852" s="377">
        <f t="shared" si="184"/>
        <v>2.2400000000000002</v>
      </c>
    </row>
    <row r="853" spans="1:6" s="326" customFormat="1" ht="13.8" x14ac:dyDescent="0.3">
      <c r="A853" s="328"/>
      <c r="B853" s="328" t="s">
        <v>248</v>
      </c>
      <c r="C853" s="377">
        <f t="shared" ref="C853" si="185">ROUND((C75*100/C$3),2)</f>
        <v>3.46</v>
      </c>
      <c r="D853" s="377">
        <f t="shared" ref="D853:F853" si="186">ROUND((D75*100/D$3),2)</f>
        <v>4.87</v>
      </c>
      <c r="E853" s="377">
        <f t="shared" si="186"/>
        <v>5.83</v>
      </c>
      <c r="F853" s="377">
        <f t="shared" si="186"/>
        <v>4.6399999999999997</v>
      </c>
    </row>
    <row r="854" spans="1:6" s="326" customFormat="1" ht="13.8" x14ac:dyDescent="0.3">
      <c r="A854" s="330"/>
      <c r="B854" s="330" t="s">
        <v>249</v>
      </c>
      <c r="C854" s="377">
        <f t="shared" ref="C854" si="187">ROUND((C76*100/C$3),2)</f>
        <v>1.94</v>
      </c>
      <c r="D854" s="377">
        <f t="shared" ref="D854:F854" si="188">ROUND((D76*100/D$3),2)</f>
        <v>2.79</v>
      </c>
      <c r="E854" s="377">
        <f t="shared" si="188"/>
        <v>4.3</v>
      </c>
      <c r="F854" s="377">
        <f t="shared" si="188"/>
        <v>2.77</v>
      </c>
    </row>
    <row r="855" spans="1:6" s="326" customFormat="1" ht="13.8" x14ac:dyDescent="0.3">
      <c r="A855" s="328"/>
      <c r="B855" s="328" t="s">
        <v>250</v>
      </c>
      <c r="C855" s="377">
        <f t="shared" ref="C855" si="189">ROUND((C77*100/C$3),2)</f>
        <v>0.82</v>
      </c>
      <c r="D855" s="377">
        <f t="shared" ref="D855:F855" si="190">ROUND((D77*100/D$3),2)</f>
        <v>1.26</v>
      </c>
      <c r="E855" s="377">
        <f t="shared" si="190"/>
        <v>0.79</v>
      </c>
      <c r="F855" s="377">
        <f t="shared" si="190"/>
        <v>1.01</v>
      </c>
    </row>
    <row r="856" spans="1:6" s="326" customFormat="1" ht="13.8" x14ac:dyDescent="0.3">
      <c r="A856" s="330"/>
      <c r="B856" s="330" t="s">
        <v>251</v>
      </c>
      <c r="C856" s="377">
        <f t="shared" ref="C856" si="191">ROUND((C78*100/C$3),2)</f>
        <v>0.69</v>
      </c>
      <c r="D856" s="377">
        <f t="shared" ref="D856:F856" si="192">ROUND((D78*100/D$3),2)</f>
        <v>0.82</v>
      </c>
      <c r="E856" s="377">
        <f t="shared" si="192"/>
        <v>0.74</v>
      </c>
      <c r="F856" s="377">
        <f t="shared" si="192"/>
        <v>0.86</v>
      </c>
    </row>
    <row r="857" spans="1:6" s="326" customFormat="1" ht="13.8" x14ac:dyDescent="0.3">
      <c r="A857" s="328"/>
      <c r="B857" s="328" t="s">
        <v>252</v>
      </c>
      <c r="C857" s="377">
        <f t="shared" ref="C857" si="193">ROUND((C79*100/C$3),2)</f>
        <v>1.93</v>
      </c>
      <c r="D857" s="377">
        <f t="shared" ref="D857:F857" si="194">ROUND((D79*100/D$3),2)</f>
        <v>1.85</v>
      </c>
      <c r="E857" s="377">
        <f t="shared" si="194"/>
        <v>1.75</v>
      </c>
      <c r="F857" s="377">
        <f t="shared" si="194"/>
        <v>1.98</v>
      </c>
    </row>
    <row r="858" spans="1:6" s="326" customFormat="1" ht="13.8" x14ac:dyDescent="0.3">
      <c r="A858" s="330"/>
      <c r="B858" s="330" t="s">
        <v>253</v>
      </c>
      <c r="C858" s="377">
        <f t="shared" ref="C858" si="195">ROUND((C80*100/C$3),2)</f>
        <v>0.48</v>
      </c>
      <c r="D858" s="377">
        <f t="shared" ref="D858:F858" si="196">ROUND((D80*100/D$3),2)</f>
        <v>0.5</v>
      </c>
      <c r="E858" s="377">
        <f t="shared" si="196"/>
        <v>0.44</v>
      </c>
      <c r="F858" s="377">
        <f t="shared" si="196"/>
        <v>0.48</v>
      </c>
    </row>
    <row r="859" spans="1:6" s="326" customFormat="1" ht="13.8" x14ac:dyDescent="0.3">
      <c r="A859" s="328"/>
      <c r="B859" s="328" t="s">
        <v>254</v>
      </c>
      <c r="C859" s="377">
        <f t="shared" ref="C859" si="197">ROUND((C81*100/C$3),2)</f>
        <v>1.45</v>
      </c>
      <c r="D859" s="377">
        <f t="shared" ref="D859:F859" si="198">ROUND((D81*100/D$3),2)</f>
        <v>1.36</v>
      </c>
      <c r="E859" s="377">
        <f t="shared" si="198"/>
        <v>1.31</v>
      </c>
      <c r="F859" s="377">
        <f t="shared" si="198"/>
        <v>1.5</v>
      </c>
    </row>
    <row r="860" spans="1:6" s="326" customFormat="1" ht="13.8" x14ac:dyDescent="0.3">
      <c r="A860" s="330"/>
      <c r="B860" s="330" t="s">
        <v>255</v>
      </c>
      <c r="C860" s="377">
        <f t="shared" ref="C860" si="199">ROUND((C82*100/C$3),2)</f>
        <v>0.03</v>
      </c>
      <c r="D860" s="377">
        <f t="shared" ref="D860:F860" si="200">ROUND((D82*100/D$3),2)</f>
        <v>0.03</v>
      </c>
      <c r="E860" s="377">
        <f t="shared" si="200"/>
        <v>0.04</v>
      </c>
      <c r="F860" s="377">
        <f t="shared" si="200"/>
        <v>0.03</v>
      </c>
    </row>
    <row r="861" spans="1:6" s="326" customFormat="1" ht="13.8" x14ac:dyDescent="0.3">
      <c r="A861" s="328"/>
      <c r="B861" s="328" t="s">
        <v>256</v>
      </c>
      <c r="C861" s="377">
        <f t="shared" ref="C861" si="201">ROUND((C83*100/C$3),2)</f>
        <v>0</v>
      </c>
      <c r="D861" s="377">
        <f t="shared" ref="D861:F861" si="202">ROUND((D83*100/D$3),2)</f>
        <v>0</v>
      </c>
      <c r="E861" s="377">
        <f t="shared" si="202"/>
        <v>0</v>
      </c>
      <c r="F861" s="377">
        <f t="shared" si="202"/>
        <v>0</v>
      </c>
    </row>
    <row r="862" spans="1:6" s="326" customFormat="1" ht="13.8" x14ac:dyDescent="0.3">
      <c r="A862" s="330"/>
      <c r="B862" s="330" t="s">
        <v>257</v>
      </c>
      <c r="C862" s="377">
        <f t="shared" ref="C862" si="203">ROUND((C84*100/C$3),2)</f>
        <v>1.01</v>
      </c>
      <c r="D862" s="377">
        <f t="shared" ref="D862:F862" si="204">ROUND((D84*100/D$3),2)</f>
        <v>0.94</v>
      </c>
      <c r="E862" s="377">
        <f t="shared" si="204"/>
        <v>0.91</v>
      </c>
      <c r="F862" s="377">
        <f t="shared" si="204"/>
        <v>1.04</v>
      </c>
    </row>
    <row r="863" spans="1:6" s="326" customFormat="1" ht="13.8" x14ac:dyDescent="0.3">
      <c r="A863" s="328"/>
      <c r="B863" s="328" t="s">
        <v>258</v>
      </c>
      <c r="C863" s="377">
        <f t="shared" ref="C863" si="205">ROUND((C85*100/C$3),2)</f>
        <v>0.06</v>
      </c>
      <c r="D863" s="377">
        <f t="shared" ref="D863:F863" si="206">ROUND((D85*100/D$3),2)</f>
        <v>0.06</v>
      </c>
      <c r="E863" s="377">
        <f t="shared" si="206"/>
        <v>0.05</v>
      </c>
      <c r="F863" s="377">
        <f t="shared" si="206"/>
        <v>7.0000000000000007E-2</v>
      </c>
    </row>
    <row r="864" spans="1:6" s="326" customFormat="1" ht="13.8" x14ac:dyDescent="0.3">
      <c r="A864" s="330"/>
      <c r="B864" s="330" t="s">
        <v>259</v>
      </c>
      <c r="C864" s="377">
        <f t="shared" ref="C864" si="207">ROUND((C86*100/C$3),2)</f>
        <v>0.35</v>
      </c>
      <c r="D864" s="377">
        <f t="shared" ref="D864:F864" si="208">ROUND((D86*100/D$3),2)</f>
        <v>0.32</v>
      </c>
      <c r="E864" s="377">
        <f t="shared" si="208"/>
        <v>0.32</v>
      </c>
      <c r="F864" s="377">
        <f t="shared" si="208"/>
        <v>0.36</v>
      </c>
    </row>
    <row r="865" spans="1:6" s="326" customFormat="1" ht="13.8" x14ac:dyDescent="0.3">
      <c r="A865" s="328"/>
      <c r="B865" s="328" t="s">
        <v>260</v>
      </c>
      <c r="C865" s="377">
        <f t="shared" ref="C865" si="209">ROUND((C87*100/C$3),2)</f>
        <v>0.13</v>
      </c>
      <c r="D865" s="377">
        <f t="shared" ref="D865:F865" si="210">ROUND((D87*100/D$3),2)</f>
        <v>0.14000000000000001</v>
      </c>
      <c r="E865" s="377">
        <f t="shared" si="210"/>
        <v>0.13</v>
      </c>
      <c r="F865" s="377">
        <f t="shared" si="210"/>
        <v>0.14000000000000001</v>
      </c>
    </row>
    <row r="866" spans="1:6" s="326" customFormat="1" ht="13.8" x14ac:dyDescent="0.3">
      <c r="A866" s="330"/>
      <c r="B866" s="330" t="s">
        <v>261</v>
      </c>
      <c r="C866" s="377">
        <f t="shared" ref="C866" si="211">ROUND((C88*100/C$3),2)</f>
        <v>0.01</v>
      </c>
      <c r="D866" s="377">
        <f t="shared" ref="D866:F866" si="212">ROUND((D88*100/D$3),2)</f>
        <v>0.01</v>
      </c>
      <c r="E866" s="377">
        <f t="shared" si="212"/>
        <v>0.01</v>
      </c>
      <c r="F866" s="377">
        <f t="shared" si="212"/>
        <v>0.01</v>
      </c>
    </row>
    <row r="867" spans="1:6" s="326" customFormat="1" ht="13.8" x14ac:dyDescent="0.3">
      <c r="A867" s="328"/>
      <c r="B867" s="328" t="s">
        <v>262</v>
      </c>
      <c r="C867" s="377">
        <f t="shared" ref="C867" si="213">ROUND((C89*100/C$3),2)</f>
        <v>0.12</v>
      </c>
      <c r="D867" s="377">
        <f t="shared" ref="D867:F867" si="214">ROUND((D89*100/D$3),2)</f>
        <v>0.13</v>
      </c>
      <c r="E867" s="377">
        <f t="shared" si="214"/>
        <v>0.12</v>
      </c>
      <c r="F867" s="377">
        <f t="shared" si="214"/>
        <v>0.12</v>
      </c>
    </row>
    <row r="868" spans="1:6" s="326" customFormat="1" ht="13.8" x14ac:dyDescent="0.3">
      <c r="A868" s="330"/>
      <c r="B868" s="330" t="s">
        <v>263</v>
      </c>
      <c r="C868" s="377">
        <f t="shared" ref="C868" si="215">ROUND((C90*100/C$3),2)</f>
        <v>0</v>
      </c>
      <c r="D868" s="377">
        <f t="shared" ref="D868:F868" si="216">ROUND((D90*100/D$3),2)</f>
        <v>0</v>
      </c>
      <c r="E868" s="377">
        <f t="shared" si="216"/>
        <v>0</v>
      </c>
      <c r="F868" s="377">
        <f t="shared" si="216"/>
        <v>0.01</v>
      </c>
    </row>
    <row r="869" spans="1:6" s="326" customFormat="1" ht="13.8" x14ac:dyDescent="0.3">
      <c r="A869" s="328"/>
      <c r="B869" s="328" t="s">
        <v>264</v>
      </c>
      <c r="C869" s="377">
        <f t="shared" ref="C869" si="217">ROUND((C91*100/C$3),2)</f>
        <v>0</v>
      </c>
      <c r="D869" s="377">
        <f t="shared" ref="D869:F869" si="218">ROUND((D91*100/D$3),2)</f>
        <v>0</v>
      </c>
      <c r="E869" s="377">
        <f t="shared" si="218"/>
        <v>0</v>
      </c>
      <c r="F869" s="377">
        <f t="shared" si="218"/>
        <v>0</v>
      </c>
    </row>
    <row r="870" spans="1:6" s="326" customFormat="1" ht="13.8" x14ac:dyDescent="0.3">
      <c r="A870" s="330"/>
      <c r="B870" s="330" t="s">
        <v>567</v>
      </c>
      <c r="C870" s="377">
        <f t="shared" ref="C870" si="219">ROUND((C92*100/C$3),2)</f>
        <v>0.73</v>
      </c>
      <c r="D870" s="377">
        <f t="shared" ref="D870:F870" si="220">ROUND((D92*100/D$3),2)</f>
        <v>0.93</v>
      </c>
      <c r="E870" s="377">
        <f t="shared" si="220"/>
        <v>1.19</v>
      </c>
      <c r="F870" s="377">
        <f t="shared" si="220"/>
        <v>0.6</v>
      </c>
    </row>
    <row r="871" spans="1:6" s="326" customFormat="1" ht="13.8" x14ac:dyDescent="0.3">
      <c r="A871" s="328"/>
      <c r="B871" s="328" t="s">
        <v>266</v>
      </c>
      <c r="C871" s="377">
        <f t="shared" ref="C871" si="221">ROUND((C93*100/C$3),2)</f>
        <v>0.46</v>
      </c>
      <c r="D871" s="377">
        <f t="shared" ref="D871:F871" si="222">ROUND((D93*100/D$3),2)</f>
        <v>0.74</v>
      </c>
      <c r="E871" s="377">
        <f t="shared" si="222"/>
        <v>0.99</v>
      </c>
      <c r="F871" s="377">
        <f t="shared" si="222"/>
        <v>0.43</v>
      </c>
    </row>
    <row r="872" spans="1:6" s="326" customFormat="1" ht="13.8" x14ac:dyDescent="0.3">
      <c r="A872" s="330"/>
      <c r="B872" s="330" t="s">
        <v>267</v>
      </c>
      <c r="C872" s="377">
        <f t="shared" ref="C872" si="223">ROUND((C94*100/C$3),2)</f>
        <v>0.27</v>
      </c>
      <c r="D872" s="377">
        <f t="shared" ref="D872:F872" si="224">ROUND((D94*100/D$3),2)</f>
        <v>0.19</v>
      </c>
      <c r="E872" s="377">
        <f t="shared" si="224"/>
        <v>0.2</v>
      </c>
      <c r="F872" s="377">
        <f t="shared" si="224"/>
        <v>0.16</v>
      </c>
    </row>
    <row r="873" spans="1:6" s="326" customFormat="1" ht="13.8" x14ac:dyDescent="0.3">
      <c r="A873" s="328"/>
      <c r="B873" s="328" t="s">
        <v>268</v>
      </c>
      <c r="C873" s="377">
        <f t="shared" ref="C873" si="225">ROUND((C95*100/C$3),2)</f>
        <v>0.52</v>
      </c>
      <c r="D873" s="377">
        <f t="shared" ref="D873:F873" si="226">ROUND((D95*100/D$3),2)</f>
        <v>0.8</v>
      </c>
      <c r="E873" s="377">
        <f t="shared" si="226"/>
        <v>0.81</v>
      </c>
      <c r="F873" s="377">
        <f t="shared" si="226"/>
        <v>0.8</v>
      </c>
    </row>
    <row r="874" spans="1:6" s="326" customFormat="1" ht="13.8" x14ac:dyDescent="0.3">
      <c r="A874" s="330"/>
      <c r="B874" s="330" t="s">
        <v>269</v>
      </c>
      <c r="C874" s="377">
        <f t="shared" ref="C874" si="227">ROUND((C96*100/C$3),2)</f>
        <v>0.25</v>
      </c>
      <c r="D874" s="377">
        <f t="shared" ref="D874:F874" si="228">ROUND((D96*100/D$3),2)</f>
        <v>0.42</v>
      </c>
      <c r="E874" s="377">
        <f t="shared" si="228"/>
        <v>0.43</v>
      </c>
      <c r="F874" s="377">
        <f t="shared" si="228"/>
        <v>0.34</v>
      </c>
    </row>
    <row r="875" spans="1:6" s="326" customFormat="1" ht="13.8" x14ac:dyDescent="0.3">
      <c r="A875" s="328"/>
      <c r="B875" s="328" t="s">
        <v>270</v>
      </c>
      <c r="C875" s="377">
        <f t="shared" ref="C875" si="229">ROUND((C97*100/C$3),2)</f>
        <v>0.11</v>
      </c>
      <c r="D875" s="377">
        <f t="shared" ref="D875:F875" si="230">ROUND((D97*100/D$3),2)</f>
        <v>0.25</v>
      </c>
      <c r="E875" s="377">
        <f t="shared" si="230"/>
        <v>0.26</v>
      </c>
      <c r="F875" s="377">
        <f t="shared" si="230"/>
        <v>0.2</v>
      </c>
    </row>
    <row r="876" spans="1:6" s="326" customFormat="1" ht="13.8" x14ac:dyDescent="0.3">
      <c r="A876" s="330"/>
      <c r="B876" s="330" t="s">
        <v>271</v>
      </c>
      <c r="C876" s="377">
        <f t="shared" ref="C876" si="231">ROUND((C98*100/C$3),2)</f>
        <v>0.14000000000000001</v>
      </c>
      <c r="D876" s="377">
        <f t="shared" ref="D876:F876" si="232">ROUND((D98*100/D$3),2)</f>
        <v>0.17</v>
      </c>
      <c r="E876" s="377">
        <f t="shared" si="232"/>
        <v>0.17</v>
      </c>
      <c r="F876" s="377">
        <f t="shared" si="232"/>
        <v>0.14000000000000001</v>
      </c>
    </row>
    <row r="877" spans="1:6" s="326" customFormat="1" ht="13.8" x14ac:dyDescent="0.3">
      <c r="A877" s="328"/>
      <c r="B877" s="328" t="s">
        <v>272</v>
      </c>
      <c r="C877" s="377">
        <f t="shared" ref="C877" si="233">ROUND((C99*100/C$3),2)</f>
        <v>0.27</v>
      </c>
      <c r="D877" s="377">
        <f t="shared" ref="D877:F877" si="234">ROUND((D99*100/D$3),2)</f>
        <v>0.38</v>
      </c>
      <c r="E877" s="377">
        <f t="shared" si="234"/>
        <v>0.38</v>
      </c>
      <c r="F877" s="377">
        <f t="shared" si="234"/>
        <v>0.45</v>
      </c>
    </row>
    <row r="878" spans="1:6" s="326" customFormat="1" ht="13.8" x14ac:dyDescent="0.3">
      <c r="A878" s="330"/>
      <c r="B878" s="330" t="s">
        <v>273</v>
      </c>
      <c r="C878" s="377">
        <f t="shared" ref="C878" si="235">ROUND((C100*100/C$3),2)</f>
        <v>0.04</v>
      </c>
      <c r="D878" s="377">
        <f t="shared" ref="D878:F878" si="236">ROUND((D100*100/D$3),2)</f>
        <v>0.04</v>
      </c>
      <c r="E878" s="377">
        <f t="shared" si="236"/>
        <v>0.03</v>
      </c>
      <c r="F878" s="377">
        <f t="shared" si="236"/>
        <v>0.05</v>
      </c>
    </row>
    <row r="879" spans="1:6" s="326" customFormat="1" ht="13.8" x14ac:dyDescent="0.3">
      <c r="A879" s="328"/>
      <c r="B879" s="328" t="s">
        <v>274</v>
      </c>
      <c r="C879" s="377">
        <f t="shared" ref="C879" si="237">ROUND((C101*100/C$3),2)</f>
        <v>0</v>
      </c>
      <c r="D879" s="377">
        <f t="shared" ref="D879:F879" si="238">ROUND((D101*100/D$3),2)</f>
        <v>0.03</v>
      </c>
      <c r="E879" s="377">
        <f t="shared" si="238"/>
        <v>0.03</v>
      </c>
      <c r="F879" s="377">
        <f t="shared" si="238"/>
        <v>0.04</v>
      </c>
    </row>
    <row r="880" spans="1:6" s="326" customFormat="1" ht="13.8" x14ac:dyDescent="0.3">
      <c r="A880" s="330"/>
      <c r="B880" s="330" t="s">
        <v>275</v>
      </c>
      <c r="C880" s="377">
        <f t="shared" ref="C880" si="239">ROUND((C102*100/C$3),2)</f>
        <v>0.04</v>
      </c>
      <c r="D880" s="377">
        <f t="shared" ref="D880:F880" si="240">ROUND((D102*100/D$3),2)</f>
        <v>0.01</v>
      </c>
      <c r="E880" s="377">
        <f t="shared" si="240"/>
        <v>0.01</v>
      </c>
      <c r="F880" s="377">
        <f t="shared" si="240"/>
        <v>0.01</v>
      </c>
    </row>
    <row r="881" spans="1:6" s="326" customFormat="1" ht="13.8" x14ac:dyDescent="0.3">
      <c r="A881" s="328"/>
      <c r="B881" s="328" t="s">
        <v>276</v>
      </c>
      <c r="C881" s="377">
        <f t="shared" ref="C881" si="241">ROUND((C103*100/C$3),2)</f>
        <v>0.56000000000000005</v>
      </c>
      <c r="D881" s="377">
        <f t="shared" ref="D881:F881" si="242">ROUND((D103*100/D$3),2)</f>
        <v>0.55000000000000004</v>
      </c>
      <c r="E881" s="377">
        <f t="shared" si="242"/>
        <v>0.53</v>
      </c>
      <c r="F881" s="377">
        <f t="shared" si="242"/>
        <v>0.52</v>
      </c>
    </row>
    <row r="882" spans="1:6" s="326" customFormat="1" ht="13.8" x14ac:dyDescent="0.3">
      <c r="A882" s="330"/>
      <c r="B882" s="330" t="s">
        <v>277</v>
      </c>
      <c r="C882" s="377">
        <f t="shared" ref="C882" si="243">ROUND((C104*100/C$3),2)</f>
        <v>39.380000000000003</v>
      </c>
      <c r="D882" s="377">
        <f t="shared" ref="D882:F882" si="244">ROUND((D104*100/D$3),2)</f>
        <v>41.58</v>
      </c>
      <c r="E882" s="377">
        <f t="shared" si="244"/>
        <v>41.06</v>
      </c>
      <c r="F882" s="377">
        <f t="shared" si="244"/>
        <v>41.57</v>
      </c>
    </row>
    <row r="883" spans="1:6" s="326" customFormat="1" ht="13.8" x14ac:dyDescent="0.3">
      <c r="A883" s="328"/>
      <c r="B883" s="328" t="s">
        <v>278</v>
      </c>
      <c r="C883" s="377">
        <f t="shared" ref="C883" si="245">ROUND((C105*100/C$3),2)</f>
        <v>1.07</v>
      </c>
      <c r="D883" s="377">
        <f t="shared" ref="D883:F883" si="246">ROUND((D105*100/D$3),2)</f>
        <v>0.97</v>
      </c>
      <c r="E883" s="377">
        <f t="shared" si="246"/>
        <v>0.95</v>
      </c>
      <c r="F883" s="377">
        <f t="shared" si="246"/>
        <v>1.02</v>
      </c>
    </row>
    <row r="884" spans="1:6" s="326" customFormat="1" ht="13.8" x14ac:dyDescent="0.3">
      <c r="A884" s="330"/>
      <c r="B884" s="330" t="s">
        <v>279</v>
      </c>
      <c r="C884" s="377">
        <f t="shared" ref="C884" si="247">ROUND((C106*100/C$3),2)</f>
        <v>0.45</v>
      </c>
      <c r="D884" s="377">
        <f t="shared" ref="D884:F884" si="248">ROUND((D106*100/D$3),2)</f>
        <v>0.45</v>
      </c>
      <c r="E884" s="377">
        <f t="shared" si="248"/>
        <v>0.47</v>
      </c>
      <c r="F884" s="377">
        <f t="shared" si="248"/>
        <v>0.4</v>
      </c>
    </row>
    <row r="885" spans="1:6" s="326" customFormat="1" ht="13.8" x14ac:dyDescent="0.3">
      <c r="A885" s="328"/>
      <c r="B885" s="328" t="s">
        <v>280</v>
      </c>
      <c r="C885" s="377">
        <f t="shared" ref="C885" si="249">ROUND((C107*100/C$3),2)</f>
        <v>0.1</v>
      </c>
      <c r="D885" s="377">
        <f t="shared" ref="D885:F885" si="250">ROUND((D107*100/D$3),2)</f>
        <v>0.08</v>
      </c>
      <c r="E885" s="377">
        <f t="shared" si="250"/>
        <v>0.08</v>
      </c>
      <c r="F885" s="377">
        <f t="shared" si="250"/>
        <v>0.1</v>
      </c>
    </row>
    <row r="886" spans="1:6" s="326" customFormat="1" ht="13.8" x14ac:dyDescent="0.3">
      <c r="A886" s="330"/>
      <c r="B886" s="330" t="s">
        <v>281</v>
      </c>
      <c r="C886" s="377">
        <f t="shared" ref="C886" si="251">ROUND((C108*100/C$3),2)</f>
        <v>0.06</v>
      </c>
      <c r="D886" s="377">
        <f t="shared" ref="D886:F886" si="252">ROUND((D108*100/D$3),2)</f>
        <v>0.03</v>
      </c>
      <c r="E886" s="377">
        <f t="shared" si="252"/>
        <v>0.03</v>
      </c>
      <c r="F886" s="377">
        <f t="shared" si="252"/>
        <v>0.05</v>
      </c>
    </row>
    <row r="887" spans="1:6" s="326" customFormat="1" ht="13.8" x14ac:dyDescent="0.3">
      <c r="A887" s="328"/>
      <c r="B887" s="328" t="s">
        <v>282</v>
      </c>
      <c r="C887" s="377">
        <f t="shared" ref="C887" si="253">ROUND((C109*100/C$3),2)</f>
        <v>0.17</v>
      </c>
      <c r="D887" s="377">
        <f t="shared" ref="D887:F887" si="254">ROUND((D109*100/D$3),2)</f>
        <v>0.12</v>
      </c>
      <c r="E887" s="377">
        <f t="shared" si="254"/>
        <v>0.11</v>
      </c>
      <c r="F887" s="377">
        <f t="shared" si="254"/>
        <v>0.16</v>
      </c>
    </row>
    <row r="888" spans="1:6" s="326" customFormat="1" ht="13.8" x14ac:dyDescent="0.3">
      <c r="A888" s="330"/>
      <c r="B888" s="330" t="s">
        <v>283</v>
      </c>
      <c r="C888" s="377">
        <f t="shared" ref="C888" si="255">ROUND((C110*100/C$3),2)</f>
        <v>0.02</v>
      </c>
      <c r="D888" s="377">
        <f t="shared" ref="D888:F888" si="256">ROUND((D110*100/D$3),2)</f>
        <v>0.02</v>
      </c>
      <c r="E888" s="377">
        <f t="shared" si="256"/>
        <v>0.02</v>
      </c>
      <c r="F888" s="377">
        <f t="shared" si="256"/>
        <v>0.01</v>
      </c>
    </row>
    <row r="889" spans="1:6" s="326" customFormat="1" ht="13.8" x14ac:dyDescent="0.3">
      <c r="A889" s="328"/>
      <c r="B889" s="328" t="s">
        <v>284</v>
      </c>
      <c r="C889" s="377">
        <f t="shared" ref="C889" si="257">ROUND((C111*100/C$3),2)</f>
        <v>0.27</v>
      </c>
      <c r="D889" s="377">
        <f t="shared" ref="D889:F889" si="258">ROUND((D111*100/D$3),2)</f>
        <v>0.27</v>
      </c>
      <c r="E889" s="377">
        <f t="shared" si="258"/>
        <v>0.24</v>
      </c>
      <c r="F889" s="377">
        <f t="shared" si="258"/>
        <v>0.3</v>
      </c>
    </row>
    <row r="890" spans="1:6" s="326" customFormat="1" ht="13.8" x14ac:dyDescent="0.3">
      <c r="A890" s="330"/>
      <c r="B890" s="330" t="s">
        <v>285</v>
      </c>
      <c r="C890" s="377">
        <f t="shared" ref="C890" si="259">ROUND((C112*100/C$3),2)</f>
        <v>3.39</v>
      </c>
      <c r="D890" s="377">
        <f t="shared" ref="D890:F890" si="260">ROUND((D112*100/D$3),2)</f>
        <v>3.06</v>
      </c>
      <c r="E890" s="377">
        <f t="shared" si="260"/>
        <v>2.94</v>
      </c>
      <c r="F890" s="377">
        <f t="shared" si="260"/>
        <v>2.93</v>
      </c>
    </row>
    <row r="891" spans="1:6" s="326" customFormat="1" ht="13.8" x14ac:dyDescent="0.3">
      <c r="A891" s="328"/>
      <c r="B891" s="328" t="s">
        <v>286</v>
      </c>
      <c r="C891" s="377">
        <f t="shared" ref="C891" si="261">ROUND((C113*100/C$3),2)</f>
        <v>0.75</v>
      </c>
      <c r="D891" s="377">
        <f t="shared" ref="D891:F891" si="262">ROUND((D113*100/D$3),2)</f>
        <v>0.61</v>
      </c>
      <c r="E891" s="377">
        <f t="shared" si="262"/>
        <v>0.56999999999999995</v>
      </c>
      <c r="F891" s="377">
        <f t="shared" si="262"/>
        <v>0.67</v>
      </c>
    </row>
    <row r="892" spans="1:6" s="326" customFormat="1" ht="13.8" x14ac:dyDescent="0.3">
      <c r="A892" s="330"/>
      <c r="B892" s="330" t="s">
        <v>287</v>
      </c>
      <c r="C892" s="377">
        <f t="shared" ref="C892" si="263">ROUND((C114*100/C$3),2)</f>
        <v>0.1</v>
      </c>
      <c r="D892" s="377">
        <f t="shared" ref="D892:F892" si="264">ROUND((D114*100/D$3),2)</f>
        <v>7.0000000000000007E-2</v>
      </c>
      <c r="E892" s="377">
        <f t="shared" si="264"/>
        <v>7.0000000000000007E-2</v>
      </c>
      <c r="F892" s="377">
        <f t="shared" si="264"/>
        <v>0.08</v>
      </c>
    </row>
    <row r="893" spans="1:6" s="326" customFormat="1" ht="13.8" x14ac:dyDescent="0.3">
      <c r="A893" s="328"/>
      <c r="B893" s="328" t="s">
        <v>288</v>
      </c>
      <c r="C893" s="377">
        <f t="shared" ref="C893" si="265">ROUND((C115*100/C$3),2)</f>
        <v>1.54</v>
      </c>
      <c r="D893" s="377">
        <f t="shared" ref="D893:F893" si="266">ROUND((D115*100/D$3),2)</f>
        <v>1.28</v>
      </c>
      <c r="E893" s="377">
        <f t="shared" si="266"/>
        <v>1.29</v>
      </c>
      <c r="F893" s="377">
        <f t="shared" si="266"/>
        <v>1.0900000000000001</v>
      </c>
    </row>
    <row r="894" spans="1:6" s="326" customFormat="1" ht="13.8" x14ac:dyDescent="0.3">
      <c r="A894" s="330"/>
      <c r="B894" s="330" t="s">
        <v>289</v>
      </c>
      <c r="C894" s="377">
        <f t="shared" ref="C894" si="267">ROUND((C116*100/C$3),2)</f>
        <v>0.74</v>
      </c>
      <c r="D894" s="377">
        <f t="shared" ref="D894:F894" si="268">ROUND((D116*100/D$3),2)</f>
        <v>0.66</v>
      </c>
      <c r="E894" s="377">
        <f t="shared" si="268"/>
        <v>0.69</v>
      </c>
      <c r="F894" s="377">
        <f t="shared" si="268"/>
        <v>0.56999999999999995</v>
      </c>
    </row>
    <row r="895" spans="1:6" s="326" customFormat="1" ht="13.8" x14ac:dyDescent="0.3">
      <c r="A895" s="328"/>
      <c r="B895" s="328" t="s">
        <v>290</v>
      </c>
      <c r="C895" s="377">
        <f t="shared" ref="C895" si="269">ROUND((C117*100/C$3),2)</f>
        <v>0.11</v>
      </c>
      <c r="D895" s="377">
        <f t="shared" ref="D895:F895" si="270">ROUND((D117*100/D$3),2)</f>
        <v>0.11</v>
      </c>
      <c r="E895" s="377">
        <f t="shared" si="270"/>
        <v>0.11</v>
      </c>
      <c r="F895" s="377">
        <f t="shared" si="270"/>
        <v>0.14000000000000001</v>
      </c>
    </row>
    <row r="896" spans="1:6" s="326" customFormat="1" ht="13.8" x14ac:dyDescent="0.3">
      <c r="A896" s="330"/>
      <c r="B896" s="330" t="s">
        <v>291</v>
      </c>
      <c r="C896" s="377">
        <f t="shared" ref="C896" si="271">ROUND((C118*100/C$3),2)</f>
        <v>0.7</v>
      </c>
      <c r="D896" s="377">
        <f t="shared" ref="D896:F896" si="272">ROUND((D118*100/D$3),2)</f>
        <v>0.51</v>
      </c>
      <c r="E896" s="377">
        <f t="shared" si="272"/>
        <v>0.49</v>
      </c>
      <c r="F896" s="377">
        <f t="shared" si="272"/>
        <v>0.38</v>
      </c>
    </row>
    <row r="897" spans="1:6" s="326" customFormat="1" ht="13.8" x14ac:dyDescent="0.3">
      <c r="A897" s="328"/>
      <c r="B897" s="328" t="s">
        <v>292</v>
      </c>
      <c r="C897" s="377">
        <f t="shared" ref="C897" si="273">ROUND((C119*100/C$3),2)</f>
        <v>0.42</v>
      </c>
      <c r="D897" s="377">
        <f t="shared" ref="D897:F897" si="274">ROUND((D119*100/D$3),2)</f>
        <v>0.45</v>
      </c>
      <c r="E897" s="377">
        <f t="shared" si="274"/>
        <v>0.43</v>
      </c>
      <c r="F897" s="377">
        <f t="shared" si="274"/>
        <v>0.48</v>
      </c>
    </row>
    <row r="898" spans="1:6" s="326" customFormat="1" ht="13.8" x14ac:dyDescent="0.3">
      <c r="A898" s="330"/>
      <c r="B898" s="330" t="s">
        <v>293</v>
      </c>
      <c r="C898" s="377">
        <f t="shared" ref="C898" si="275">ROUND((C120*100/C$3),2)</f>
        <v>0</v>
      </c>
      <c r="D898" s="377">
        <f t="shared" ref="D898:F898" si="276">ROUND((D120*100/D$3),2)</f>
        <v>0</v>
      </c>
      <c r="E898" s="377">
        <f t="shared" si="276"/>
        <v>0</v>
      </c>
      <c r="F898" s="377">
        <f t="shared" si="276"/>
        <v>0</v>
      </c>
    </row>
    <row r="899" spans="1:6" s="326" customFormat="1" ht="13.8" x14ac:dyDescent="0.3">
      <c r="A899" s="328"/>
      <c r="B899" s="328" t="s">
        <v>294</v>
      </c>
      <c r="C899" s="377">
        <f t="shared" ref="C899" si="277">ROUND((C121*100/C$3),2)</f>
        <v>0.41</v>
      </c>
      <c r="D899" s="377">
        <f t="shared" ref="D899:F899" si="278">ROUND((D121*100/D$3),2)</f>
        <v>0.44</v>
      </c>
      <c r="E899" s="377">
        <f t="shared" si="278"/>
        <v>0.42</v>
      </c>
      <c r="F899" s="377">
        <f t="shared" si="278"/>
        <v>0.47</v>
      </c>
    </row>
    <row r="900" spans="1:6" s="326" customFormat="1" ht="13.8" x14ac:dyDescent="0.3">
      <c r="A900" s="330"/>
      <c r="B900" s="330" t="s">
        <v>295</v>
      </c>
      <c r="C900" s="377">
        <f t="shared" ref="C900" si="279">ROUND((C122*100/C$3),2)</f>
        <v>0.01</v>
      </c>
      <c r="D900" s="377">
        <f t="shared" ref="D900:F900" si="280">ROUND((D122*100/D$3),2)</f>
        <v>0.01</v>
      </c>
      <c r="E900" s="377">
        <f t="shared" si="280"/>
        <v>0.01</v>
      </c>
      <c r="F900" s="377">
        <f t="shared" si="280"/>
        <v>0.01</v>
      </c>
    </row>
    <row r="901" spans="1:6" s="326" customFormat="1" ht="13.8" x14ac:dyDescent="0.3">
      <c r="A901" s="328"/>
      <c r="B901" s="328" t="s">
        <v>296</v>
      </c>
      <c r="C901" s="377">
        <f t="shared" ref="C901" si="281">ROUND((C123*100/C$3),2)</f>
        <v>0.03</v>
      </c>
      <c r="D901" s="377">
        <f t="shared" ref="D901:F901" si="282">ROUND((D123*100/D$3),2)</f>
        <v>0.04</v>
      </c>
      <c r="E901" s="377">
        <f t="shared" si="282"/>
        <v>0.03</v>
      </c>
      <c r="F901" s="377">
        <f t="shared" si="282"/>
        <v>0.06</v>
      </c>
    </row>
    <row r="902" spans="1:6" s="326" customFormat="1" ht="13.8" x14ac:dyDescent="0.3">
      <c r="A902" s="330"/>
      <c r="B902" s="330" t="s">
        <v>297</v>
      </c>
      <c r="C902" s="377">
        <f t="shared" ref="C902" si="283">ROUND((C124*100/C$3),2)</f>
        <v>0.26</v>
      </c>
      <c r="D902" s="377">
        <f t="shared" ref="D902:F902" si="284">ROUND((D124*100/D$3),2)</f>
        <v>0.27</v>
      </c>
      <c r="E902" s="377">
        <f t="shared" si="284"/>
        <v>0.27</v>
      </c>
      <c r="F902" s="377">
        <f t="shared" si="284"/>
        <v>0.26</v>
      </c>
    </row>
    <row r="903" spans="1:6" s="326" customFormat="1" ht="13.8" x14ac:dyDescent="0.3">
      <c r="A903" s="328"/>
      <c r="B903" s="328" t="s">
        <v>298</v>
      </c>
      <c r="C903" s="377">
        <f t="shared" ref="C903" si="285">ROUND((C125*100/C$3),2)</f>
        <v>0</v>
      </c>
      <c r="D903" s="377">
        <f t="shared" ref="D903:F903" si="286">ROUND((D125*100/D$3),2)</f>
        <v>0</v>
      </c>
      <c r="E903" s="377">
        <f t="shared" si="286"/>
        <v>0</v>
      </c>
      <c r="F903" s="377">
        <f t="shared" si="286"/>
        <v>0</v>
      </c>
    </row>
    <row r="904" spans="1:6" s="326" customFormat="1" ht="13.8" x14ac:dyDescent="0.3">
      <c r="A904" s="330"/>
      <c r="B904" s="330" t="s">
        <v>299</v>
      </c>
      <c r="C904" s="377">
        <f t="shared" ref="C904" si="287">ROUND((C126*100/C$3),2)</f>
        <v>0.28999999999999998</v>
      </c>
      <c r="D904" s="377">
        <f t="shared" ref="D904:F904" si="288">ROUND((D126*100/D$3),2)</f>
        <v>0.33</v>
      </c>
      <c r="E904" s="377">
        <f t="shared" si="288"/>
        <v>0.28000000000000003</v>
      </c>
      <c r="F904" s="377">
        <f t="shared" si="288"/>
        <v>0.28999999999999998</v>
      </c>
    </row>
    <row r="905" spans="1:6" s="326" customFormat="1" ht="13.8" x14ac:dyDescent="0.3">
      <c r="A905" s="328"/>
      <c r="B905" s="328" t="s">
        <v>300</v>
      </c>
      <c r="C905" s="377">
        <f t="shared" ref="C905" si="289">ROUND((C127*100/C$3),2)</f>
        <v>0.4</v>
      </c>
      <c r="D905" s="377">
        <f t="shared" ref="D905:F905" si="290">ROUND((D127*100/D$3),2)</f>
        <v>0.39</v>
      </c>
      <c r="E905" s="377">
        <f t="shared" si="290"/>
        <v>0.38</v>
      </c>
      <c r="F905" s="377">
        <f t="shared" si="290"/>
        <v>0.31</v>
      </c>
    </row>
    <row r="906" spans="1:6" s="326" customFormat="1" ht="13.8" x14ac:dyDescent="0.3">
      <c r="A906" s="330"/>
      <c r="B906" s="330" t="s">
        <v>301</v>
      </c>
      <c r="C906" s="377">
        <f t="shared" ref="C906" si="291">ROUND((C128*100/C$3),2)</f>
        <v>0.01</v>
      </c>
      <c r="D906" s="377">
        <f t="shared" ref="D906:F906" si="292">ROUND((D128*100/D$3),2)</f>
        <v>0.01</v>
      </c>
      <c r="E906" s="377">
        <f t="shared" si="292"/>
        <v>0.01</v>
      </c>
      <c r="F906" s="377">
        <f t="shared" si="292"/>
        <v>0.01</v>
      </c>
    </row>
    <row r="907" spans="1:6" s="326" customFormat="1" ht="13.8" x14ac:dyDescent="0.3">
      <c r="A907" s="328"/>
      <c r="B907" s="328" t="s">
        <v>302</v>
      </c>
      <c r="C907" s="377">
        <f t="shared" ref="C907" si="293">ROUND((C129*100/C$3),2)</f>
        <v>0.27</v>
      </c>
      <c r="D907" s="377">
        <f t="shared" ref="D907:F907" si="294">ROUND((D129*100/D$3),2)</f>
        <v>0.26</v>
      </c>
      <c r="E907" s="377">
        <f t="shared" si="294"/>
        <v>0.26</v>
      </c>
      <c r="F907" s="377">
        <f t="shared" si="294"/>
        <v>0.21</v>
      </c>
    </row>
    <row r="908" spans="1:6" s="326" customFormat="1" ht="13.8" x14ac:dyDescent="0.3">
      <c r="A908" s="330"/>
      <c r="B908" s="330" t="s">
        <v>303</v>
      </c>
      <c r="C908" s="377">
        <f t="shared" ref="C908" si="295">ROUND((C130*100/C$3),2)</f>
        <v>0.12</v>
      </c>
      <c r="D908" s="377">
        <f t="shared" ref="D908:F908" si="296">ROUND((D130*100/D$3),2)</f>
        <v>0.12</v>
      </c>
      <c r="E908" s="377">
        <f t="shared" si="296"/>
        <v>0.11</v>
      </c>
      <c r="F908" s="377">
        <f t="shared" si="296"/>
        <v>0.09</v>
      </c>
    </row>
    <row r="909" spans="1:6" s="326" customFormat="1" ht="13.8" x14ac:dyDescent="0.3">
      <c r="A909" s="328"/>
      <c r="B909" s="328" t="s">
        <v>304</v>
      </c>
      <c r="C909" s="377">
        <f t="shared" ref="C909" si="297">ROUND((C131*100/C$3),2)</f>
        <v>0.42</v>
      </c>
      <c r="D909" s="377">
        <f t="shared" ref="D909:F909" si="298">ROUND((D131*100/D$3),2)</f>
        <v>0.4</v>
      </c>
      <c r="E909" s="377">
        <f t="shared" si="298"/>
        <v>0.44</v>
      </c>
      <c r="F909" s="377">
        <f t="shared" si="298"/>
        <v>0.37</v>
      </c>
    </row>
    <row r="910" spans="1:6" s="326" customFormat="1" ht="13.8" x14ac:dyDescent="0.3">
      <c r="A910" s="330"/>
      <c r="B910" s="330" t="s">
        <v>305</v>
      </c>
      <c r="C910" s="377">
        <f t="shared" ref="C910" si="299">ROUND((C132*100/C$3),2)</f>
        <v>0.2</v>
      </c>
      <c r="D910" s="377">
        <f t="shared" ref="D910:F910" si="300">ROUND((D132*100/D$3),2)</f>
        <v>0.21</v>
      </c>
      <c r="E910" s="377">
        <f t="shared" si="300"/>
        <v>0.21</v>
      </c>
      <c r="F910" s="377">
        <f t="shared" si="300"/>
        <v>0.19</v>
      </c>
    </row>
    <row r="911" spans="1:6" s="326" customFormat="1" ht="13.8" x14ac:dyDescent="0.3">
      <c r="A911" s="328"/>
      <c r="B911" s="328" t="s">
        <v>306</v>
      </c>
      <c r="C911" s="377">
        <f t="shared" ref="C911" si="301">ROUND((C133*100/C$3),2)</f>
        <v>0.22</v>
      </c>
      <c r="D911" s="377">
        <f t="shared" ref="D911:F911" si="302">ROUND((D133*100/D$3),2)</f>
        <v>0.19</v>
      </c>
      <c r="E911" s="377">
        <f t="shared" si="302"/>
        <v>0.24</v>
      </c>
      <c r="F911" s="377">
        <f t="shared" si="302"/>
        <v>0.18</v>
      </c>
    </row>
    <row r="912" spans="1:6" s="326" customFormat="1" ht="13.8" x14ac:dyDescent="0.3">
      <c r="A912" s="330"/>
      <c r="B912" s="330" t="s">
        <v>307</v>
      </c>
      <c r="C912" s="377">
        <f t="shared" ref="C912" si="303">ROUND((C134*100/C$3),2)</f>
        <v>0.51</v>
      </c>
      <c r="D912" s="377">
        <f t="shared" ref="D912:F912" si="304">ROUND((D134*100/D$3),2)</f>
        <v>0.55000000000000004</v>
      </c>
      <c r="E912" s="377">
        <f t="shared" si="304"/>
        <v>0.55000000000000004</v>
      </c>
      <c r="F912" s="377">
        <f t="shared" si="304"/>
        <v>0.51</v>
      </c>
    </row>
    <row r="913" spans="1:6" s="326" customFormat="1" ht="13.8" x14ac:dyDescent="0.3">
      <c r="A913" s="328"/>
      <c r="B913" s="328" t="s">
        <v>308</v>
      </c>
      <c r="C913" s="377">
        <f t="shared" ref="C913" si="305">ROUND((C135*100/C$3),2)</f>
        <v>0.01</v>
      </c>
      <c r="D913" s="377">
        <f t="shared" ref="D913:F913" si="306">ROUND((D135*100/D$3),2)</f>
        <v>0.01</v>
      </c>
      <c r="E913" s="377">
        <f t="shared" si="306"/>
        <v>0.01</v>
      </c>
      <c r="F913" s="377">
        <f t="shared" si="306"/>
        <v>0.01</v>
      </c>
    </row>
    <row r="914" spans="1:6" s="326" customFormat="1" ht="13.8" x14ac:dyDescent="0.3">
      <c r="A914" s="330"/>
      <c r="B914" s="330" t="s">
        <v>309</v>
      </c>
      <c r="C914" s="377">
        <f t="shared" ref="C914" si="307">ROUND((C136*100/C$3),2)</f>
        <v>0.08</v>
      </c>
      <c r="D914" s="377">
        <f t="shared" ref="D914:F914" si="308">ROUND((D136*100/D$3),2)</f>
        <v>0.09</v>
      </c>
      <c r="E914" s="377">
        <f t="shared" si="308"/>
        <v>0.14000000000000001</v>
      </c>
      <c r="F914" s="377">
        <f t="shared" si="308"/>
        <v>7.0000000000000007E-2</v>
      </c>
    </row>
    <row r="915" spans="1:6" s="326" customFormat="1" ht="13.8" x14ac:dyDescent="0.3">
      <c r="A915" s="328"/>
      <c r="B915" s="328" t="s">
        <v>310</v>
      </c>
      <c r="C915" s="377">
        <f t="shared" ref="C915" si="309">ROUND((C137*100/C$3),2)</f>
        <v>0.04</v>
      </c>
      <c r="D915" s="377">
        <f t="shared" ref="D915:F915" si="310">ROUND((D137*100/D$3),2)</f>
        <v>0.05</v>
      </c>
      <c r="E915" s="377">
        <f t="shared" si="310"/>
        <v>0.04</v>
      </c>
      <c r="F915" s="377">
        <f t="shared" si="310"/>
        <v>0.04</v>
      </c>
    </row>
    <row r="916" spans="1:6" s="326" customFormat="1" ht="13.8" x14ac:dyDescent="0.3">
      <c r="A916" s="330"/>
      <c r="B916" s="330" t="s">
        <v>311</v>
      </c>
      <c r="C916" s="377">
        <f t="shared" ref="C916" si="311">ROUND((C138*100/C$3),2)</f>
        <v>0.28999999999999998</v>
      </c>
      <c r="D916" s="377">
        <f t="shared" ref="D916:F916" si="312">ROUND((D138*100/D$3),2)</f>
        <v>0.3</v>
      </c>
      <c r="E916" s="377">
        <f t="shared" si="312"/>
        <v>0.27</v>
      </c>
      <c r="F916" s="377">
        <f t="shared" si="312"/>
        <v>0.28999999999999998</v>
      </c>
    </row>
    <row r="917" spans="1:6" s="326" customFormat="1" ht="13.8" x14ac:dyDescent="0.3">
      <c r="A917" s="328"/>
      <c r="B917" s="328" t="s">
        <v>312</v>
      </c>
      <c r="C917" s="377">
        <f t="shared" ref="C917" si="313">ROUND((C139*100/C$3),2)</f>
        <v>0.1</v>
      </c>
      <c r="D917" s="377">
        <f t="shared" ref="D917:F917" si="314">ROUND((D139*100/D$3),2)</f>
        <v>0.1</v>
      </c>
      <c r="E917" s="377">
        <f t="shared" si="314"/>
        <v>0.1</v>
      </c>
      <c r="F917" s="377">
        <f t="shared" si="314"/>
        <v>0.1</v>
      </c>
    </row>
    <row r="918" spans="1:6" s="326" customFormat="1" ht="13.8" x14ac:dyDescent="0.3">
      <c r="A918" s="330"/>
      <c r="B918" s="330" t="s">
        <v>313</v>
      </c>
      <c r="C918" s="377">
        <f t="shared" ref="C918" si="315">ROUND((C140*100/C$3),2)</f>
        <v>0.17</v>
      </c>
      <c r="D918" s="377">
        <f t="shared" ref="D918:F918" si="316">ROUND((D140*100/D$3),2)</f>
        <v>0.17</v>
      </c>
      <c r="E918" s="377">
        <f t="shared" si="316"/>
        <v>0.16</v>
      </c>
      <c r="F918" s="377">
        <f t="shared" si="316"/>
        <v>0.16</v>
      </c>
    </row>
    <row r="919" spans="1:6" s="326" customFormat="1" ht="13.8" x14ac:dyDescent="0.3">
      <c r="A919" s="328"/>
      <c r="B919" s="328" t="s">
        <v>314</v>
      </c>
      <c r="C919" s="377">
        <f t="shared" ref="C919" si="317">ROUND((C141*100/C$3),2)</f>
        <v>0</v>
      </c>
      <c r="D919" s="377">
        <f t="shared" ref="D919:F919" si="318">ROUND((D141*100/D$3),2)</f>
        <v>0</v>
      </c>
      <c r="E919" s="377">
        <f t="shared" si="318"/>
        <v>0</v>
      </c>
      <c r="F919" s="377">
        <f t="shared" si="318"/>
        <v>0</v>
      </c>
    </row>
    <row r="920" spans="1:6" s="326" customFormat="1" ht="13.8" x14ac:dyDescent="0.3">
      <c r="A920" s="330"/>
      <c r="B920" s="330" t="s">
        <v>315</v>
      </c>
      <c r="C920" s="377">
        <f t="shared" ref="C920" si="319">ROUND((C142*100/C$3),2)</f>
        <v>0.05</v>
      </c>
      <c r="D920" s="377">
        <f t="shared" ref="D920:F920" si="320">ROUND((D142*100/D$3),2)</f>
        <v>0.05</v>
      </c>
      <c r="E920" s="377">
        <f t="shared" si="320"/>
        <v>0.04</v>
      </c>
      <c r="F920" s="377">
        <f t="shared" si="320"/>
        <v>0.04</v>
      </c>
    </row>
    <row r="921" spans="1:6" s="326" customFormat="1" ht="13.8" x14ac:dyDescent="0.3">
      <c r="A921" s="328"/>
      <c r="B921" s="328" t="s">
        <v>316</v>
      </c>
      <c r="C921" s="377">
        <f t="shared" ref="C921" si="321">ROUND((C143*100/C$3),2)</f>
        <v>0.09</v>
      </c>
      <c r="D921" s="377">
        <f t="shared" ref="D921:F921" si="322">ROUND((D143*100/D$3),2)</f>
        <v>0.1</v>
      </c>
      <c r="E921" s="377">
        <f t="shared" si="322"/>
        <v>0.09</v>
      </c>
      <c r="F921" s="377">
        <f t="shared" si="322"/>
        <v>0.1</v>
      </c>
    </row>
    <row r="922" spans="1:6" s="326" customFormat="1" ht="13.8" x14ac:dyDescent="0.3">
      <c r="A922" s="330"/>
      <c r="B922" s="330" t="s">
        <v>317</v>
      </c>
      <c r="C922" s="377">
        <f t="shared" ref="C922" si="323">ROUND((C144*100/C$3),2)</f>
        <v>0.02</v>
      </c>
      <c r="D922" s="377">
        <f t="shared" ref="D922:F922" si="324">ROUND((D144*100/D$3),2)</f>
        <v>0.02</v>
      </c>
      <c r="E922" s="377">
        <f t="shared" si="324"/>
        <v>0.02</v>
      </c>
      <c r="F922" s="377">
        <f t="shared" si="324"/>
        <v>0.02</v>
      </c>
    </row>
    <row r="923" spans="1:6" s="326" customFormat="1" ht="13.8" x14ac:dyDescent="0.3">
      <c r="A923" s="328"/>
      <c r="B923" s="328" t="s">
        <v>318</v>
      </c>
      <c r="C923" s="377">
        <f t="shared" ref="C923" si="325">ROUND((C145*100/C$3),2)</f>
        <v>0.51</v>
      </c>
      <c r="D923" s="377">
        <f t="shared" ref="D923:F923" si="326">ROUND((D145*100/D$3),2)</f>
        <v>0.45</v>
      </c>
      <c r="E923" s="377">
        <f t="shared" si="326"/>
        <v>0.47</v>
      </c>
      <c r="F923" s="377">
        <f t="shared" si="326"/>
        <v>0.44</v>
      </c>
    </row>
    <row r="924" spans="1:6" s="326" customFormat="1" ht="13.8" x14ac:dyDescent="0.3">
      <c r="A924" s="330"/>
      <c r="B924" s="330" t="s">
        <v>319</v>
      </c>
      <c r="C924" s="377">
        <f t="shared" ref="C924" si="327">ROUND((C146*100/C$3),2)</f>
        <v>0.14000000000000001</v>
      </c>
      <c r="D924" s="377">
        <f t="shared" ref="D924:F924" si="328">ROUND((D146*100/D$3),2)</f>
        <v>0.11</v>
      </c>
      <c r="E924" s="377">
        <f t="shared" si="328"/>
        <v>0.11</v>
      </c>
      <c r="F924" s="377">
        <f t="shared" si="328"/>
        <v>0.11</v>
      </c>
    </row>
    <row r="925" spans="1:6" s="326" customFormat="1" ht="13.8" x14ac:dyDescent="0.3">
      <c r="A925" s="328"/>
      <c r="B925" s="328" t="s">
        <v>320</v>
      </c>
      <c r="C925" s="377">
        <f t="shared" ref="C925" si="329">ROUND((C147*100/C$3),2)</f>
        <v>0.28000000000000003</v>
      </c>
      <c r="D925" s="377">
        <f t="shared" ref="D925:F925" si="330">ROUND((D147*100/D$3),2)</f>
        <v>0.26</v>
      </c>
      <c r="E925" s="377">
        <f t="shared" si="330"/>
        <v>0.27</v>
      </c>
      <c r="F925" s="377">
        <f t="shared" si="330"/>
        <v>0.25</v>
      </c>
    </row>
    <row r="926" spans="1:6" s="326" customFormat="1" ht="13.8" x14ac:dyDescent="0.3">
      <c r="A926" s="330"/>
      <c r="B926" s="330" t="s">
        <v>321</v>
      </c>
      <c r="C926" s="377">
        <f t="shared" ref="C926" si="331">ROUND((C148*100/C$3),2)</f>
        <v>0.08</v>
      </c>
      <c r="D926" s="377">
        <f t="shared" ref="D926:F926" si="332">ROUND((D148*100/D$3),2)</f>
        <v>0.08</v>
      </c>
      <c r="E926" s="377">
        <f t="shared" si="332"/>
        <v>0.08</v>
      </c>
      <c r="F926" s="377">
        <f t="shared" si="332"/>
        <v>0.08</v>
      </c>
    </row>
    <row r="927" spans="1:6" s="326" customFormat="1" ht="13.8" x14ac:dyDescent="0.3">
      <c r="A927" s="328"/>
      <c r="B927" s="328" t="s">
        <v>322</v>
      </c>
      <c r="C927" s="377">
        <f t="shared" ref="C927" si="333">ROUND((C149*100/C$3),2)</f>
        <v>0.61</v>
      </c>
      <c r="D927" s="377">
        <f t="shared" ref="D927:F927" si="334">ROUND((D149*100/D$3),2)</f>
        <v>0.6</v>
      </c>
      <c r="E927" s="377">
        <f t="shared" si="334"/>
        <v>0.59</v>
      </c>
      <c r="F927" s="377">
        <f t="shared" si="334"/>
        <v>0.6</v>
      </c>
    </row>
    <row r="928" spans="1:6" s="326" customFormat="1" ht="13.8" x14ac:dyDescent="0.3">
      <c r="A928" s="330"/>
      <c r="B928" s="330" t="s">
        <v>323</v>
      </c>
      <c r="C928" s="377">
        <f t="shared" ref="C928" si="335">ROUND((C150*100/C$3),2)</f>
        <v>0</v>
      </c>
      <c r="D928" s="377">
        <f t="shared" ref="D928:F928" si="336">ROUND((D150*100/D$3),2)</f>
        <v>0</v>
      </c>
      <c r="E928" s="377">
        <f t="shared" si="336"/>
        <v>0</v>
      </c>
      <c r="F928" s="377">
        <f t="shared" si="336"/>
        <v>0</v>
      </c>
    </row>
    <row r="929" spans="1:6" s="326" customFormat="1" ht="13.8" x14ac:dyDescent="0.3">
      <c r="A929" s="328"/>
      <c r="B929" s="328" t="s">
        <v>324</v>
      </c>
      <c r="C929" s="377">
        <f t="shared" ref="C929" si="337">ROUND((C151*100/C$3),2)</f>
        <v>0.01</v>
      </c>
      <c r="D929" s="377">
        <f t="shared" ref="D929:F929" si="338">ROUND((D151*100/D$3),2)</f>
        <v>0.01</v>
      </c>
      <c r="E929" s="377">
        <f t="shared" si="338"/>
        <v>0.01</v>
      </c>
      <c r="F929" s="377">
        <f t="shared" si="338"/>
        <v>0.01</v>
      </c>
    </row>
    <row r="930" spans="1:6" s="326" customFormat="1" ht="13.8" x14ac:dyDescent="0.3">
      <c r="A930" s="330"/>
      <c r="B930" s="330" t="s">
        <v>325</v>
      </c>
      <c r="C930" s="377">
        <f t="shared" ref="C930" si="339">ROUND((C152*100/C$3),2)</f>
        <v>7.0000000000000007E-2</v>
      </c>
      <c r="D930" s="377">
        <f t="shared" ref="D930:F930" si="340">ROUND((D152*100/D$3),2)</f>
        <v>0.06</v>
      </c>
      <c r="E930" s="377">
        <f t="shared" si="340"/>
        <v>0.06</v>
      </c>
      <c r="F930" s="377">
        <f t="shared" si="340"/>
        <v>0.05</v>
      </c>
    </row>
    <row r="931" spans="1:6" s="326" customFormat="1" ht="13.8" x14ac:dyDescent="0.3">
      <c r="A931" s="328"/>
      <c r="B931" s="328" t="s">
        <v>326</v>
      </c>
      <c r="C931" s="377">
        <f t="shared" ref="C931" si="341">ROUND((C153*100/C$3),2)</f>
        <v>0.16</v>
      </c>
      <c r="D931" s="377">
        <f t="shared" ref="D931:F931" si="342">ROUND((D153*100/D$3),2)</f>
        <v>0.14000000000000001</v>
      </c>
      <c r="E931" s="377">
        <f t="shared" si="342"/>
        <v>0.14000000000000001</v>
      </c>
      <c r="F931" s="377">
        <f t="shared" si="342"/>
        <v>0.14000000000000001</v>
      </c>
    </row>
    <row r="932" spans="1:6" s="326" customFormat="1" ht="13.8" x14ac:dyDescent="0.3">
      <c r="A932" s="330"/>
      <c r="B932" s="330" t="s">
        <v>327</v>
      </c>
      <c r="C932" s="377">
        <f t="shared" ref="C932" si="343">ROUND((C154*100/C$3),2)</f>
        <v>0.38</v>
      </c>
      <c r="D932" s="377">
        <f t="shared" ref="D932:F932" si="344">ROUND((D154*100/D$3),2)</f>
        <v>0.39</v>
      </c>
      <c r="E932" s="377">
        <f t="shared" si="344"/>
        <v>0.38</v>
      </c>
      <c r="F932" s="377">
        <f t="shared" si="344"/>
        <v>0.4</v>
      </c>
    </row>
    <row r="933" spans="1:6" s="326" customFormat="1" ht="13.8" x14ac:dyDescent="0.3">
      <c r="A933" s="328"/>
      <c r="B933" s="328" t="s">
        <v>328</v>
      </c>
      <c r="C933" s="377">
        <f t="shared" ref="C933" si="345">ROUND((C155*100/C$3),2)</f>
        <v>6.18</v>
      </c>
      <c r="D933" s="377">
        <f t="shared" ref="D933:F933" si="346">ROUND((D155*100/D$3),2)</f>
        <v>5.78</v>
      </c>
      <c r="E933" s="377">
        <f t="shared" si="346"/>
        <v>6.03</v>
      </c>
      <c r="F933" s="377">
        <f t="shared" si="346"/>
        <v>5.15</v>
      </c>
    </row>
    <row r="934" spans="1:6" s="326" customFormat="1" ht="13.8" x14ac:dyDescent="0.3">
      <c r="A934" s="330"/>
      <c r="B934" s="330" t="s">
        <v>329</v>
      </c>
      <c r="C934" s="377">
        <f t="shared" ref="C934" si="347">ROUND((C156*100/C$3),2)</f>
        <v>0.79</v>
      </c>
      <c r="D934" s="377">
        <f t="shared" ref="D934:F934" si="348">ROUND((D156*100/D$3),2)</f>
        <v>0.8</v>
      </c>
      <c r="E934" s="377">
        <f t="shared" si="348"/>
        <v>0.78</v>
      </c>
      <c r="F934" s="377">
        <f t="shared" si="348"/>
        <v>0.66</v>
      </c>
    </row>
    <row r="935" spans="1:6" s="326" customFormat="1" ht="13.8" x14ac:dyDescent="0.3">
      <c r="A935" s="328"/>
      <c r="B935" s="328" t="s">
        <v>330</v>
      </c>
      <c r="C935" s="377">
        <f t="shared" ref="C935" si="349">ROUND((C157*100/C$3),2)</f>
        <v>1.6</v>
      </c>
      <c r="D935" s="377">
        <f t="shared" ref="D935:F935" si="350">ROUND((D157*100/D$3),2)</f>
        <v>1.54</v>
      </c>
      <c r="E935" s="377">
        <f t="shared" si="350"/>
        <v>1.61</v>
      </c>
      <c r="F935" s="377">
        <f t="shared" si="350"/>
        <v>1.43</v>
      </c>
    </row>
    <row r="936" spans="1:6" s="326" customFormat="1" ht="13.8" x14ac:dyDescent="0.3">
      <c r="A936" s="330"/>
      <c r="B936" s="330" t="s">
        <v>331</v>
      </c>
      <c r="C936" s="377">
        <f t="shared" ref="C936" si="351">ROUND((C158*100/C$3),2)</f>
        <v>0.36</v>
      </c>
      <c r="D936" s="377">
        <f t="shared" ref="D936:F936" si="352">ROUND((D158*100/D$3),2)</f>
        <v>0.37</v>
      </c>
      <c r="E936" s="377">
        <f t="shared" si="352"/>
        <v>0.39</v>
      </c>
      <c r="F936" s="377">
        <f t="shared" si="352"/>
        <v>0.35</v>
      </c>
    </row>
    <row r="937" spans="1:6" s="326" customFormat="1" ht="13.8" x14ac:dyDescent="0.3">
      <c r="A937" s="328"/>
      <c r="B937" s="328" t="s">
        <v>332</v>
      </c>
      <c r="C937" s="377">
        <f t="shared" ref="C937" si="353">ROUND((C159*100/C$3),2)</f>
        <v>0.12</v>
      </c>
      <c r="D937" s="377">
        <f t="shared" ref="D937:F937" si="354">ROUND((D159*100/D$3),2)</f>
        <v>0.12</v>
      </c>
      <c r="E937" s="377">
        <f t="shared" si="354"/>
        <v>0.12</v>
      </c>
      <c r="F937" s="377">
        <f t="shared" si="354"/>
        <v>0.11</v>
      </c>
    </row>
    <row r="938" spans="1:6" s="326" customFormat="1" ht="13.8" x14ac:dyDescent="0.3">
      <c r="A938" s="330"/>
      <c r="B938" s="330" t="s">
        <v>333</v>
      </c>
      <c r="C938" s="377">
        <f t="shared" ref="C938" si="355">ROUND((C160*100/C$3),2)</f>
        <v>0.25</v>
      </c>
      <c r="D938" s="377">
        <f t="shared" ref="D938:F938" si="356">ROUND((D160*100/D$3),2)</f>
        <v>0.25</v>
      </c>
      <c r="E938" s="377">
        <f t="shared" si="356"/>
        <v>0.27</v>
      </c>
      <c r="F938" s="377">
        <f t="shared" si="356"/>
        <v>0.24</v>
      </c>
    </row>
    <row r="939" spans="1:6" s="326" customFormat="1" ht="13.8" x14ac:dyDescent="0.3">
      <c r="A939" s="328"/>
      <c r="B939" s="328" t="s">
        <v>334</v>
      </c>
      <c r="C939" s="377">
        <f t="shared" ref="C939" si="357">ROUND((C161*100/C$3),2)</f>
        <v>1.64</v>
      </c>
      <c r="D939" s="377">
        <f t="shared" ref="D939:F939" si="358">ROUND((D161*100/D$3),2)</f>
        <v>1.66</v>
      </c>
      <c r="E939" s="377">
        <f t="shared" si="358"/>
        <v>1.69</v>
      </c>
      <c r="F939" s="377">
        <f t="shared" si="358"/>
        <v>1.5</v>
      </c>
    </row>
    <row r="940" spans="1:6" s="326" customFormat="1" ht="13.8" x14ac:dyDescent="0.3">
      <c r="A940" s="330"/>
      <c r="B940" s="330" t="s">
        <v>335</v>
      </c>
      <c r="C940" s="377">
        <f t="shared" ref="C940" si="359">ROUND((C162*100/C$3),2)</f>
        <v>0.11</v>
      </c>
      <c r="D940" s="377">
        <f t="shared" ref="D940:F940" si="360">ROUND((D162*100/D$3),2)</f>
        <v>0.1</v>
      </c>
      <c r="E940" s="377">
        <f t="shared" si="360"/>
        <v>0.11</v>
      </c>
      <c r="F940" s="377">
        <f t="shared" si="360"/>
        <v>0.1</v>
      </c>
    </row>
    <row r="941" spans="1:6" s="326" customFormat="1" ht="13.8" x14ac:dyDescent="0.3">
      <c r="A941" s="328"/>
      <c r="B941" s="328" t="s">
        <v>336</v>
      </c>
      <c r="C941" s="377">
        <f t="shared" ref="C941" si="361">ROUND((C163*100/C$3),2)</f>
        <v>0.15</v>
      </c>
      <c r="D941" s="377">
        <f t="shared" ref="D941:F941" si="362">ROUND((D163*100/D$3),2)</f>
        <v>0.14000000000000001</v>
      </c>
      <c r="E941" s="377">
        <f t="shared" si="362"/>
        <v>0.14000000000000001</v>
      </c>
      <c r="F941" s="377">
        <f t="shared" si="362"/>
        <v>0.14000000000000001</v>
      </c>
    </row>
    <row r="942" spans="1:6" s="326" customFormat="1" ht="13.8" x14ac:dyDescent="0.3">
      <c r="A942" s="330"/>
      <c r="B942" s="330" t="s">
        <v>337</v>
      </c>
      <c r="C942" s="377">
        <f t="shared" ref="C942" si="363">ROUND((C164*100/C$3),2)</f>
        <v>0.63</v>
      </c>
      <c r="D942" s="377">
        <f t="shared" ref="D942:F942" si="364">ROUND((D164*100/D$3),2)</f>
        <v>0.51</v>
      </c>
      <c r="E942" s="377">
        <f t="shared" si="364"/>
        <v>0.5</v>
      </c>
      <c r="F942" s="377">
        <f t="shared" si="364"/>
        <v>0.46</v>
      </c>
    </row>
    <row r="943" spans="1:6" s="326" customFormat="1" ht="13.8" x14ac:dyDescent="0.3">
      <c r="A943" s="328"/>
      <c r="B943" s="328" t="s">
        <v>338</v>
      </c>
      <c r="C943" s="377">
        <f t="shared" ref="C943" si="365">ROUND((C165*100/C$3),2)</f>
        <v>0.06</v>
      </c>
      <c r="D943" s="377">
        <f t="shared" ref="D943:F943" si="366">ROUND((D165*100/D$3),2)</f>
        <v>7.0000000000000007E-2</v>
      </c>
      <c r="E943" s="377">
        <f t="shared" si="366"/>
        <v>7.0000000000000007E-2</v>
      </c>
      <c r="F943" s="377">
        <f t="shared" si="366"/>
        <v>0.06</v>
      </c>
    </row>
    <row r="944" spans="1:6" s="326" customFormat="1" ht="13.8" x14ac:dyDescent="0.3">
      <c r="A944" s="330"/>
      <c r="B944" s="330" t="s">
        <v>339</v>
      </c>
      <c r="C944" s="377">
        <f t="shared" ref="C944" si="367">ROUND((C166*100/C$3),2)</f>
        <v>0.84</v>
      </c>
      <c r="D944" s="377">
        <f t="shared" ref="D944:F944" si="368">ROUND((D166*100/D$3),2)</f>
        <v>0.59</v>
      </c>
      <c r="E944" s="377">
        <f t="shared" si="368"/>
        <v>0.76</v>
      </c>
      <c r="F944" s="377">
        <f t="shared" si="368"/>
        <v>0.45</v>
      </c>
    </row>
    <row r="945" spans="1:6" s="326" customFormat="1" ht="13.8" x14ac:dyDescent="0.3">
      <c r="A945" s="328"/>
      <c r="B945" s="328" t="s">
        <v>340</v>
      </c>
      <c r="C945" s="377">
        <f t="shared" ref="C945" si="369">ROUND((C167*100/C$3),2)</f>
        <v>1.67</v>
      </c>
      <c r="D945" s="377">
        <f t="shared" ref="D945:F945" si="370">ROUND((D167*100/D$3),2)</f>
        <v>1.69</v>
      </c>
      <c r="E945" s="377">
        <f t="shared" si="370"/>
        <v>1.63</v>
      </c>
      <c r="F945" s="377">
        <f t="shared" si="370"/>
        <v>1.66</v>
      </c>
    </row>
    <row r="946" spans="1:6" s="326" customFormat="1" ht="13.8" x14ac:dyDescent="0.3">
      <c r="A946" s="330"/>
      <c r="B946" s="330" t="s">
        <v>341</v>
      </c>
      <c r="C946" s="377">
        <f t="shared" ref="C946" si="371">ROUND((C168*100/C$3),2)</f>
        <v>0.11</v>
      </c>
      <c r="D946" s="377">
        <f t="shared" ref="D946:F946" si="372">ROUND((D168*100/D$3),2)</f>
        <v>0.11</v>
      </c>
      <c r="E946" s="377">
        <f t="shared" si="372"/>
        <v>0.11</v>
      </c>
      <c r="F946" s="377">
        <f t="shared" si="372"/>
        <v>0.11</v>
      </c>
    </row>
    <row r="947" spans="1:6" s="326" customFormat="1" ht="13.8" x14ac:dyDescent="0.3">
      <c r="A947" s="328"/>
      <c r="B947" s="328" t="s">
        <v>342</v>
      </c>
      <c r="C947" s="377">
        <f t="shared" ref="C947" si="373">ROUND((C169*100/C$3),2)</f>
        <v>0.56999999999999995</v>
      </c>
      <c r="D947" s="377">
        <f t="shared" ref="D947:F947" si="374">ROUND((D169*100/D$3),2)</f>
        <v>0.56999999999999995</v>
      </c>
      <c r="E947" s="377">
        <f t="shared" si="374"/>
        <v>0.56000000000000005</v>
      </c>
      <c r="F947" s="377">
        <f t="shared" si="374"/>
        <v>0.56000000000000005</v>
      </c>
    </row>
    <row r="948" spans="1:6" s="326" customFormat="1" ht="13.8" x14ac:dyDescent="0.3">
      <c r="A948" s="330"/>
      <c r="B948" s="330" t="s">
        <v>343</v>
      </c>
      <c r="C948" s="377">
        <f t="shared" ref="C948" si="375">ROUND((C170*100/C$3),2)</f>
        <v>0.99</v>
      </c>
      <c r="D948" s="377">
        <f t="shared" ref="D948:F948" si="376">ROUND((D170*100/D$3),2)</f>
        <v>1</v>
      </c>
      <c r="E948" s="377">
        <f t="shared" si="376"/>
        <v>0.96</v>
      </c>
      <c r="F948" s="377">
        <f t="shared" si="376"/>
        <v>0.99</v>
      </c>
    </row>
    <row r="949" spans="1:6" s="326" customFormat="1" ht="13.8" x14ac:dyDescent="0.3">
      <c r="A949" s="328"/>
      <c r="B949" s="328" t="s">
        <v>344</v>
      </c>
      <c r="C949" s="377">
        <f t="shared" ref="C949" si="377">ROUND((C171*100/C$3),2)</f>
        <v>4.13</v>
      </c>
      <c r="D949" s="377">
        <f t="shared" ref="D949:F949" si="378">ROUND((D171*100/D$3),2)</f>
        <v>6.33</v>
      </c>
      <c r="E949" s="377">
        <f t="shared" si="378"/>
        <v>5.85</v>
      </c>
      <c r="F949" s="377">
        <f t="shared" si="378"/>
        <v>7.09</v>
      </c>
    </row>
    <row r="950" spans="1:6" s="326" customFormat="1" ht="13.8" x14ac:dyDescent="0.3">
      <c r="A950" s="330"/>
      <c r="B950" s="330" t="s">
        <v>345</v>
      </c>
      <c r="C950" s="377">
        <f t="shared" ref="C950" si="379">ROUND((C172*100/C$3),2)</f>
        <v>0.61</v>
      </c>
      <c r="D950" s="377">
        <f t="shared" ref="D950:F950" si="380">ROUND((D172*100/D$3),2)</f>
        <v>0.5</v>
      </c>
      <c r="E950" s="377">
        <f t="shared" si="380"/>
        <v>0.63</v>
      </c>
      <c r="F950" s="377">
        <f t="shared" si="380"/>
        <v>0.46</v>
      </c>
    </row>
    <row r="951" spans="1:6" s="326" customFormat="1" ht="13.8" x14ac:dyDescent="0.3">
      <c r="A951" s="328"/>
      <c r="B951" s="328" t="s">
        <v>346</v>
      </c>
      <c r="C951" s="377">
        <f t="shared" ref="C951" si="381">ROUND((C173*100/C$3),2)</f>
        <v>0.41</v>
      </c>
      <c r="D951" s="377">
        <f t="shared" ref="D951:F951" si="382">ROUND((D173*100/D$3),2)</f>
        <v>0.41</v>
      </c>
      <c r="E951" s="377">
        <f t="shared" si="382"/>
        <v>0.48</v>
      </c>
      <c r="F951" s="377">
        <f t="shared" si="382"/>
        <v>0.45</v>
      </c>
    </row>
    <row r="952" spans="1:6" s="326" customFormat="1" ht="13.8" x14ac:dyDescent="0.3">
      <c r="A952" s="330"/>
      <c r="B952" s="330" t="s">
        <v>347</v>
      </c>
      <c r="C952" s="377">
        <f t="shared" ref="C952" si="383">ROUND((C174*100/C$3),2)</f>
        <v>7.0000000000000007E-2</v>
      </c>
      <c r="D952" s="377">
        <f t="shared" ref="D952:F952" si="384">ROUND((D174*100/D$3),2)</f>
        <v>0.08</v>
      </c>
      <c r="E952" s="377">
        <f t="shared" si="384"/>
        <v>0.08</v>
      </c>
      <c r="F952" s="377">
        <f t="shared" si="384"/>
        <v>0.04</v>
      </c>
    </row>
    <row r="953" spans="1:6" s="326" customFormat="1" ht="13.8" x14ac:dyDescent="0.3">
      <c r="A953" s="328"/>
      <c r="B953" s="328" t="s">
        <v>348</v>
      </c>
      <c r="C953" s="377">
        <f t="shared" ref="C953" si="385">ROUND((C175*100/C$3),2)</f>
        <v>0.01</v>
      </c>
      <c r="D953" s="377">
        <f t="shared" ref="D953:F953" si="386">ROUND((D175*100/D$3),2)</f>
        <v>0.02</v>
      </c>
      <c r="E953" s="377">
        <f t="shared" si="386"/>
        <v>0.02</v>
      </c>
      <c r="F953" s="377">
        <f t="shared" si="386"/>
        <v>0.01</v>
      </c>
    </row>
    <row r="954" spans="1:6" s="326" customFormat="1" ht="13.8" x14ac:dyDescent="0.3">
      <c r="A954" s="330"/>
      <c r="B954" s="330" t="s">
        <v>349</v>
      </c>
      <c r="C954" s="377">
        <f t="shared" ref="C954" si="387">ROUND((C176*100/C$3),2)</f>
        <v>2.74</v>
      </c>
      <c r="D954" s="377">
        <f t="shared" ref="D954:F954" si="388">ROUND((D176*100/D$3),2)</f>
        <v>5.01</v>
      </c>
      <c r="E954" s="377">
        <f t="shared" si="388"/>
        <v>4.3499999999999996</v>
      </c>
      <c r="F954" s="377">
        <f t="shared" si="388"/>
        <v>5.78</v>
      </c>
    </row>
    <row r="955" spans="1:6" s="326" customFormat="1" ht="13.8" x14ac:dyDescent="0.3">
      <c r="A955" s="328"/>
      <c r="B955" s="328" t="s">
        <v>350</v>
      </c>
      <c r="C955" s="377">
        <f t="shared" ref="C955" si="389">ROUND((C177*100/C$3),2)</f>
        <v>0.19</v>
      </c>
      <c r="D955" s="377">
        <f t="shared" ref="D955:F955" si="390">ROUND((D177*100/D$3),2)</f>
        <v>0.22</v>
      </c>
      <c r="E955" s="377">
        <f t="shared" si="390"/>
        <v>0.21</v>
      </c>
      <c r="F955" s="377">
        <f t="shared" si="390"/>
        <v>0.22</v>
      </c>
    </row>
    <row r="956" spans="1:6" s="326" customFormat="1" ht="13.8" x14ac:dyDescent="0.3">
      <c r="A956" s="330"/>
      <c r="B956" s="330" t="s">
        <v>351</v>
      </c>
      <c r="C956" s="377">
        <f t="shared" ref="C956" si="391">ROUND((C178*100/C$3),2)</f>
        <v>0.03</v>
      </c>
      <c r="D956" s="377">
        <f t="shared" ref="D956:F956" si="392">ROUND((D178*100/D$3),2)</f>
        <v>0.03</v>
      </c>
      <c r="E956" s="377">
        <f t="shared" si="392"/>
        <v>0.02</v>
      </c>
      <c r="F956" s="377">
        <f t="shared" si="392"/>
        <v>7.0000000000000007E-2</v>
      </c>
    </row>
    <row r="957" spans="1:6" s="326" customFormat="1" ht="13.8" x14ac:dyDescent="0.3">
      <c r="A957" s="328"/>
      <c r="B957" s="328" t="s">
        <v>352</v>
      </c>
      <c r="C957" s="377">
        <f t="shared" ref="C957" si="393">ROUND((C179*100/C$3),2)</f>
        <v>0.06</v>
      </c>
      <c r="D957" s="377">
        <f t="shared" ref="D957:F957" si="394">ROUND((D179*100/D$3),2)</f>
        <v>0.06</v>
      </c>
      <c r="E957" s="377">
        <f t="shared" si="394"/>
        <v>7.0000000000000007E-2</v>
      </c>
      <c r="F957" s="377">
        <f t="shared" si="394"/>
        <v>0.06</v>
      </c>
    </row>
    <row r="958" spans="1:6" s="326" customFormat="1" ht="13.8" x14ac:dyDescent="0.3">
      <c r="A958" s="330"/>
      <c r="B958" s="330" t="s">
        <v>353</v>
      </c>
      <c r="C958" s="377">
        <f t="shared" ref="C958" si="395">ROUND((C180*100/C$3),2)</f>
        <v>0.17</v>
      </c>
      <c r="D958" s="377">
        <f t="shared" ref="D958:F958" si="396">ROUND((D180*100/D$3),2)</f>
        <v>0.16</v>
      </c>
      <c r="E958" s="377">
        <f t="shared" si="396"/>
        <v>0.16</v>
      </c>
      <c r="F958" s="377">
        <f t="shared" si="396"/>
        <v>0.14000000000000001</v>
      </c>
    </row>
    <row r="959" spans="1:6" s="326" customFormat="1" ht="13.8" x14ac:dyDescent="0.3">
      <c r="A959" s="328"/>
      <c r="B959" s="328" t="s">
        <v>354</v>
      </c>
      <c r="C959" s="377">
        <f t="shared" ref="C959" si="397">ROUND((C181*100/C$3),2)</f>
        <v>0.01</v>
      </c>
      <c r="D959" s="377">
        <f t="shared" ref="D959:F959" si="398">ROUND((D181*100/D$3),2)</f>
        <v>0.01</v>
      </c>
      <c r="E959" s="377">
        <f t="shared" si="398"/>
        <v>0.01</v>
      </c>
      <c r="F959" s="377">
        <f t="shared" si="398"/>
        <v>0.01</v>
      </c>
    </row>
    <row r="960" spans="1:6" s="326" customFormat="1" ht="13.8" x14ac:dyDescent="0.3">
      <c r="A960" s="330"/>
      <c r="B960" s="330" t="s">
        <v>355</v>
      </c>
      <c r="C960" s="377">
        <f t="shared" ref="C960" si="399">ROUND((C182*100/C$3),2)</f>
        <v>0.03</v>
      </c>
      <c r="D960" s="377">
        <f t="shared" ref="D960:F960" si="400">ROUND((D182*100/D$3),2)</f>
        <v>0.02</v>
      </c>
      <c r="E960" s="377">
        <f t="shared" si="400"/>
        <v>0.02</v>
      </c>
      <c r="F960" s="377">
        <f t="shared" si="400"/>
        <v>0.02</v>
      </c>
    </row>
    <row r="961" spans="1:6" s="326" customFormat="1" ht="13.8" x14ac:dyDescent="0.3">
      <c r="A961" s="328"/>
      <c r="B961" s="328" t="s">
        <v>356</v>
      </c>
      <c r="C961" s="377">
        <f t="shared" ref="C961" si="401">ROUND((C183*100/C$3),2)</f>
        <v>0.01</v>
      </c>
      <c r="D961" s="377">
        <f t="shared" ref="D961:F961" si="402">ROUND((D183*100/D$3),2)</f>
        <v>0.01</v>
      </c>
      <c r="E961" s="377">
        <f t="shared" si="402"/>
        <v>0.01</v>
      </c>
      <c r="F961" s="377">
        <f t="shared" si="402"/>
        <v>0.01</v>
      </c>
    </row>
    <row r="962" spans="1:6" s="326" customFormat="1" ht="13.8" x14ac:dyDescent="0.3">
      <c r="A962" s="330"/>
      <c r="B962" s="330" t="s">
        <v>357</v>
      </c>
      <c r="C962" s="377">
        <f t="shared" ref="C962" si="403">ROUND((C184*100/C$3),2)</f>
        <v>0.12</v>
      </c>
      <c r="D962" s="377">
        <f t="shared" ref="D962:F962" si="404">ROUND((D184*100/D$3),2)</f>
        <v>0.13</v>
      </c>
      <c r="E962" s="377">
        <f t="shared" si="404"/>
        <v>0.13</v>
      </c>
      <c r="F962" s="377">
        <f t="shared" si="404"/>
        <v>0.11</v>
      </c>
    </row>
    <row r="963" spans="1:6" s="326" customFormat="1" ht="13.8" x14ac:dyDescent="0.3">
      <c r="A963" s="328"/>
      <c r="B963" s="328" t="s">
        <v>358</v>
      </c>
      <c r="C963" s="377">
        <f t="shared" ref="C963" si="405">ROUND((C185*100/C$3),2)</f>
        <v>4.5599999999999996</v>
      </c>
      <c r="D963" s="377">
        <f t="shared" ref="D963:F963" si="406">ROUND((D185*100/D$3),2)</f>
        <v>3.98</v>
      </c>
      <c r="E963" s="377">
        <f t="shared" si="406"/>
        <v>4.01</v>
      </c>
      <c r="F963" s="377">
        <f t="shared" si="406"/>
        <v>3.87</v>
      </c>
    </row>
    <row r="964" spans="1:6" s="326" customFormat="1" ht="13.8" x14ac:dyDescent="0.3">
      <c r="A964" s="330"/>
      <c r="B964" s="330" t="s">
        <v>359</v>
      </c>
      <c r="C964" s="377">
        <f t="shared" ref="C964" si="407">ROUND((C186*100/C$3),2)</f>
        <v>2.59</v>
      </c>
      <c r="D964" s="377">
        <f t="shared" ref="D964:F964" si="408">ROUND((D186*100/D$3),2)</f>
        <v>2.34</v>
      </c>
      <c r="E964" s="377">
        <f t="shared" si="408"/>
        <v>2.4</v>
      </c>
      <c r="F964" s="377">
        <f t="shared" si="408"/>
        <v>2.1800000000000002</v>
      </c>
    </row>
    <row r="965" spans="1:6" s="326" customFormat="1" ht="13.8" x14ac:dyDescent="0.3">
      <c r="A965" s="328"/>
      <c r="B965" s="328" t="s">
        <v>360</v>
      </c>
      <c r="C965" s="377">
        <f t="shared" ref="C965" si="409">ROUND((C187*100/C$3),2)</f>
        <v>1.69</v>
      </c>
      <c r="D965" s="377">
        <f t="shared" ref="D965:F965" si="410">ROUND((D187*100/D$3),2)</f>
        <v>1.5</v>
      </c>
      <c r="E965" s="377">
        <f t="shared" si="410"/>
        <v>1.6</v>
      </c>
      <c r="F965" s="377">
        <f t="shared" si="410"/>
        <v>1.31</v>
      </c>
    </row>
    <row r="966" spans="1:6" s="326" customFormat="1" ht="13.8" x14ac:dyDescent="0.3">
      <c r="A966" s="330"/>
      <c r="B966" s="330" t="s">
        <v>361</v>
      </c>
      <c r="C966" s="377">
        <f t="shared" ref="C966" si="411">ROUND((C188*100/C$3),2)</f>
        <v>0.3</v>
      </c>
      <c r="D966" s="377">
        <f t="shared" ref="D966:F966" si="412">ROUND((D188*100/D$3),2)</f>
        <v>0.25</v>
      </c>
      <c r="E966" s="377">
        <f t="shared" si="412"/>
        <v>0.25</v>
      </c>
      <c r="F966" s="377">
        <f t="shared" si="412"/>
        <v>0.19</v>
      </c>
    </row>
    <row r="967" spans="1:6" s="326" customFormat="1" ht="13.8" x14ac:dyDescent="0.3">
      <c r="A967" s="328"/>
      <c r="B967" s="328" t="s">
        <v>362</v>
      </c>
      <c r="C967" s="377">
        <f t="shared" ref="C967" si="413">ROUND((C189*100/C$3),2)</f>
        <v>0.6</v>
      </c>
      <c r="D967" s="377">
        <f t="shared" ref="D967:F967" si="414">ROUND((D189*100/D$3),2)</f>
        <v>0.57999999999999996</v>
      </c>
      <c r="E967" s="377">
        <f t="shared" si="414"/>
        <v>0.55000000000000004</v>
      </c>
      <c r="F967" s="377">
        <f t="shared" si="414"/>
        <v>0.68</v>
      </c>
    </row>
    <row r="968" spans="1:6" s="326" customFormat="1" ht="13.8" x14ac:dyDescent="0.3">
      <c r="A968" s="330"/>
      <c r="B968" s="330" t="s">
        <v>363</v>
      </c>
      <c r="C968" s="377">
        <f t="shared" ref="C968" si="415">ROUND((C190*100/C$3),2)</f>
        <v>0.41</v>
      </c>
      <c r="D968" s="377">
        <f t="shared" ref="D968:F968" si="416">ROUND((D190*100/D$3),2)</f>
        <v>0.4</v>
      </c>
      <c r="E968" s="377">
        <f t="shared" si="416"/>
        <v>0.36</v>
      </c>
      <c r="F968" s="377">
        <f t="shared" si="416"/>
        <v>0.4</v>
      </c>
    </row>
    <row r="969" spans="1:6" s="326" customFormat="1" ht="13.8" x14ac:dyDescent="0.3">
      <c r="A969" s="328"/>
      <c r="B969" s="328" t="s">
        <v>364</v>
      </c>
      <c r="C969" s="377">
        <f t="shared" ref="C969" si="417">ROUND((C191*100/C$3),2)</f>
        <v>0.31</v>
      </c>
      <c r="D969" s="377">
        <f t="shared" ref="D969:F969" si="418">ROUND((D191*100/D$3),2)</f>
        <v>0.28999999999999998</v>
      </c>
      <c r="E969" s="377">
        <f t="shared" si="418"/>
        <v>0.25</v>
      </c>
      <c r="F969" s="377">
        <f t="shared" si="418"/>
        <v>0.28999999999999998</v>
      </c>
    </row>
    <row r="970" spans="1:6" s="326" customFormat="1" ht="13.8" x14ac:dyDescent="0.3">
      <c r="A970" s="330"/>
      <c r="B970" s="330" t="s">
        <v>365</v>
      </c>
      <c r="C970" s="377">
        <f t="shared" ref="C970" si="419">ROUND((C192*100/C$3),2)</f>
        <v>0.09</v>
      </c>
      <c r="D970" s="377">
        <f t="shared" ref="D970:F970" si="420">ROUND((D192*100/D$3),2)</f>
        <v>0.09</v>
      </c>
      <c r="E970" s="377">
        <f t="shared" si="420"/>
        <v>0.09</v>
      </c>
      <c r="F970" s="377">
        <f t="shared" si="420"/>
        <v>0.1</v>
      </c>
    </row>
    <row r="971" spans="1:6" s="326" customFormat="1" ht="13.8" x14ac:dyDescent="0.3">
      <c r="A971" s="328"/>
      <c r="B971" s="328" t="s">
        <v>366</v>
      </c>
      <c r="C971" s="377">
        <f t="shared" ref="C971" si="421">ROUND((C193*100/C$3),2)</f>
        <v>0.02</v>
      </c>
      <c r="D971" s="377">
        <f t="shared" ref="D971:F971" si="422">ROUND((D193*100/D$3),2)</f>
        <v>0.02</v>
      </c>
      <c r="E971" s="377">
        <f t="shared" si="422"/>
        <v>0.02</v>
      </c>
      <c r="F971" s="377">
        <f t="shared" si="422"/>
        <v>0.02</v>
      </c>
    </row>
    <row r="972" spans="1:6" s="326" customFormat="1" ht="13.8" x14ac:dyDescent="0.3">
      <c r="A972" s="330"/>
      <c r="B972" s="330" t="s">
        <v>367</v>
      </c>
      <c r="C972" s="377">
        <f t="shared" ref="C972" si="423">ROUND((C194*100/C$3),2)</f>
        <v>0.56999999999999995</v>
      </c>
      <c r="D972" s="377">
        <f t="shared" ref="D972:F972" si="424">ROUND((D194*100/D$3),2)</f>
        <v>0.46</v>
      </c>
      <c r="E972" s="377">
        <f t="shared" si="424"/>
        <v>0.44</v>
      </c>
      <c r="F972" s="377">
        <f t="shared" si="424"/>
        <v>0.5</v>
      </c>
    </row>
    <row r="973" spans="1:6" s="326" customFormat="1" ht="13.8" x14ac:dyDescent="0.3">
      <c r="A973" s="328"/>
      <c r="B973" s="328" t="s">
        <v>368</v>
      </c>
      <c r="C973" s="377">
        <f t="shared" ref="C973" si="425">ROUND((C195*100/C$3),2)</f>
        <v>0.99</v>
      </c>
      <c r="D973" s="377">
        <f t="shared" ref="D973:F973" si="426">ROUND((D195*100/D$3),2)</f>
        <v>0.79</v>
      </c>
      <c r="E973" s="377">
        <f t="shared" si="426"/>
        <v>0.81</v>
      </c>
      <c r="F973" s="377">
        <f t="shared" si="426"/>
        <v>0.79</v>
      </c>
    </row>
    <row r="974" spans="1:6" s="326" customFormat="1" ht="13.8" x14ac:dyDescent="0.3">
      <c r="A974" s="330"/>
      <c r="B974" s="330" t="s">
        <v>369</v>
      </c>
      <c r="C974" s="377">
        <f t="shared" ref="C974" si="427">ROUND((C196*100/C$3),2)</f>
        <v>3.89</v>
      </c>
      <c r="D974" s="377">
        <f t="shared" ref="D974:F974" si="428">ROUND((D196*100/D$3),2)</f>
        <v>4.22</v>
      </c>
      <c r="E974" s="377">
        <f t="shared" si="428"/>
        <v>3.89</v>
      </c>
      <c r="F974" s="377">
        <f t="shared" si="428"/>
        <v>4.2699999999999996</v>
      </c>
    </row>
    <row r="975" spans="1:6" s="326" customFormat="1" ht="13.8" x14ac:dyDescent="0.3">
      <c r="A975" s="328"/>
      <c r="B975" s="328" t="s">
        <v>370</v>
      </c>
      <c r="C975" s="377">
        <f t="shared" ref="C975" si="429">ROUND((C197*100/C$3),2)</f>
        <v>1.65</v>
      </c>
      <c r="D975" s="377">
        <f t="shared" ref="D975:F975" si="430">ROUND((D197*100/D$3),2)</f>
        <v>1.68</v>
      </c>
      <c r="E975" s="377">
        <f t="shared" si="430"/>
        <v>1.61</v>
      </c>
      <c r="F975" s="377">
        <f t="shared" si="430"/>
        <v>1.73</v>
      </c>
    </row>
    <row r="976" spans="1:6" s="326" customFormat="1" ht="13.8" x14ac:dyDescent="0.3">
      <c r="A976" s="330"/>
      <c r="B976" s="330" t="s">
        <v>371</v>
      </c>
      <c r="C976" s="377">
        <f t="shared" ref="C976" si="431">ROUND((C198*100/C$3),2)</f>
        <v>1.0900000000000001</v>
      </c>
      <c r="D976" s="377">
        <f t="shared" ref="D976:F976" si="432">ROUND((D198*100/D$3),2)</f>
        <v>1.0900000000000001</v>
      </c>
      <c r="E976" s="377">
        <f t="shared" si="432"/>
        <v>1.06</v>
      </c>
      <c r="F976" s="377">
        <f t="shared" si="432"/>
        <v>1.1000000000000001</v>
      </c>
    </row>
    <row r="977" spans="1:6" s="326" customFormat="1" ht="13.8" x14ac:dyDescent="0.3">
      <c r="A977" s="328"/>
      <c r="B977" s="328" t="s">
        <v>372</v>
      </c>
      <c r="C977" s="377">
        <f t="shared" ref="C977" si="433">ROUND((C199*100/C$3),2)</f>
        <v>0.51</v>
      </c>
      <c r="D977" s="377">
        <f t="shared" ref="D977:F977" si="434">ROUND((D199*100/D$3),2)</f>
        <v>0.54</v>
      </c>
      <c r="E977" s="377">
        <f t="shared" si="434"/>
        <v>0.5</v>
      </c>
      <c r="F977" s="377">
        <f t="shared" si="434"/>
        <v>0.56999999999999995</v>
      </c>
    </row>
    <row r="978" spans="1:6" s="326" customFormat="1" ht="13.8" x14ac:dyDescent="0.3">
      <c r="A978" s="330"/>
      <c r="B978" s="330" t="s">
        <v>373</v>
      </c>
      <c r="C978" s="377">
        <f t="shared" ref="C978" si="435">ROUND((C200*100/C$3),2)</f>
        <v>0.05</v>
      </c>
      <c r="D978" s="377">
        <f t="shared" ref="D978:F978" si="436">ROUND((D200*100/D$3),2)</f>
        <v>0.06</v>
      </c>
      <c r="E978" s="377">
        <f t="shared" si="436"/>
        <v>0.05</v>
      </c>
      <c r="F978" s="377">
        <f t="shared" si="436"/>
        <v>0.06</v>
      </c>
    </row>
    <row r="979" spans="1:6" s="326" customFormat="1" ht="13.8" x14ac:dyDescent="0.3">
      <c r="A979" s="328"/>
      <c r="B979" s="328" t="s">
        <v>374</v>
      </c>
      <c r="C979" s="377">
        <f t="shared" ref="C979" si="437">ROUND((C201*100/C$3),2)</f>
        <v>1.54</v>
      </c>
      <c r="D979" s="377">
        <f t="shared" ref="D979:F979" si="438">ROUND((D201*100/D$3),2)</f>
        <v>1.79</v>
      </c>
      <c r="E979" s="377">
        <f t="shared" si="438"/>
        <v>1.59</v>
      </c>
      <c r="F979" s="377">
        <f t="shared" si="438"/>
        <v>1.67</v>
      </c>
    </row>
    <row r="980" spans="1:6" s="326" customFormat="1" ht="13.8" x14ac:dyDescent="0.3">
      <c r="A980" s="330"/>
      <c r="B980" s="330" t="s">
        <v>375</v>
      </c>
      <c r="C980" s="377">
        <f t="shared" ref="C980" si="439">ROUND((C202*100/C$3),2)</f>
        <v>0.49</v>
      </c>
      <c r="D980" s="377">
        <f t="shared" ref="D980:F980" si="440">ROUND((D202*100/D$3),2)</f>
        <v>0.54</v>
      </c>
      <c r="E980" s="377">
        <f t="shared" si="440"/>
        <v>0.46</v>
      </c>
      <c r="F980" s="377">
        <f t="shared" si="440"/>
        <v>0.47</v>
      </c>
    </row>
    <row r="981" spans="1:6" s="326" customFormat="1" ht="13.8" x14ac:dyDescent="0.3">
      <c r="A981" s="328"/>
      <c r="B981" s="328" t="s">
        <v>376</v>
      </c>
      <c r="C981" s="377">
        <f t="shared" ref="C981" si="441">ROUND((C203*100/C$3),2)</f>
        <v>0.77</v>
      </c>
      <c r="D981" s="377">
        <f t="shared" ref="D981:F981" si="442">ROUND((D203*100/D$3),2)</f>
        <v>0.82</v>
      </c>
      <c r="E981" s="377">
        <f t="shared" si="442"/>
        <v>0.78</v>
      </c>
      <c r="F981" s="377">
        <f t="shared" si="442"/>
        <v>0.77</v>
      </c>
    </row>
    <row r="982" spans="1:6" s="326" customFormat="1" ht="13.8" x14ac:dyDescent="0.3">
      <c r="A982" s="330"/>
      <c r="B982" s="330" t="s">
        <v>377</v>
      </c>
      <c r="C982" s="377">
        <f t="shared" ref="C982" si="443">ROUND((C204*100/C$3),2)</f>
        <v>0.28999999999999998</v>
      </c>
      <c r="D982" s="377">
        <f t="shared" ref="D982:F982" si="444">ROUND((D204*100/D$3),2)</f>
        <v>0.43</v>
      </c>
      <c r="E982" s="377">
        <f t="shared" si="444"/>
        <v>0.35</v>
      </c>
      <c r="F982" s="377">
        <f t="shared" si="444"/>
        <v>0.44</v>
      </c>
    </row>
    <row r="983" spans="1:6" s="326" customFormat="1" ht="13.8" x14ac:dyDescent="0.3">
      <c r="A983" s="328"/>
      <c r="B983" s="328" t="s">
        <v>378</v>
      </c>
      <c r="C983" s="377">
        <f t="shared" ref="C983" si="445">ROUND((C205*100/C$3),2)</f>
        <v>0.7</v>
      </c>
      <c r="D983" s="377">
        <f t="shared" ref="D983:F983" si="446">ROUND((D205*100/D$3),2)</f>
        <v>0.74</v>
      </c>
      <c r="E983" s="377">
        <f t="shared" si="446"/>
        <v>0.69</v>
      </c>
      <c r="F983" s="377">
        <f t="shared" si="446"/>
        <v>0.87</v>
      </c>
    </row>
    <row r="984" spans="1:6" s="326" customFormat="1" ht="13.8" x14ac:dyDescent="0.3">
      <c r="A984" s="330"/>
      <c r="B984" s="330" t="s">
        <v>379</v>
      </c>
      <c r="C984" s="377">
        <f t="shared" ref="C984" si="447">ROUND((C206*100/C$3),2)</f>
        <v>0.1</v>
      </c>
      <c r="D984" s="377">
        <f t="shared" ref="D984:F984" si="448">ROUND((D206*100/D$3),2)</f>
        <v>0.12</v>
      </c>
      <c r="E984" s="377">
        <f t="shared" si="448"/>
        <v>0.11</v>
      </c>
      <c r="F984" s="377">
        <f t="shared" si="448"/>
        <v>0.11</v>
      </c>
    </row>
    <row r="985" spans="1:6" s="326" customFormat="1" ht="13.8" x14ac:dyDescent="0.3">
      <c r="A985" s="328"/>
      <c r="B985" s="328" t="s">
        <v>380</v>
      </c>
      <c r="C985" s="377">
        <f t="shared" ref="C985" si="449">ROUND((C207*100/C$3),2)</f>
        <v>0.16</v>
      </c>
      <c r="D985" s="377">
        <f t="shared" ref="D985:F985" si="450">ROUND((D207*100/D$3),2)</f>
        <v>0.17</v>
      </c>
      <c r="E985" s="377">
        <f t="shared" si="450"/>
        <v>0.15</v>
      </c>
      <c r="F985" s="377">
        <f t="shared" si="450"/>
        <v>0.17</v>
      </c>
    </row>
    <row r="986" spans="1:6" s="326" customFormat="1" ht="13.8" x14ac:dyDescent="0.3">
      <c r="A986" s="330"/>
      <c r="B986" s="330" t="s">
        <v>381</v>
      </c>
      <c r="C986" s="377">
        <f t="shared" ref="C986" si="451">ROUND((C208*100/C$3),2)</f>
        <v>0.03</v>
      </c>
      <c r="D986" s="377">
        <f t="shared" ref="D986:F986" si="452">ROUND((D208*100/D$3),2)</f>
        <v>0.02</v>
      </c>
      <c r="E986" s="377">
        <f t="shared" si="452"/>
        <v>0.02</v>
      </c>
      <c r="F986" s="377">
        <f t="shared" si="452"/>
        <v>0.02</v>
      </c>
    </row>
    <row r="987" spans="1:6" s="326" customFormat="1" ht="13.8" x14ac:dyDescent="0.3">
      <c r="A987" s="328"/>
      <c r="B987" s="328" t="s">
        <v>382</v>
      </c>
      <c r="C987" s="377">
        <f t="shared" ref="C987" si="453">ROUND((C209*100/C$3),2)</f>
        <v>0.4</v>
      </c>
      <c r="D987" s="377">
        <f t="shared" ref="D987:F987" si="454">ROUND((D209*100/D$3),2)</f>
        <v>0.44</v>
      </c>
      <c r="E987" s="377">
        <f t="shared" si="454"/>
        <v>0.41</v>
      </c>
      <c r="F987" s="377">
        <f t="shared" si="454"/>
        <v>0.56999999999999995</v>
      </c>
    </row>
    <row r="988" spans="1:6" s="326" customFormat="1" ht="13.8" x14ac:dyDescent="0.3">
      <c r="A988" s="330"/>
      <c r="B988" s="330" t="s">
        <v>383</v>
      </c>
      <c r="C988" s="377">
        <f t="shared" ref="C988" si="455">ROUND((C210*100/C$3),2)</f>
        <v>0</v>
      </c>
      <c r="D988" s="377">
        <f t="shared" ref="D988:F988" si="456">ROUND((D210*100/D$3),2)</f>
        <v>0</v>
      </c>
      <c r="E988" s="377">
        <f t="shared" si="456"/>
        <v>0</v>
      </c>
      <c r="F988" s="377">
        <f t="shared" si="456"/>
        <v>0</v>
      </c>
    </row>
    <row r="989" spans="1:6" s="326" customFormat="1" ht="13.8" x14ac:dyDescent="0.3">
      <c r="A989" s="328"/>
      <c r="B989" s="328" t="s">
        <v>384</v>
      </c>
      <c r="C989" s="377">
        <f t="shared" ref="C989" si="457">ROUND((C211*100/C$3),2)</f>
        <v>0.06</v>
      </c>
      <c r="D989" s="377">
        <f t="shared" ref="D989:F989" si="458">ROUND((D211*100/D$3),2)</f>
        <v>0.06</v>
      </c>
      <c r="E989" s="377">
        <f t="shared" si="458"/>
        <v>0.05</v>
      </c>
      <c r="F989" s="377">
        <f t="shared" si="458"/>
        <v>0.06</v>
      </c>
    </row>
    <row r="990" spans="1:6" s="326" customFormat="1" ht="13.8" x14ac:dyDescent="0.3">
      <c r="A990" s="330"/>
      <c r="B990" s="330" t="s">
        <v>385</v>
      </c>
      <c r="C990" s="377">
        <f t="shared" ref="C990" si="459">ROUND((C212*100/C$3),2)</f>
        <v>0.01</v>
      </c>
      <c r="D990" s="377">
        <f t="shared" ref="D990:F990" si="460">ROUND((D212*100/D$3),2)</f>
        <v>0.01</v>
      </c>
      <c r="E990" s="377">
        <f t="shared" si="460"/>
        <v>0.01</v>
      </c>
      <c r="F990" s="377">
        <f t="shared" si="460"/>
        <v>0.01</v>
      </c>
    </row>
    <row r="991" spans="1:6" s="326" customFormat="1" ht="13.8" x14ac:dyDescent="0.3">
      <c r="A991" s="328"/>
      <c r="B991" s="328" t="s">
        <v>386</v>
      </c>
      <c r="C991" s="377">
        <f t="shared" ref="C991" si="461">ROUND((C213*100/C$3),2)</f>
        <v>0.05</v>
      </c>
      <c r="D991" s="377">
        <f t="shared" ref="D991:F991" si="462">ROUND((D213*100/D$3),2)</f>
        <v>0.05</v>
      </c>
      <c r="E991" s="377">
        <f t="shared" si="462"/>
        <v>0.05</v>
      </c>
      <c r="F991" s="377">
        <f t="shared" si="462"/>
        <v>0.05</v>
      </c>
    </row>
    <row r="992" spans="1:6" s="326" customFormat="1" ht="13.8" x14ac:dyDescent="0.3">
      <c r="A992" s="330"/>
      <c r="B992" s="330" t="s">
        <v>387</v>
      </c>
      <c r="C992" s="377">
        <f t="shared" ref="C992" si="463">ROUND((C214*100/C$3),2)</f>
        <v>0.41</v>
      </c>
      <c r="D992" s="377">
        <f t="shared" ref="D992:F992" si="464">ROUND((D214*100/D$3),2)</f>
        <v>0.37</v>
      </c>
      <c r="E992" s="377">
        <f t="shared" si="464"/>
        <v>0.39</v>
      </c>
      <c r="F992" s="377">
        <f t="shared" si="464"/>
        <v>0.3</v>
      </c>
    </row>
    <row r="993" spans="1:6" s="326" customFormat="1" ht="13.8" x14ac:dyDescent="0.3">
      <c r="A993" s="328"/>
      <c r="B993" s="328" t="s">
        <v>388</v>
      </c>
      <c r="C993" s="377">
        <f t="shared" ref="C993" si="465">ROUND((C215*100/C$3),2)</f>
        <v>0</v>
      </c>
      <c r="D993" s="377">
        <f t="shared" ref="D993:F993" si="466">ROUND((D215*100/D$3),2)</f>
        <v>0</v>
      </c>
      <c r="E993" s="377">
        <f t="shared" si="466"/>
        <v>0</v>
      </c>
      <c r="F993" s="377">
        <f t="shared" si="466"/>
        <v>0</v>
      </c>
    </row>
    <row r="994" spans="1:6" s="326" customFormat="1" ht="13.8" x14ac:dyDescent="0.3">
      <c r="A994" s="330"/>
      <c r="B994" s="330" t="s">
        <v>389</v>
      </c>
      <c r="C994" s="377">
        <f t="shared" ref="C994" si="467">ROUND((C216*100/C$3),2)</f>
        <v>0.06</v>
      </c>
      <c r="D994" s="377">
        <f t="shared" ref="D994:F994" si="468">ROUND((D216*100/D$3),2)</f>
        <v>0.06</v>
      </c>
      <c r="E994" s="377">
        <f t="shared" si="468"/>
        <v>0.06</v>
      </c>
      <c r="F994" s="377">
        <f t="shared" si="468"/>
        <v>0.06</v>
      </c>
    </row>
    <row r="995" spans="1:6" s="326" customFormat="1" ht="13.8" x14ac:dyDescent="0.3">
      <c r="A995" s="328"/>
      <c r="B995" s="328" t="s">
        <v>390</v>
      </c>
      <c r="C995" s="377">
        <f t="shared" ref="C995" si="469">ROUND((C217*100/C$3),2)</f>
        <v>0.35</v>
      </c>
      <c r="D995" s="377">
        <f t="shared" ref="D995:F995" si="470">ROUND((D217*100/D$3),2)</f>
        <v>0.31</v>
      </c>
      <c r="E995" s="377">
        <f t="shared" si="470"/>
        <v>0.34</v>
      </c>
      <c r="F995" s="377">
        <f t="shared" si="470"/>
        <v>0.24</v>
      </c>
    </row>
    <row r="996" spans="1:6" s="326" customFormat="1" ht="13.8" x14ac:dyDescent="0.3">
      <c r="A996" s="330"/>
      <c r="B996" s="330" t="s">
        <v>391</v>
      </c>
      <c r="C996" s="377">
        <f t="shared" ref="C996" si="471">ROUND((C218*100/C$3),2)</f>
        <v>1.04</v>
      </c>
      <c r="D996" s="377">
        <f t="shared" ref="D996:F996" si="472">ROUND((D218*100/D$3),2)</f>
        <v>1.0900000000000001</v>
      </c>
      <c r="E996" s="377">
        <f t="shared" si="472"/>
        <v>1.1399999999999999</v>
      </c>
      <c r="F996" s="377">
        <f t="shared" si="472"/>
        <v>1.01</v>
      </c>
    </row>
    <row r="997" spans="1:6" s="326" customFormat="1" ht="13.8" x14ac:dyDescent="0.3">
      <c r="A997" s="328"/>
      <c r="B997" s="328" t="s">
        <v>392</v>
      </c>
      <c r="C997" s="377">
        <f t="shared" ref="C997" si="473">ROUND((C219*100/C$3),2)</f>
        <v>0.78</v>
      </c>
      <c r="D997" s="377">
        <f t="shared" ref="D997:F997" si="474">ROUND((D219*100/D$3),2)</f>
        <v>0.83</v>
      </c>
      <c r="E997" s="377">
        <f t="shared" si="474"/>
        <v>0.89</v>
      </c>
      <c r="F997" s="377">
        <f t="shared" si="474"/>
        <v>0.73</v>
      </c>
    </row>
    <row r="998" spans="1:6" s="326" customFormat="1" ht="13.8" x14ac:dyDescent="0.3">
      <c r="A998" s="330"/>
      <c r="B998" s="330" t="s">
        <v>393</v>
      </c>
      <c r="C998" s="377">
        <f t="shared" ref="C998" si="475">ROUND((C220*100/C$3),2)</f>
        <v>0.26</v>
      </c>
      <c r="D998" s="377">
        <f t="shared" ref="D998:F998" si="476">ROUND((D220*100/D$3),2)</f>
        <v>0.25</v>
      </c>
      <c r="E998" s="377">
        <f t="shared" si="476"/>
        <v>0.25</v>
      </c>
      <c r="F998" s="377">
        <f t="shared" si="476"/>
        <v>0.27</v>
      </c>
    </row>
    <row r="999" spans="1:6" s="326" customFormat="1" ht="13.8" x14ac:dyDescent="0.3">
      <c r="A999" s="328"/>
      <c r="B999" s="328" t="s">
        <v>394</v>
      </c>
      <c r="C999" s="377">
        <f t="shared" ref="C999" si="477">ROUND((C221*100/C$3),2)</f>
        <v>0.04</v>
      </c>
      <c r="D999" s="377">
        <f t="shared" ref="D999:F999" si="478">ROUND((D221*100/D$3),2)</f>
        <v>0.03</v>
      </c>
      <c r="E999" s="377">
        <f t="shared" si="478"/>
        <v>0.04</v>
      </c>
      <c r="F999" s="377">
        <f t="shared" si="478"/>
        <v>0.03</v>
      </c>
    </row>
    <row r="1000" spans="1:6" s="326" customFormat="1" ht="13.8" x14ac:dyDescent="0.3">
      <c r="A1000" s="330"/>
      <c r="B1000" s="330" t="s">
        <v>395</v>
      </c>
      <c r="C1000" s="377">
        <f t="shared" ref="C1000" si="479">ROUND((C222*100/C$3),2)</f>
        <v>0.02</v>
      </c>
      <c r="D1000" s="377">
        <f t="shared" ref="D1000:F1000" si="480">ROUND((D222*100/D$3),2)</f>
        <v>0.02</v>
      </c>
      <c r="E1000" s="377">
        <f t="shared" si="480"/>
        <v>0.02</v>
      </c>
      <c r="F1000" s="377">
        <f t="shared" si="480"/>
        <v>0.01</v>
      </c>
    </row>
    <row r="1001" spans="1:6" s="326" customFormat="1" ht="13.8" x14ac:dyDescent="0.3">
      <c r="A1001" s="328"/>
      <c r="B1001" s="328" t="s">
        <v>396</v>
      </c>
      <c r="C1001" s="377">
        <f t="shared" ref="C1001" si="481">ROUND((C223*100/C$3),2)</f>
        <v>0.02</v>
      </c>
      <c r="D1001" s="377">
        <f t="shared" ref="D1001:F1001" si="482">ROUND((D223*100/D$3),2)</f>
        <v>0.02</v>
      </c>
      <c r="E1001" s="377">
        <f t="shared" si="482"/>
        <v>0.02</v>
      </c>
      <c r="F1001" s="377">
        <f t="shared" si="482"/>
        <v>0.02</v>
      </c>
    </row>
    <row r="1002" spans="1:6" s="326" customFormat="1" ht="13.8" x14ac:dyDescent="0.3">
      <c r="A1002" s="330"/>
      <c r="B1002" s="330" t="s">
        <v>397</v>
      </c>
      <c r="C1002" s="377">
        <f t="shared" ref="C1002" si="483">ROUND((C224*100/C$3),2)</f>
        <v>0.09</v>
      </c>
      <c r="D1002" s="377">
        <f t="shared" ref="D1002:F1002" si="484">ROUND((D224*100/D$3),2)</f>
        <v>0.08</v>
      </c>
      <c r="E1002" s="377">
        <f t="shared" si="484"/>
        <v>0.08</v>
      </c>
      <c r="F1002" s="377">
        <f t="shared" si="484"/>
        <v>0.08</v>
      </c>
    </row>
    <row r="1003" spans="1:6" s="326" customFormat="1" ht="13.8" x14ac:dyDescent="0.3">
      <c r="A1003" s="328"/>
      <c r="B1003" s="328" t="s">
        <v>398</v>
      </c>
      <c r="C1003" s="377">
        <f t="shared" ref="C1003" si="485">ROUND((C225*100/C$3),2)</f>
        <v>0.06</v>
      </c>
      <c r="D1003" s="377">
        <f t="shared" ref="D1003:F1003" si="486">ROUND((D225*100/D$3),2)</f>
        <v>0.06</v>
      </c>
      <c r="E1003" s="377">
        <f t="shared" si="486"/>
        <v>0.06</v>
      </c>
      <c r="F1003" s="377">
        <f t="shared" si="486"/>
        <v>0.05</v>
      </c>
    </row>
    <row r="1004" spans="1:6" s="326" customFormat="1" ht="13.8" x14ac:dyDescent="0.3">
      <c r="A1004" s="330"/>
      <c r="B1004" s="330" t="s">
        <v>399</v>
      </c>
      <c r="C1004" s="377">
        <f t="shared" ref="C1004" si="487">ROUND((C226*100/C$3),2)</f>
        <v>0.12</v>
      </c>
      <c r="D1004" s="377">
        <f t="shared" ref="D1004:F1004" si="488">ROUND((D226*100/D$3),2)</f>
        <v>0.11</v>
      </c>
      <c r="E1004" s="377">
        <f t="shared" si="488"/>
        <v>0.1</v>
      </c>
      <c r="F1004" s="377">
        <f t="shared" si="488"/>
        <v>0.08</v>
      </c>
    </row>
    <row r="1005" spans="1:6" s="326" customFormat="1" ht="13.8" x14ac:dyDescent="0.3">
      <c r="A1005" s="328"/>
      <c r="B1005" s="328" t="s">
        <v>400</v>
      </c>
      <c r="C1005" s="377">
        <f t="shared" ref="C1005" si="489">ROUND((C227*100/C$3),2)</f>
        <v>0.87</v>
      </c>
      <c r="D1005" s="377">
        <f t="shared" ref="D1005:F1005" si="490">ROUND((D227*100/D$3),2)</f>
        <v>0.86</v>
      </c>
      <c r="E1005" s="377">
        <f t="shared" si="490"/>
        <v>0.79</v>
      </c>
      <c r="F1005" s="377">
        <f t="shared" si="490"/>
        <v>0.9</v>
      </c>
    </row>
    <row r="1006" spans="1:6" s="326" customFormat="1" ht="13.8" x14ac:dyDescent="0.3">
      <c r="A1006" s="330"/>
      <c r="B1006" s="330" t="s">
        <v>401</v>
      </c>
      <c r="C1006" s="377">
        <f t="shared" ref="C1006" si="491">ROUND((C228*100/C$3),2)</f>
        <v>0.77</v>
      </c>
      <c r="D1006" s="377">
        <f t="shared" ref="D1006:F1006" si="492">ROUND((D228*100/D$3),2)</f>
        <v>0.77</v>
      </c>
      <c r="E1006" s="377">
        <f t="shared" si="492"/>
        <v>0.69</v>
      </c>
      <c r="F1006" s="377">
        <f t="shared" si="492"/>
        <v>0.81</v>
      </c>
    </row>
    <row r="1007" spans="1:6" s="326" customFormat="1" ht="13.8" x14ac:dyDescent="0.3">
      <c r="A1007" s="328"/>
      <c r="B1007" s="328" t="s">
        <v>402</v>
      </c>
      <c r="C1007" s="377">
        <f t="shared" ref="C1007" si="493">ROUND((C229*100/C$3),2)</f>
        <v>0.1</v>
      </c>
      <c r="D1007" s="377">
        <f t="shared" ref="D1007:F1007" si="494">ROUND((D229*100/D$3),2)</f>
        <v>0.09</v>
      </c>
      <c r="E1007" s="377">
        <f t="shared" si="494"/>
        <v>0.1</v>
      </c>
      <c r="F1007" s="377">
        <f t="shared" si="494"/>
        <v>0.09</v>
      </c>
    </row>
    <row r="1008" spans="1:6" s="326" customFormat="1" ht="13.8" x14ac:dyDescent="0.3">
      <c r="A1008" s="330"/>
      <c r="B1008" s="330" t="s">
        <v>403</v>
      </c>
      <c r="C1008" s="377">
        <f t="shared" ref="C1008" si="495">ROUND((C230*100/C$3),2)</f>
        <v>8.83</v>
      </c>
      <c r="D1008" s="377">
        <f t="shared" ref="D1008:F1008" si="496">ROUND((D230*100/D$3),2)</f>
        <v>9.99</v>
      </c>
      <c r="E1008" s="377">
        <f t="shared" si="496"/>
        <v>10.17</v>
      </c>
      <c r="F1008" s="377">
        <f t="shared" si="496"/>
        <v>10.34</v>
      </c>
    </row>
    <row r="1009" spans="1:6" s="326" customFormat="1" ht="13.8" x14ac:dyDescent="0.3">
      <c r="A1009" s="328"/>
      <c r="B1009" s="328" t="s">
        <v>404</v>
      </c>
      <c r="C1009" s="377">
        <f t="shared" ref="C1009" si="497">ROUND((C231*100/C$3),2)</f>
        <v>0.69</v>
      </c>
      <c r="D1009" s="377">
        <f t="shared" ref="D1009:F1009" si="498">ROUND((D231*100/D$3),2)</f>
        <v>0.89</v>
      </c>
      <c r="E1009" s="377">
        <f t="shared" si="498"/>
        <v>0.79</v>
      </c>
      <c r="F1009" s="377">
        <f t="shared" si="498"/>
        <v>0.89</v>
      </c>
    </row>
    <row r="1010" spans="1:6" s="326" customFormat="1" ht="13.8" x14ac:dyDescent="0.3">
      <c r="A1010" s="330"/>
      <c r="B1010" s="330" t="s">
        <v>405</v>
      </c>
      <c r="C1010" s="377">
        <f t="shared" ref="C1010" si="499">ROUND((C232*100/C$3),2)</f>
        <v>1.24</v>
      </c>
      <c r="D1010" s="377">
        <f t="shared" ref="D1010:F1010" si="500">ROUND((D232*100/D$3),2)</f>
        <v>1</v>
      </c>
      <c r="E1010" s="377">
        <f t="shared" si="500"/>
        <v>1.06</v>
      </c>
      <c r="F1010" s="377">
        <f t="shared" si="500"/>
        <v>1.05</v>
      </c>
    </row>
    <row r="1011" spans="1:6" s="326" customFormat="1" ht="13.8" x14ac:dyDescent="0.3">
      <c r="A1011" s="328"/>
      <c r="B1011" s="328" t="s">
        <v>406</v>
      </c>
      <c r="C1011" s="377">
        <f t="shared" ref="C1011" si="501">ROUND((C233*100/C$3),2)</f>
        <v>6.79</v>
      </c>
      <c r="D1011" s="377">
        <f t="shared" ref="D1011:F1011" si="502">ROUND((D233*100/D$3),2)</f>
        <v>7.96</v>
      </c>
      <c r="E1011" s="377">
        <f t="shared" si="502"/>
        <v>8.16</v>
      </c>
      <c r="F1011" s="377">
        <f t="shared" si="502"/>
        <v>8.1999999999999993</v>
      </c>
    </row>
    <row r="1012" spans="1:6" s="326" customFormat="1" ht="13.8" x14ac:dyDescent="0.3">
      <c r="A1012" s="330"/>
      <c r="B1012" s="330" t="s">
        <v>407</v>
      </c>
      <c r="C1012" s="377">
        <f t="shared" ref="C1012" si="503">ROUND((C234*100/C$3),2)</f>
        <v>0.09</v>
      </c>
      <c r="D1012" s="377">
        <f t="shared" ref="D1012:F1012" si="504">ROUND((D234*100/D$3),2)</f>
        <v>0.13</v>
      </c>
      <c r="E1012" s="377">
        <f t="shared" si="504"/>
        <v>0.14000000000000001</v>
      </c>
      <c r="F1012" s="377">
        <f t="shared" si="504"/>
        <v>0.18</v>
      </c>
    </row>
    <row r="1013" spans="1:6" s="326" customFormat="1" ht="13.8" x14ac:dyDescent="0.3">
      <c r="A1013" s="328"/>
      <c r="B1013" s="328" t="s">
        <v>408</v>
      </c>
      <c r="C1013" s="377">
        <f t="shared" ref="C1013" si="505">ROUND((C235*100/C$3),2)</f>
        <v>0.02</v>
      </c>
      <c r="D1013" s="377">
        <f t="shared" ref="D1013:F1013" si="506">ROUND((D235*100/D$3),2)</f>
        <v>0.02</v>
      </c>
      <c r="E1013" s="377">
        <f t="shared" si="506"/>
        <v>0.02</v>
      </c>
      <c r="F1013" s="377">
        <f t="shared" si="506"/>
        <v>0.02</v>
      </c>
    </row>
    <row r="1014" spans="1:6" s="326" customFormat="1" ht="13.8" x14ac:dyDescent="0.3">
      <c r="A1014" s="330"/>
      <c r="B1014" s="330" t="s">
        <v>409</v>
      </c>
      <c r="C1014" s="377">
        <f t="shared" ref="C1014" si="507">ROUND((C236*100/C$3),2)</f>
        <v>0.2</v>
      </c>
      <c r="D1014" s="377">
        <f t="shared" ref="D1014:F1014" si="508">ROUND((D236*100/D$3),2)</f>
        <v>0.2</v>
      </c>
      <c r="E1014" s="377">
        <f t="shared" si="508"/>
        <v>0.19</v>
      </c>
      <c r="F1014" s="377">
        <f t="shared" si="508"/>
        <v>0.19</v>
      </c>
    </row>
    <row r="1015" spans="1:6" s="326" customFormat="1" ht="13.8" x14ac:dyDescent="0.3">
      <c r="A1015" s="328"/>
      <c r="B1015" s="328" t="s">
        <v>410</v>
      </c>
      <c r="C1015" s="377">
        <f t="shared" ref="C1015" si="509">ROUND((C237*100/C$3),2)</f>
        <v>11.46</v>
      </c>
      <c r="D1015" s="377">
        <f t="shared" ref="D1015:F1015" si="510">ROUND((D237*100/D$3),2)</f>
        <v>11.48</v>
      </c>
      <c r="E1015" s="377">
        <f t="shared" si="510"/>
        <v>11.56</v>
      </c>
      <c r="F1015" s="377">
        <f t="shared" si="510"/>
        <v>11.86</v>
      </c>
    </row>
    <row r="1016" spans="1:6" s="326" customFormat="1" ht="13.8" x14ac:dyDescent="0.3">
      <c r="A1016" s="330"/>
      <c r="B1016" s="330" t="s">
        <v>411</v>
      </c>
      <c r="C1016" s="377">
        <f t="shared" ref="C1016" si="511">ROUND((C238*100/C$3),2)</f>
        <v>0.01</v>
      </c>
      <c r="D1016" s="377">
        <f t="shared" ref="D1016:F1016" si="512">ROUND((D238*100/D$3),2)</f>
        <v>0</v>
      </c>
      <c r="E1016" s="377">
        <f t="shared" si="512"/>
        <v>0</v>
      </c>
      <c r="F1016" s="377">
        <f t="shared" si="512"/>
        <v>0</v>
      </c>
    </row>
    <row r="1017" spans="1:6" s="326" customFormat="1" ht="13.8" x14ac:dyDescent="0.3">
      <c r="A1017" s="328"/>
      <c r="B1017" s="328" t="s">
        <v>412</v>
      </c>
      <c r="C1017" s="377">
        <f t="shared" ref="C1017" si="513">ROUND((C239*100/C$3),2)</f>
        <v>0.01</v>
      </c>
      <c r="D1017" s="377">
        <f t="shared" ref="D1017:F1017" si="514">ROUND((D239*100/D$3),2)</f>
        <v>0</v>
      </c>
      <c r="E1017" s="377">
        <f t="shared" si="514"/>
        <v>0</v>
      </c>
      <c r="F1017" s="377">
        <f t="shared" si="514"/>
        <v>0</v>
      </c>
    </row>
    <row r="1018" spans="1:6" s="326" customFormat="1" ht="13.8" x14ac:dyDescent="0.3">
      <c r="A1018" s="330"/>
      <c r="B1018" s="330" t="s">
        <v>413</v>
      </c>
      <c r="C1018" s="377">
        <f t="shared" ref="C1018" si="515">ROUND((C240*100/C$3),2)</f>
        <v>0</v>
      </c>
      <c r="D1018" s="377">
        <f t="shared" ref="D1018:F1018" si="516">ROUND((D240*100/D$3),2)</f>
        <v>0</v>
      </c>
      <c r="E1018" s="377">
        <f t="shared" si="516"/>
        <v>0</v>
      </c>
      <c r="F1018" s="377">
        <f t="shared" si="516"/>
        <v>0</v>
      </c>
    </row>
    <row r="1019" spans="1:6" s="326" customFormat="1" ht="13.8" x14ac:dyDescent="0.3">
      <c r="A1019" s="328"/>
      <c r="B1019" s="328" t="s">
        <v>414</v>
      </c>
      <c r="C1019" s="377">
        <f t="shared" ref="C1019" si="517">ROUND((C241*100/C$3),2)</f>
        <v>0</v>
      </c>
      <c r="D1019" s="377">
        <f t="shared" ref="D1019:F1019" si="518">ROUND((D241*100/D$3),2)</f>
        <v>0</v>
      </c>
      <c r="E1019" s="377">
        <f t="shared" si="518"/>
        <v>0</v>
      </c>
      <c r="F1019" s="377">
        <f t="shared" si="518"/>
        <v>0</v>
      </c>
    </row>
    <row r="1020" spans="1:6" s="326" customFormat="1" ht="13.8" x14ac:dyDescent="0.3">
      <c r="A1020" s="330"/>
      <c r="B1020" s="330" t="s">
        <v>415</v>
      </c>
      <c r="C1020" s="377">
        <f t="shared" ref="C1020" si="519">ROUND((C242*100/C$3),2)</f>
        <v>0</v>
      </c>
      <c r="D1020" s="377">
        <f t="shared" ref="D1020:F1020" si="520">ROUND((D242*100/D$3),2)</f>
        <v>0</v>
      </c>
      <c r="E1020" s="377">
        <f t="shared" si="520"/>
        <v>0</v>
      </c>
      <c r="F1020" s="377">
        <f t="shared" si="520"/>
        <v>0</v>
      </c>
    </row>
    <row r="1021" spans="1:6" s="326" customFormat="1" ht="13.8" x14ac:dyDescent="0.3">
      <c r="A1021" s="328"/>
      <c r="B1021" s="328" t="s">
        <v>416</v>
      </c>
      <c r="C1021" s="377">
        <f t="shared" ref="C1021" si="521">ROUND((C243*100/C$3),2)</f>
        <v>0.28999999999999998</v>
      </c>
      <c r="D1021" s="377">
        <f t="shared" ref="D1021:F1021" si="522">ROUND((D243*100/D$3),2)</f>
        <v>0.27</v>
      </c>
      <c r="E1021" s="377">
        <f t="shared" si="522"/>
        <v>0.32</v>
      </c>
      <c r="F1021" s="377">
        <f t="shared" si="522"/>
        <v>0.36</v>
      </c>
    </row>
    <row r="1022" spans="1:6" s="326" customFormat="1" ht="13.8" x14ac:dyDescent="0.3">
      <c r="A1022" s="330"/>
      <c r="B1022" s="330" t="s">
        <v>417</v>
      </c>
      <c r="C1022" s="377">
        <f t="shared" ref="C1022" si="523">ROUND((C244*100/C$3),2)</f>
        <v>0</v>
      </c>
      <c r="D1022" s="377">
        <f t="shared" ref="D1022:F1022" si="524">ROUND((D244*100/D$3),2)</f>
        <v>0.01</v>
      </c>
      <c r="E1022" s="377">
        <f t="shared" si="524"/>
        <v>0</v>
      </c>
      <c r="F1022" s="377">
        <f t="shared" si="524"/>
        <v>0.01</v>
      </c>
    </row>
    <row r="1023" spans="1:6" s="326" customFormat="1" ht="13.8" x14ac:dyDescent="0.3">
      <c r="A1023" s="328"/>
      <c r="B1023" s="328" t="s">
        <v>418</v>
      </c>
      <c r="C1023" s="377">
        <f t="shared" ref="C1023" si="525">ROUND((C245*100/C$3),2)</f>
        <v>0.08</v>
      </c>
      <c r="D1023" s="377">
        <f t="shared" ref="D1023:F1023" si="526">ROUND((D245*100/D$3),2)</f>
        <v>7.0000000000000007E-2</v>
      </c>
      <c r="E1023" s="377">
        <f t="shared" si="526"/>
        <v>0.1</v>
      </c>
      <c r="F1023" s="377">
        <f t="shared" si="526"/>
        <v>0.1</v>
      </c>
    </row>
    <row r="1024" spans="1:6" s="326" customFormat="1" ht="13.8" x14ac:dyDescent="0.3">
      <c r="A1024" s="330"/>
      <c r="B1024" s="330" t="s">
        <v>419</v>
      </c>
      <c r="C1024" s="377">
        <f t="shared" ref="C1024" si="527">ROUND((C246*100/C$3),2)</f>
        <v>0.09</v>
      </c>
      <c r="D1024" s="377">
        <f t="shared" ref="D1024:F1024" si="528">ROUND((D246*100/D$3),2)</f>
        <v>0.08</v>
      </c>
      <c r="E1024" s="377">
        <f t="shared" si="528"/>
        <v>0.1</v>
      </c>
      <c r="F1024" s="377">
        <f t="shared" si="528"/>
        <v>0.13</v>
      </c>
    </row>
    <row r="1025" spans="1:6" s="326" customFormat="1" ht="13.8" x14ac:dyDescent="0.3">
      <c r="A1025" s="328"/>
      <c r="B1025" s="328" t="s">
        <v>420</v>
      </c>
      <c r="C1025" s="377">
        <f t="shared" ref="C1025" si="529">ROUND((C247*100/C$3),2)</f>
        <v>7.0000000000000007E-2</v>
      </c>
      <c r="D1025" s="377">
        <f t="shared" ref="D1025:F1025" si="530">ROUND((D247*100/D$3),2)</f>
        <v>7.0000000000000007E-2</v>
      </c>
      <c r="E1025" s="377">
        <f t="shared" si="530"/>
        <v>7.0000000000000007E-2</v>
      </c>
      <c r="F1025" s="377">
        <f t="shared" si="530"/>
        <v>0.08</v>
      </c>
    </row>
    <row r="1026" spans="1:6" s="326" customFormat="1" ht="13.8" x14ac:dyDescent="0.3">
      <c r="A1026" s="330"/>
      <c r="B1026" s="330" t="s">
        <v>421</v>
      </c>
      <c r="C1026" s="377">
        <f t="shared" ref="C1026" si="531">ROUND((C248*100/C$3),2)</f>
        <v>0.06</v>
      </c>
      <c r="D1026" s="377">
        <f t="shared" ref="D1026:F1026" si="532">ROUND((D248*100/D$3),2)</f>
        <v>0.05</v>
      </c>
      <c r="E1026" s="377">
        <f t="shared" si="532"/>
        <v>0.05</v>
      </c>
      <c r="F1026" s="377">
        <f t="shared" si="532"/>
        <v>0.05</v>
      </c>
    </row>
    <row r="1027" spans="1:6" s="326" customFormat="1" ht="13.8" x14ac:dyDescent="0.3">
      <c r="A1027" s="328"/>
      <c r="B1027" s="328" t="s">
        <v>422</v>
      </c>
      <c r="C1027" s="377">
        <f t="shared" ref="C1027" si="533">ROUND((C249*100/C$3),2)</f>
        <v>7.0000000000000007E-2</v>
      </c>
      <c r="D1027" s="377">
        <f t="shared" ref="D1027:F1027" si="534">ROUND((D249*100/D$3),2)</f>
        <v>7.0000000000000007E-2</v>
      </c>
      <c r="E1027" s="377">
        <f t="shared" si="534"/>
        <v>7.0000000000000007E-2</v>
      </c>
      <c r="F1027" s="377">
        <f t="shared" si="534"/>
        <v>0.05</v>
      </c>
    </row>
    <row r="1028" spans="1:6" s="326" customFormat="1" ht="13.8" x14ac:dyDescent="0.3">
      <c r="A1028" s="330"/>
      <c r="B1028" s="330" t="s">
        <v>423</v>
      </c>
      <c r="C1028" s="377">
        <f t="shared" ref="C1028" si="535">ROUND((C250*100/C$3),2)</f>
        <v>0.16</v>
      </c>
      <c r="D1028" s="377">
        <f t="shared" ref="D1028:F1028" si="536">ROUND((D250*100/D$3),2)</f>
        <v>0.16</v>
      </c>
      <c r="E1028" s="377">
        <f t="shared" si="536"/>
        <v>0.15</v>
      </c>
      <c r="F1028" s="377">
        <f t="shared" si="536"/>
        <v>0.16</v>
      </c>
    </row>
    <row r="1029" spans="1:6" s="326" customFormat="1" ht="13.8" x14ac:dyDescent="0.3">
      <c r="A1029" s="328"/>
      <c r="B1029" s="328" t="s">
        <v>424</v>
      </c>
      <c r="C1029" s="377">
        <f t="shared" ref="C1029" si="537">ROUND((C251*100/C$3),2)</f>
        <v>0</v>
      </c>
      <c r="D1029" s="377">
        <f t="shared" ref="D1029:F1029" si="538">ROUND((D251*100/D$3),2)</f>
        <v>0</v>
      </c>
      <c r="E1029" s="377">
        <f t="shared" si="538"/>
        <v>0</v>
      </c>
      <c r="F1029" s="377">
        <f t="shared" si="538"/>
        <v>0.01</v>
      </c>
    </row>
    <row r="1030" spans="1:6" s="326" customFormat="1" ht="13.8" x14ac:dyDescent="0.3">
      <c r="A1030" s="330"/>
      <c r="B1030" s="330" t="s">
        <v>425</v>
      </c>
      <c r="C1030" s="377">
        <f t="shared" ref="C1030" si="539">ROUND((C252*100/C$3),2)</f>
        <v>0.16</v>
      </c>
      <c r="D1030" s="377">
        <f t="shared" ref="D1030:F1030" si="540">ROUND((D252*100/D$3),2)</f>
        <v>0.16</v>
      </c>
      <c r="E1030" s="377">
        <f t="shared" si="540"/>
        <v>0.15</v>
      </c>
      <c r="F1030" s="377">
        <f t="shared" si="540"/>
        <v>0.16</v>
      </c>
    </row>
    <row r="1031" spans="1:6" s="326" customFormat="1" ht="13.8" x14ac:dyDescent="0.3">
      <c r="A1031" s="328"/>
      <c r="B1031" s="328" t="s">
        <v>426</v>
      </c>
      <c r="C1031" s="377">
        <f t="shared" ref="C1031" si="541">ROUND((C253*100/C$3),2)</f>
        <v>1.02</v>
      </c>
      <c r="D1031" s="377">
        <f t="shared" ref="D1031:F1031" si="542">ROUND((D253*100/D$3),2)</f>
        <v>1.0900000000000001</v>
      </c>
      <c r="E1031" s="377">
        <f t="shared" si="542"/>
        <v>1.22</v>
      </c>
      <c r="F1031" s="377">
        <f t="shared" si="542"/>
        <v>1.26</v>
      </c>
    </row>
    <row r="1032" spans="1:6" s="326" customFormat="1" ht="13.8" x14ac:dyDescent="0.3">
      <c r="A1032" s="330"/>
      <c r="B1032" s="330" t="s">
        <v>427</v>
      </c>
      <c r="C1032" s="377">
        <f t="shared" ref="C1032" si="543">ROUND((C254*100/C$3),2)</f>
        <v>0.51</v>
      </c>
      <c r="D1032" s="377">
        <f t="shared" ref="D1032:F1032" si="544">ROUND((D254*100/D$3),2)</f>
        <v>0.51</v>
      </c>
      <c r="E1032" s="377">
        <f t="shared" si="544"/>
        <v>0.71</v>
      </c>
      <c r="F1032" s="377">
        <f t="shared" si="544"/>
        <v>0.74</v>
      </c>
    </row>
    <row r="1033" spans="1:6" s="326" customFormat="1" ht="13.8" x14ac:dyDescent="0.3">
      <c r="A1033" s="328"/>
      <c r="B1033" s="328" t="s">
        <v>428</v>
      </c>
      <c r="C1033" s="377">
        <f t="shared" ref="C1033" si="545">ROUND((C255*100/C$3),2)</f>
        <v>0.49</v>
      </c>
      <c r="D1033" s="377">
        <f t="shared" ref="D1033:F1033" si="546">ROUND((D255*100/D$3),2)</f>
        <v>0.56000000000000005</v>
      </c>
      <c r="E1033" s="377">
        <f t="shared" si="546"/>
        <v>0.48</v>
      </c>
      <c r="F1033" s="377">
        <f t="shared" si="546"/>
        <v>0.5</v>
      </c>
    </row>
    <row r="1034" spans="1:6" s="326" customFormat="1" ht="13.8" x14ac:dyDescent="0.3">
      <c r="A1034" s="330"/>
      <c r="B1034" s="330" t="s">
        <v>429</v>
      </c>
      <c r="C1034" s="377">
        <f t="shared" ref="C1034" si="547">ROUND((C256*100/C$3),2)</f>
        <v>0.1</v>
      </c>
      <c r="D1034" s="377">
        <f t="shared" ref="D1034:F1034" si="548">ROUND((D256*100/D$3),2)</f>
        <v>0.1</v>
      </c>
      <c r="E1034" s="377">
        <f t="shared" si="548"/>
        <v>0.11</v>
      </c>
      <c r="F1034" s="377">
        <f t="shared" si="548"/>
        <v>0.08</v>
      </c>
    </row>
    <row r="1035" spans="1:6" s="326" customFormat="1" ht="13.8" x14ac:dyDescent="0.3">
      <c r="A1035" s="328"/>
      <c r="B1035" s="328" t="s">
        <v>430</v>
      </c>
      <c r="C1035" s="377">
        <f t="shared" ref="C1035" si="549">ROUND((C257*100/C$3),2)</f>
        <v>0.1</v>
      </c>
      <c r="D1035" s="377">
        <f t="shared" ref="D1035:F1035" si="550">ROUND((D257*100/D$3),2)</f>
        <v>0.08</v>
      </c>
      <c r="E1035" s="377">
        <f t="shared" si="550"/>
        <v>0.06</v>
      </c>
      <c r="F1035" s="377">
        <f t="shared" si="550"/>
        <v>0.05</v>
      </c>
    </row>
    <row r="1036" spans="1:6" s="326" customFormat="1" ht="13.8" x14ac:dyDescent="0.3">
      <c r="A1036" s="330"/>
      <c r="B1036" s="330" t="s">
        <v>431</v>
      </c>
      <c r="C1036" s="377">
        <f t="shared" ref="C1036" si="551">ROUND((C258*100/C$3),2)</f>
        <v>0.04</v>
      </c>
      <c r="D1036" s="377">
        <f t="shared" ref="D1036:F1036" si="552">ROUND((D258*100/D$3),2)</f>
        <v>0.04</v>
      </c>
      <c r="E1036" s="377">
        <f t="shared" si="552"/>
        <v>0.05</v>
      </c>
      <c r="F1036" s="377">
        <f t="shared" si="552"/>
        <v>0.04</v>
      </c>
    </row>
    <row r="1037" spans="1:6" s="326" customFormat="1" ht="13.8" x14ac:dyDescent="0.3">
      <c r="A1037" s="328"/>
      <c r="B1037" s="328" t="s">
        <v>432</v>
      </c>
      <c r="C1037" s="377">
        <f t="shared" ref="C1037" si="553">ROUND((C259*100/C$3),2)</f>
        <v>0.26</v>
      </c>
      <c r="D1037" s="377">
        <f t="shared" ref="D1037:F1037" si="554">ROUND((D259*100/D$3),2)</f>
        <v>0.33</v>
      </c>
      <c r="E1037" s="377">
        <f t="shared" si="554"/>
        <v>0.27</v>
      </c>
      <c r="F1037" s="377">
        <f t="shared" si="554"/>
        <v>0.32</v>
      </c>
    </row>
    <row r="1038" spans="1:6" s="326" customFormat="1" ht="13.8" x14ac:dyDescent="0.3">
      <c r="A1038" s="330"/>
      <c r="B1038" s="330" t="s">
        <v>433</v>
      </c>
      <c r="C1038" s="377">
        <f t="shared" ref="C1038" si="555">ROUND((C260*100/C$3),2)</f>
        <v>0.02</v>
      </c>
      <c r="D1038" s="377">
        <f t="shared" ref="D1038:F1038" si="556">ROUND((D260*100/D$3),2)</f>
        <v>0.02</v>
      </c>
      <c r="E1038" s="377">
        <f t="shared" si="556"/>
        <v>0.02</v>
      </c>
      <c r="F1038" s="377">
        <f t="shared" si="556"/>
        <v>0.02</v>
      </c>
    </row>
    <row r="1039" spans="1:6" s="326" customFormat="1" ht="13.8" x14ac:dyDescent="0.3">
      <c r="A1039" s="328"/>
      <c r="B1039" s="328" t="s">
        <v>434</v>
      </c>
      <c r="C1039" s="377">
        <f t="shared" ref="C1039" si="557">ROUND((C261*100/C$3),2)</f>
        <v>0.41</v>
      </c>
      <c r="D1039" s="377">
        <f t="shared" ref="D1039:F1039" si="558">ROUND((D261*100/D$3),2)</f>
        <v>0.44</v>
      </c>
      <c r="E1039" s="377">
        <f t="shared" si="558"/>
        <v>0.44</v>
      </c>
      <c r="F1039" s="377">
        <f t="shared" si="558"/>
        <v>0.42</v>
      </c>
    </row>
    <row r="1040" spans="1:6" s="326" customFormat="1" ht="13.8" x14ac:dyDescent="0.3">
      <c r="A1040" s="330"/>
      <c r="B1040" s="330" t="s">
        <v>435</v>
      </c>
      <c r="C1040" s="377">
        <f t="shared" ref="C1040" si="559">ROUND((C262*100/C$3),2)</f>
        <v>0.32</v>
      </c>
      <c r="D1040" s="377">
        <f t="shared" ref="D1040:F1040" si="560">ROUND((D262*100/D$3),2)</f>
        <v>0.33</v>
      </c>
      <c r="E1040" s="377">
        <f t="shared" si="560"/>
        <v>0.34</v>
      </c>
      <c r="F1040" s="377">
        <f t="shared" si="560"/>
        <v>0.32</v>
      </c>
    </row>
    <row r="1041" spans="1:6" s="326" customFormat="1" ht="13.8" x14ac:dyDescent="0.3">
      <c r="A1041" s="328"/>
      <c r="B1041" s="328" t="s">
        <v>436</v>
      </c>
      <c r="C1041" s="377">
        <f t="shared" ref="C1041" si="561">ROUND((C263*100/C$3),2)</f>
        <v>0.09</v>
      </c>
      <c r="D1041" s="377">
        <f t="shared" ref="D1041:F1041" si="562">ROUND((D263*100/D$3),2)</f>
        <v>0.1</v>
      </c>
      <c r="E1041" s="377">
        <f t="shared" si="562"/>
        <v>0.1</v>
      </c>
      <c r="F1041" s="377">
        <f t="shared" si="562"/>
        <v>0.1</v>
      </c>
    </row>
    <row r="1042" spans="1:6" s="326" customFormat="1" ht="13.8" x14ac:dyDescent="0.3">
      <c r="A1042" s="330"/>
      <c r="B1042" s="330" t="s">
        <v>437</v>
      </c>
      <c r="C1042" s="377">
        <f t="shared" ref="C1042" si="563">ROUND((C264*100/C$3),2)</f>
        <v>0.24</v>
      </c>
      <c r="D1042" s="377">
        <f t="shared" ref="D1042:F1042" si="564">ROUND((D264*100/D$3),2)</f>
        <v>0.26</v>
      </c>
      <c r="E1042" s="377">
        <f t="shared" si="564"/>
        <v>0.26</v>
      </c>
      <c r="F1042" s="377">
        <f t="shared" si="564"/>
        <v>0.28000000000000003</v>
      </c>
    </row>
    <row r="1043" spans="1:6" s="326" customFormat="1" ht="13.8" x14ac:dyDescent="0.3">
      <c r="A1043" s="328"/>
      <c r="B1043" s="328" t="s">
        <v>438</v>
      </c>
      <c r="C1043" s="377">
        <f t="shared" ref="C1043" si="565">ROUND((C265*100/C$3),2)</f>
        <v>0.18</v>
      </c>
      <c r="D1043" s="377">
        <f t="shared" ref="D1043:F1043" si="566">ROUND((D265*100/D$3),2)</f>
        <v>0.15</v>
      </c>
      <c r="E1043" s="377">
        <f t="shared" si="566"/>
        <v>0.16</v>
      </c>
      <c r="F1043" s="377">
        <f t="shared" si="566"/>
        <v>0.15</v>
      </c>
    </row>
    <row r="1044" spans="1:6" s="326" customFormat="1" ht="13.8" x14ac:dyDescent="0.3">
      <c r="A1044" s="330"/>
      <c r="B1044" s="330" t="s">
        <v>439</v>
      </c>
      <c r="C1044" s="377">
        <f t="shared" ref="C1044" si="567">ROUND((C266*100/C$3),2)</f>
        <v>0.15</v>
      </c>
      <c r="D1044" s="377">
        <f t="shared" ref="D1044:F1044" si="568">ROUND((D266*100/D$3),2)</f>
        <v>0.13</v>
      </c>
      <c r="E1044" s="377">
        <f t="shared" si="568"/>
        <v>0.14000000000000001</v>
      </c>
      <c r="F1044" s="377">
        <f t="shared" si="568"/>
        <v>0.11</v>
      </c>
    </row>
    <row r="1045" spans="1:6" s="326" customFormat="1" ht="13.8" x14ac:dyDescent="0.3">
      <c r="A1045" s="328"/>
      <c r="B1045" s="328" t="s">
        <v>440</v>
      </c>
      <c r="C1045" s="377">
        <f t="shared" ref="C1045" si="569">ROUND((C267*100/C$3),2)</f>
        <v>0.02</v>
      </c>
      <c r="D1045" s="377">
        <f t="shared" ref="D1045:F1045" si="570">ROUND((D267*100/D$3),2)</f>
        <v>0.02</v>
      </c>
      <c r="E1045" s="377">
        <f t="shared" si="570"/>
        <v>0.02</v>
      </c>
      <c r="F1045" s="377">
        <f t="shared" si="570"/>
        <v>0.03</v>
      </c>
    </row>
    <row r="1046" spans="1:6" s="326" customFormat="1" ht="13.8" x14ac:dyDescent="0.3">
      <c r="A1046" s="330"/>
      <c r="B1046" s="330" t="s">
        <v>441</v>
      </c>
      <c r="C1046" s="377">
        <f t="shared" ref="C1046" si="571">ROUND((C268*100/C$3),2)</f>
        <v>0.11</v>
      </c>
      <c r="D1046" s="377">
        <f t="shared" ref="D1046:F1046" si="572">ROUND((D268*100/D$3),2)</f>
        <v>0.11</v>
      </c>
      <c r="E1046" s="377">
        <f t="shared" si="572"/>
        <v>0.1</v>
      </c>
      <c r="F1046" s="377">
        <f t="shared" si="572"/>
        <v>0.11</v>
      </c>
    </row>
    <row r="1047" spans="1:6" s="326" customFormat="1" ht="13.8" x14ac:dyDescent="0.3">
      <c r="A1047" s="328"/>
      <c r="B1047" s="328" t="s">
        <v>442</v>
      </c>
      <c r="C1047" s="377">
        <f t="shared" ref="C1047" si="573">ROUND((C269*100/C$3),2)</f>
        <v>0.36</v>
      </c>
      <c r="D1047" s="377">
        <f t="shared" ref="D1047:F1047" si="574">ROUND((D269*100/D$3),2)</f>
        <v>0.39</v>
      </c>
      <c r="E1047" s="377">
        <f t="shared" si="574"/>
        <v>0.38</v>
      </c>
      <c r="F1047" s="377">
        <f t="shared" si="574"/>
        <v>0.37</v>
      </c>
    </row>
    <row r="1048" spans="1:6" s="326" customFormat="1" ht="13.8" x14ac:dyDescent="0.3">
      <c r="A1048" s="330"/>
      <c r="B1048" s="330" t="s">
        <v>443</v>
      </c>
      <c r="C1048" s="377">
        <f t="shared" ref="C1048" si="575">ROUND((C270*100/C$3),2)</f>
        <v>7.0000000000000007E-2</v>
      </c>
      <c r="D1048" s="377">
        <f t="shared" ref="D1048:F1048" si="576">ROUND((D270*100/D$3),2)</f>
        <v>0.06</v>
      </c>
      <c r="E1048" s="377">
        <f t="shared" si="576"/>
        <v>0.05</v>
      </c>
      <c r="F1048" s="377">
        <f t="shared" si="576"/>
        <v>7.0000000000000007E-2</v>
      </c>
    </row>
    <row r="1049" spans="1:6" s="326" customFormat="1" ht="13.8" x14ac:dyDescent="0.3">
      <c r="A1049" s="328"/>
      <c r="B1049" s="328" t="s">
        <v>444</v>
      </c>
      <c r="C1049" s="377">
        <f t="shared" ref="C1049" si="577">ROUND((C271*100/C$3),2)</f>
        <v>0.46</v>
      </c>
      <c r="D1049" s="377">
        <f t="shared" ref="D1049:F1049" si="578">ROUND((D271*100/D$3),2)</f>
        <v>0.47</v>
      </c>
      <c r="E1049" s="377">
        <f t="shared" si="578"/>
        <v>0.49</v>
      </c>
      <c r="F1049" s="377">
        <f t="shared" si="578"/>
        <v>0.45</v>
      </c>
    </row>
    <row r="1050" spans="1:6" s="326" customFormat="1" ht="13.8" x14ac:dyDescent="0.3">
      <c r="A1050" s="330"/>
      <c r="B1050" s="330" t="s">
        <v>445</v>
      </c>
      <c r="C1050" s="377">
        <f t="shared" ref="C1050" si="579">ROUND((C272*100/C$3),2)</f>
        <v>7.0000000000000007E-2</v>
      </c>
      <c r="D1050" s="377">
        <f t="shared" ref="D1050:F1050" si="580">ROUND((D272*100/D$3),2)</f>
        <v>7.0000000000000007E-2</v>
      </c>
      <c r="E1050" s="377">
        <f t="shared" si="580"/>
        <v>7.0000000000000007E-2</v>
      </c>
      <c r="F1050" s="377">
        <f t="shared" si="580"/>
        <v>7.0000000000000007E-2</v>
      </c>
    </row>
    <row r="1051" spans="1:6" s="326" customFormat="1" ht="13.8" x14ac:dyDescent="0.3">
      <c r="A1051" s="328"/>
      <c r="B1051" s="328" t="s">
        <v>446</v>
      </c>
      <c r="C1051" s="377">
        <f t="shared" ref="C1051" si="581">ROUND((C273*100/C$3),2)</f>
        <v>0.38</v>
      </c>
      <c r="D1051" s="377">
        <f t="shared" ref="D1051:F1051" si="582">ROUND((D273*100/D$3),2)</f>
        <v>0.4</v>
      </c>
      <c r="E1051" s="377">
        <f t="shared" si="582"/>
        <v>0.42</v>
      </c>
      <c r="F1051" s="377">
        <f t="shared" si="582"/>
        <v>0.39</v>
      </c>
    </row>
    <row r="1052" spans="1:6" s="326" customFormat="1" ht="13.8" x14ac:dyDescent="0.3">
      <c r="A1052" s="330"/>
      <c r="B1052" s="330" t="s">
        <v>447</v>
      </c>
      <c r="C1052" s="377">
        <f t="shared" ref="C1052" si="583">ROUND((C274*100/C$3),2)</f>
        <v>0.91</v>
      </c>
      <c r="D1052" s="377">
        <f t="shared" ref="D1052:F1052" si="584">ROUND((D274*100/D$3),2)</f>
        <v>0.92</v>
      </c>
      <c r="E1052" s="377">
        <f t="shared" si="584"/>
        <v>0.93</v>
      </c>
      <c r="F1052" s="377">
        <f t="shared" si="584"/>
        <v>0.93</v>
      </c>
    </row>
    <row r="1053" spans="1:6" s="326" customFormat="1" ht="13.8" x14ac:dyDescent="0.3">
      <c r="A1053" s="328"/>
      <c r="B1053" s="328" t="s">
        <v>448</v>
      </c>
      <c r="C1053" s="377">
        <f t="shared" ref="C1053" si="585">ROUND((C275*100/C$3),2)</f>
        <v>0.47</v>
      </c>
      <c r="D1053" s="377">
        <f t="shared" ref="D1053:F1053" si="586">ROUND((D275*100/D$3),2)</f>
        <v>0.49</v>
      </c>
      <c r="E1053" s="377">
        <f t="shared" si="586"/>
        <v>0.5</v>
      </c>
      <c r="F1053" s="377">
        <f t="shared" si="586"/>
        <v>0.52</v>
      </c>
    </row>
    <row r="1054" spans="1:6" s="326" customFormat="1" ht="13.8" x14ac:dyDescent="0.3">
      <c r="A1054" s="330"/>
      <c r="B1054" s="330" t="s">
        <v>449</v>
      </c>
      <c r="C1054" s="377">
        <f t="shared" ref="C1054" si="587">ROUND((C276*100/C$3),2)</f>
        <v>0</v>
      </c>
      <c r="D1054" s="377">
        <f t="shared" ref="D1054:F1054" si="588">ROUND((D276*100/D$3),2)</f>
        <v>0</v>
      </c>
      <c r="E1054" s="377">
        <f t="shared" si="588"/>
        <v>0</v>
      </c>
      <c r="F1054" s="377">
        <f t="shared" si="588"/>
        <v>0</v>
      </c>
    </row>
    <row r="1055" spans="1:6" s="326" customFormat="1" ht="13.8" x14ac:dyDescent="0.3">
      <c r="A1055" s="328"/>
      <c r="B1055" s="328" t="s">
        <v>450</v>
      </c>
      <c r="C1055" s="377">
        <f t="shared" ref="C1055" si="589">ROUND((C277*100/C$3),2)</f>
        <v>0</v>
      </c>
      <c r="D1055" s="377">
        <f t="shared" ref="D1055:F1055" si="590">ROUND((D277*100/D$3),2)</f>
        <v>0</v>
      </c>
      <c r="E1055" s="377">
        <f t="shared" si="590"/>
        <v>0</v>
      </c>
      <c r="F1055" s="377">
        <f t="shared" si="590"/>
        <v>0</v>
      </c>
    </row>
    <row r="1056" spans="1:6" s="326" customFormat="1" ht="13.8" x14ac:dyDescent="0.3">
      <c r="A1056" s="330"/>
      <c r="B1056" s="330" t="s">
        <v>451</v>
      </c>
      <c r="C1056" s="377">
        <f t="shared" ref="C1056" si="591">ROUND((C278*100/C$3),2)</f>
        <v>0</v>
      </c>
      <c r="D1056" s="377">
        <f t="shared" ref="D1056:F1056" si="592">ROUND((D278*100/D$3),2)</f>
        <v>0</v>
      </c>
      <c r="E1056" s="377">
        <f t="shared" si="592"/>
        <v>0</v>
      </c>
      <c r="F1056" s="377">
        <f t="shared" si="592"/>
        <v>0</v>
      </c>
    </row>
    <row r="1057" spans="1:6" s="326" customFormat="1" ht="13.8" x14ac:dyDescent="0.3">
      <c r="A1057" s="328"/>
      <c r="B1057" s="328" t="s">
        <v>452</v>
      </c>
      <c r="C1057" s="377">
        <f t="shared" ref="C1057" si="593">ROUND((C279*100/C$3),2)</f>
        <v>0.09</v>
      </c>
      <c r="D1057" s="377">
        <f t="shared" ref="D1057:F1057" si="594">ROUND((D279*100/D$3),2)</f>
        <v>0.08</v>
      </c>
      <c r="E1057" s="377">
        <f t="shared" si="594"/>
        <v>0.09</v>
      </c>
      <c r="F1057" s="377">
        <f t="shared" si="594"/>
        <v>0.11</v>
      </c>
    </row>
    <row r="1058" spans="1:6" s="326" customFormat="1" ht="13.8" x14ac:dyDescent="0.3">
      <c r="A1058" s="330"/>
      <c r="B1058" s="330" t="s">
        <v>453</v>
      </c>
      <c r="C1058" s="377">
        <f t="shared" ref="C1058" si="595">ROUND((C280*100/C$3),2)</f>
        <v>0.05</v>
      </c>
      <c r="D1058" s="377">
        <f t="shared" ref="D1058:F1058" si="596">ROUND((D280*100/D$3),2)</f>
        <v>0.04</v>
      </c>
      <c r="E1058" s="377">
        <f t="shared" si="596"/>
        <v>0.05</v>
      </c>
      <c r="F1058" s="377">
        <f t="shared" si="596"/>
        <v>0.04</v>
      </c>
    </row>
    <row r="1059" spans="1:6" s="326" customFormat="1" ht="13.8" x14ac:dyDescent="0.3">
      <c r="A1059" s="328"/>
      <c r="B1059" s="328" t="s">
        <v>454</v>
      </c>
      <c r="C1059" s="377">
        <f t="shared" ref="C1059" si="597">ROUND((C281*100/C$3),2)</f>
        <v>0.04</v>
      </c>
      <c r="D1059" s="377">
        <f t="shared" ref="D1059:F1059" si="598">ROUND((D281*100/D$3),2)</f>
        <v>0.04</v>
      </c>
      <c r="E1059" s="377">
        <f t="shared" si="598"/>
        <v>0.04</v>
      </c>
      <c r="F1059" s="377">
        <f t="shared" si="598"/>
        <v>7.0000000000000007E-2</v>
      </c>
    </row>
    <row r="1060" spans="1:6" s="326" customFormat="1" ht="13.8" x14ac:dyDescent="0.3">
      <c r="A1060" s="330"/>
      <c r="B1060" s="330" t="s">
        <v>455</v>
      </c>
      <c r="C1060" s="377">
        <f t="shared" ref="C1060" si="599">ROUND((C282*100/C$3),2)</f>
        <v>0.02</v>
      </c>
      <c r="D1060" s="377">
        <f t="shared" ref="D1060:F1060" si="600">ROUND((D282*100/D$3),2)</f>
        <v>0.03</v>
      </c>
      <c r="E1060" s="377">
        <f t="shared" si="600"/>
        <v>0.03</v>
      </c>
      <c r="F1060" s="377">
        <f t="shared" si="600"/>
        <v>0.02</v>
      </c>
    </row>
    <row r="1061" spans="1:6" s="326" customFormat="1" ht="13.8" x14ac:dyDescent="0.3">
      <c r="A1061" s="328"/>
      <c r="B1061" s="328" t="s">
        <v>456</v>
      </c>
      <c r="C1061" s="377">
        <f t="shared" ref="C1061" si="601">ROUND((C283*100/C$3),2)</f>
        <v>0.01</v>
      </c>
      <c r="D1061" s="377">
        <f t="shared" ref="D1061:F1061" si="602">ROUND((D283*100/D$3),2)</f>
        <v>0.02</v>
      </c>
      <c r="E1061" s="377">
        <f t="shared" si="602"/>
        <v>0.02</v>
      </c>
      <c r="F1061" s="377">
        <f t="shared" si="602"/>
        <v>0.01</v>
      </c>
    </row>
    <row r="1062" spans="1:6" s="326" customFormat="1" ht="13.8" x14ac:dyDescent="0.3">
      <c r="A1062" s="330"/>
      <c r="B1062" s="330" t="s">
        <v>457</v>
      </c>
      <c r="C1062" s="377">
        <f t="shared" ref="C1062" si="603">ROUND((C284*100/C$3),2)</f>
        <v>0.01</v>
      </c>
      <c r="D1062" s="377">
        <f t="shared" ref="D1062:F1062" si="604">ROUND((D284*100/D$3),2)</f>
        <v>0.01</v>
      </c>
      <c r="E1062" s="377">
        <f t="shared" si="604"/>
        <v>0.01</v>
      </c>
      <c r="F1062" s="377">
        <f t="shared" si="604"/>
        <v>0.01</v>
      </c>
    </row>
    <row r="1063" spans="1:6" s="326" customFormat="1" ht="13.8" x14ac:dyDescent="0.3">
      <c r="A1063" s="328"/>
      <c r="B1063" s="328" t="s">
        <v>458</v>
      </c>
      <c r="C1063" s="377">
        <f t="shared" ref="C1063" si="605">ROUND((C285*100/C$3),2)</f>
        <v>0.13</v>
      </c>
      <c r="D1063" s="377">
        <f t="shared" ref="D1063:F1063" si="606">ROUND((D285*100/D$3),2)</f>
        <v>0.15</v>
      </c>
      <c r="E1063" s="377">
        <f t="shared" si="606"/>
        <v>0.15</v>
      </c>
      <c r="F1063" s="377">
        <f t="shared" si="606"/>
        <v>0.16</v>
      </c>
    </row>
    <row r="1064" spans="1:6" s="326" customFormat="1" ht="13.8" x14ac:dyDescent="0.3">
      <c r="A1064" s="330"/>
      <c r="B1064" s="330" t="s">
        <v>459</v>
      </c>
      <c r="C1064" s="377">
        <f t="shared" ref="C1064" si="607">ROUND((C286*100/C$3),2)</f>
        <v>0.05</v>
      </c>
      <c r="D1064" s="377">
        <f t="shared" ref="D1064:F1064" si="608">ROUND((D286*100/D$3),2)</f>
        <v>0.05</v>
      </c>
      <c r="E1064" s="377">
        <f t="shared" si="608"/>
        <v>0.05</v>
      </c>
      <c r="F1064" s="377">
        <f t="shared" si="608"/>
        <v>0.06</v>
      </c>
    </row>
    <row r="1065" spans="1:6" s="326" customFormat="1" ht="13.8" x14ac:dyDescent="0.3">
      <c r="A1065" s="328"/>
      <c r="B1065" s="328" t="s">
        <v>460</v>
      </c>
      <c r="C1065" s="377">
        <f t="shared" ref="C1065" si="609">ROUND((C287*100/C$3),2)</f>
        <v>0.09</v>
      </c>
      <c r="D1065" s="377">
        <f t="shared" ref="D1065:F1065" si="610">ROUND((D287*100/D$3),2)</f>
        <v>0.09</v>
      </c>
      <c r="E1065" s="377">
        <f t="shared" si="610"/>
        <v>0.1</v>
      </c>
      <c r="F1065" s="377">
        <f t="shared" si="610"/>
        <v>0.1</v>
      </c>
    </row>
    <row r="1066" spans="1:6" s="326" customFormat="1" ht="13.8" x14ac:dyDescent="0.3">
      <c r="A1066" s="330"/>
      <c r="B1066" s="330" t="s">
        <v>461</v>
      </c>
      <c r="C1066" s="377">
        <f t="shared" ref="C1066" si="611">ROUND((C288*100/C$3),2)</f>
        <v>0.12</v>
      </c>
      <c r="D1066" s="377">
        <f t="shared" ref="D1066:F1066" si="612">ROUND((D288*100/D$3),2)</f>
        <v>0.12</v>
      </c>
      <c r="E1066" s="377">
        <f t="shared" si="612"/>
        <v>0.13</v>
      </c>
      <c r="F1066" s="377">
        <f t="shared" si="612"/>
        <v>0.12</v>
      </c>
    </row>
    <row r="1067" spans="1:6" s="326" customFormat="1" ht="13.8" x14ac:dyDescent="0.3">
      <c r="A1067" s="328"/>
      <c r="B1067" s="328" t="s">
        <v>462</v>
      </c>
      <c r="C1067" s="377">
        <f t="shared" ref="C1067" si="613">ROUND((C289*100/C$3),2)</f>
        <v>0.06</v>
      </c>
      <c r="D1067" s="377">
        <f t="shared" ref="D1067:F1067" si="614">ROUND((D289*100/D$3),2)</f>
        <v>0.05</v>
      </c>
      <c r="E1067" s="377">
        <f t="shared" si="614"/>
        <v>0.06</v>
      </c>
      <c r="F1067" s="377">
        <f t="shared" si="614"/>
        <v>0.06</v>
      </c>
    </row>
    <row r="1068" spans="1:6" s="326" customFormat="1" ht="13.8" x14ac:dyDescent="0.3">
      <c r="A1068" s="330"/>
      <c r="B1068" s="330" t="s">
        <v>463</v>
      </c>
      <c r="C1068" s="377">
        <f t="shared" ref="C1068" si="615">ROUND((C290*100/C$3),2)</f>
        <v>0.06</v>
      </c>
      <c r="D1068" s="377">
        <f t="shared" ref="D1068:F1068" si="616">ROUND((D290*100/D$3),2)</f>
        <v>7.0000000000000007E-2</v>
      </c>
      <c r="E1068" s="377">
        <f t="shared" si="616"/>
        <v>7.0000000000000007E-2</v>
      </c>
      <c r="F1068" s="377">
        <f t="shared" si="616"/>
        <v>0.06</v>
      </c>
    </row>
    <row r="1069" spans="1:6" s="326" customFormat="1" ht="13.8" x14ac:dyDescent="0.3">
      <c r="A1069" s="328"/>
      <c r="B1069" s="328" t="s">
        <v>464</v>
      </c>
      <c r="C1069" s="377">
        <f t="shared" ref="C1069" si="617">ROUND((C291*100/C$3),2)</f>
        <v>0.1</v>
      </c>
      <c r="D1069" s="377">
        <f t="shared" ref="D1069:F1069" si="618">ROUND((D291*100/D$3),2)</f>
        <v>0.11</v>
      </c>
      <c r="E1069" s="377">
        <f t="shared" si="618"/>
        <v>0.1</v>
      </c>
      <c r="F1069" s="377">
        <f t="shared" si="618"/>
        <v>0.1</v>
      </c>
    </row>
    <row r="1070" spans="1:6" s="326" customFormat="1" ht="13.8" x14ac:dyDescent="0.3">
      <c r="A1070" s="330"/>
      <c r="B1070" s="330" t="s">
        <v>465</v>
      </c>
      <c r="C1070" s="377">
        <f t="shared" ref="C1070" si="619">ROUND((C292*100/C$3),2)</f>
        <v>0</v>
      </c>
      <c r="D1070" s="377">
        <f t="shared" ref="D1070:F1070" si="620">ROUND((D292*100/D$3),2)</f>
        <v>0</v>
      </c>
      <c r="E1070" s="377">
        <f t="shared" si="620"/>
        <v>0</v>
      </c>
      <c r="F1070" s="377">
        <f t="shared" si="620"/>
        <v>0</v>
      </c>
    </row>
    <row r="1071" spans="1:6" s="326" customFormat="1" ht="13.8" x14ac:dyDescent="0.3">
      <c r="A1071" s="328"/>
      <c r="B1071" s="328" t="s">
        <v>466</v>
      </c>
      <c r="C1071" s="377">
        <f t="shared" ref="C1071" si="621">ROUND((C293*100/C$3),2)</f>
        <v>0</v>
      </c>
      <c r="D1071" s="377">
        <f t="shared" ref="D1071:F1071" si="622">ROUND((D293*100/D$3),2)</f>
        <v>0</v>
      </c>
      <c r="E1071" s="377">
        <f t="shared" si="622"/>
        <v>0</v>
      </c>
      <c r="F1071" s="377">
        <f t="shared" si="622"/>
        <v>0</v>
      </c>
    </row>
    <row r="1072" spans="1:6" s="326" customFormat="1" ht="13.8" x14ac:dyDescent="0.3">
      <c r="A1072" s="330"/>
      <c r="B1072" s="330" t="s">
        <v>467</v>
      </c>
      <c r="C1072" s="377">
        <f t="shared" ref="C1072" si="623">ROUND((C294*100/C$3),2)</f>
        <v>0.1</v>
      </c>
      <c r="D1072" s="377">
        <f t="shared" ref="D1072:F1072" si="624">ROUND((D294*100/D$3),2)</f>
        <v>0.1</v>
      </c>
      <c r="E1072" s="377">
        <f t="shared" si="624"/>
        <v>0.1</v>
      </c>
      <c r="F1072" s="377">
        <f t="shared" si="624"/>
        <v>0.1</v>
      </c>
    </row>
    <row r="1073" spans="1:6" s="326" customFormat="1" ht="13.8" x14ac:dyDescent="0.3">
      <c r="A1073" s="328"/>
      <c r="B1073" s="328" t="s">
        <v>468</v>
      </c>
      <c r="C1073" s="377">
        <f t="shared" ref="C1073" si="625">ROUND((C295*100/C$3),2)</f>
        <v>0.26</v>
      </c>
      <c r="D1073" s="377">
        <f t="shared" ref="D1073:F1073" si="626">ROUND((D295*100/D$3),2)</f>
        <v>0.26</v>
      </c>
      <c r="E1073" s="377">
        <f t="shared" si="626"/>
        <v>0.26</v>
      </c>
      <c r="F1073" s="377">
        <f t="shared" si="626"/>
        <v>0.27</v>
      </c>
    </row>
    <row r="1074" spans="1:6" s="326" customFormat="1" ht="13.8" x14ac:dyDescent="0.3">
      <c r="A1074" s="330"/>
      <c r="B1074" s="330" t="s">
        <v>469</v>
      </c>
      <c r="C1074" s="377">
        <f t="shared" ref="C1074" si="627">ROUND((C296*100/C$3),2)</f>
        <v>7.0000000000000007E-2</v>
      </c>
      <c r="D1074" s="377">
        <f t="shared" ref="D1074:F1074" si="628">ROUND((D296*100/D$3),2)</f>
        <v>0.06</v>
      </c>
      <c r="E1074" s="377">
        <f t="shared" si="628"/>
        <v>7.0000000000000007E-2</v>
      </c>
      <c r="F1074" s="377">
        <f t="shared" si="628"/>
        <v>0.06</v>
      </c>
    </row>
    <row r="1075" spans="1:6" s="326" customFormat="1" ht="13.8" x14ac:dyDescent="0.3">
      <c r="A1075" s="328"/>
      <c r="B1075" s="328" t="s">
        <v>470</v>
      </c>
      <c r="C1075" s="377">
        <f t="shared" ref="C1075" si="629">ROUND((C297*100/C$3),2)</f>
        <v>0.04</v>
      </c>
      <c r="D1075" s="377">
        <f t="shared" ref="D1075:F1075" si="630">ROUND((D297*100/D$3),2)</f>
        <v>0.05</v>
      </c>
      <c r="E1075" s="377">
        <f t="shared" si="630"/>
        <v>0.05</v>
      </c>
      <c r="F1075" s="377">
        <f t="shared" si="630"/>
        <v>0.05</v>
      </c>
    </row>
    <row r="1076" spans="1:6" s="326" customFormat="1" ht="13.8" x14ac:dyDescent="0.3">
      <c r="A1076" s="330"/>
      <c r="B1076" s="330" t="s">
        <v>471</v>
      </c>
      <c r="C1076" s="377">
        <f t="shared" ref="C1076" si="631">ROUND((C298*100/C$3),2)</f>
        <v>0.06</v>
      </c>
      <c r="D1076" s="377">
        <f t="shared" ref="D1076:F1076" si="632">ROUND((D298*100/D$3),2)</f>
        <v>7.0000000000000007E-2</v>
      </c>
      <c r="E1076" s="377">
        <f t="shared" si="632"/>
        <v>7.0000000000000007E-2</v>
      </c>
      <c r="F1076" s="377">
        <f t="shared" si="632"/>
        <v>0.08</v>
      </c>
    </row>
    <row r="1077" spans="1:6" s="326" customFormat="1" ht="13.8" x14ac:dyDescent="0.3">
      <c r="A1077" s="328"/>
      <c r="B1077" s="328" t="s">
        <v>472</v>
      </c>
      <c r="C1077" s="377">
        <f t="shared" ref="C1077" si="633">ROUND((C299*100/C$3),2)</f>
        <v>0.09</v>
      </c>
      <c r="D1077" s="377">
        <f t="shared" ref="D1077:F1077" si="634">ROUND((D299*100/D$3),2)</f>
        <v>0.08</v>
      </c>
      <c r="E1077" s="377">
        <f t="shared" si="634"/>
        <v>0.09</v>
      </c>
      <c r="F1077" s="377">
        <f t="shared" si="634"/>
        <v>0.08</v>
      </c>
    </row>
    <row r="1078" spans="1:6" s="326" customFormat="1" ht="13.8" x14ac:dyDescent="0.3">
      <c r="A1078" s="330"/>
      <c r="B1078" s="330" t="s">
        <v>473</v>
      </c>
      <c r="C1078" s="377">
        <f t="shared" ref="C1078" si="635">ROUND((C300*100/C$3),2)</f>
        <v>0.17</v>
      </c>
      <c r="D1078" s="377">
        <f t="shared" ref="D1078:F1078" si="636">ROUND((D300*100/D$3),2)</f>
        <v>0.17</v>
      </c>
      <c r="E1078" s="377">
        <f t="shared" si="636"/>
        <v>0.16</v>
      </c>
      <c r="F1078" s="377">
        <f t="shared" si="636"/>
        <v>0.15</v>
      </c>
    </row>
    <row r="1079" spans="1:6" s="326" customFormat="1" ht="13.8" x14ac:dyDescent="0.3">
      <c r="A1079" s="328"/>
      <c r="B1079" s="328" t="s">
        <v>474</v>
      </c>
      <c r="C1079" s="377">
        <f t="shared" ref="C1079" si="637">ROUND((C301*100/C$3),2)</f>
        <v>1.39</v>
      </c>
      <c r="D1079" s="377">
        <f t="shared" ref="D1079:F1079" si="638">ROUND((D301*100/D$3),2)</f>
        <v>1.3</v>
      </c>
      <c r="E1079" s="377">
        <f t="shared" si="638"/>
        <v>1.29</v>
      </c>
      <c r="F1079" s="377">
        <f t="shared" si="638"/>
        <v>1.24</v>
      </c>
    </row>
    <row r="1080" spans="1:6" s="326" customFormat="1" ht="13.8" x14ac:dyDescent="0.3">
      <c r="A1080" s="330"/>
      <c r="B1080" s="330" t="s">
        <v>475</v>
      </c>
      <c r="C1080" s="377">
        <f t="shared" ref="C1080" si="639">ROUND((C302*100/C$3),2)</f>
        <v>0.87</v>
      </c>
      <c r="D1080" s="377">
        <f t="shared" ref="D1080:F1080" si="640">ROUND((D302*100/D$3),2)</f>
        <v>0.81</v>
      </c>
      <c r="E1080" s="377">
        <f t="shared" si="640"/>
        <v>0.82</v>
      </c>
      <c r="F1080" s="377">
        <f t="shared" si="640"/>
        <v>0.78</v>
      </c>
    </row>
    <row r="1081" spans="1:6" s="326" customFormat="1" ht="13.8" x14ac:dyDescent="0.3">
      <c r="A1081" s="328"/>
      <c r="B1081" s="328" t="s">
        <v>476</v>
      </c>
      <c r="C1081" s="377">
        <f t="shared" ref="C1081" si="641">ROUND((C303*100/C$3),2)</f>
        <v>0.04</v>
      </c>
      <c r="D1081" s="377">
        <f t="shared" ref="D1081:F1081" si="642">ROUND((D303*100/D$3),2)</f>
        <v>0.05</v>
      </c>
      <c r="E1081" s="377">
        <f t="shared" si="642"/>
        <v>0.04</v>
      </c>
      <c r="F1081" s="377">
        <f t="shared" si="642"/>
        <v>0.04</v>
      </c>
    </row>
    <row r="1082" spans="1:6" s="326" customFormat="1" ht="13.8" x14ac:dyDescent="0.3">
      <c r="A1082" s="330"/>
      <c r="B1082" s="330" t="s">
        <v>477</v>
      </c>
      <c r="C1082" s="377">
        <f t="shared" ref="C1082" si="643">ROUND((C304*100/C$3),2)</f>
        <v>0.02</v>
      </c>
      <c r="D1082" s="377">
        <f t="shared" ref="D1082:F1082" si="644">ROUND((D304*100/D$3),2)</f>
        <v>0.02</v>
      </c>
      <c r="E1082" s="377">
        <f t="shared" si="644"/>
        <v>0.02</v>
      </c>
      <c r="F1082" s="377">
        <f t="shared" si="644"/>
        <v>0.02</v>
      </c>
    </row>
    <row r="1083" spans="1:6" s="326" customFormat="1" ht="13.8" x14ac:dyDescent="0.3">
      <c r="A1083" s="328"/>
      <c r="B1083" s="328" t="s">
        <v>478</v>
      </c>
      <c r="C1083" s="377">
        <f t="shared" ref="C1083" si="645">ROUND((C305*100/C$3),2)</f>
        <v>0.47</v>
      </c>
      <c r="D1083" s="377">
        <f t="shared" ref="D1083:F1083" si="646">ROUND((D305*100/D$3),2)</f>
        <v>0.42</v>
      </c>
      <c r="E1083" s="377">
        <f t="shared" si="646"/>
        <v>0.4</v>
      </c>
      <c r="F1083" s="377">
        <f t="shared" si="646"/>
        <v>0.4</v>
      </c>
    </row>
    <row r="1084" spans="1:6" s="326" customFormat="1" ht="13.8" x14ac:dyDescent="0.3">
      <c r="A1084" s="330"/>
      <c r="B1084" s="330" t="s">
        <v>479</v>
      </c>
      <c r="C1084" s="377">
        <f t="shared" ref="C1084" si="647">ROUND((C306*100/C$3),2)</f>
        <v>0.21</v>
      </c>
      <c r="D1084" s="377">
        <f t="shared" ref="D1084:F1084" si="648">ROUND((D306*100/D$3),2)</f>
        <v>0.2</v>
      </c>
      <c r="E1084" s="377">
        <f t="shared" si="648"/>
        <v>0.2</v>
      </c>
      <c r="F1084" s="377">
        <f t="shared" si="648"/>
        <v>0.2</v>
      </c>
    </row>
    <row r="1085" spans="1:6" s="326" customFormat="1" ht="13.8" x14ac:dyDescent="0.3">
      <c r="A1085" s="328"/>
      <c r="B1085" s="328" t="s">
        <v>480</v>
      </c>
      <c r="C1085" s="377">
        <f t="shared" ref="C1085" si="649">ROUND((C307*100/C$3),2)</f>
        <v>0.12</v>
      </c>
      <c r="D1085" s="377">
        <f t="shared" ref="D1085:F1085" si="650">ROUND((D307*100/D$3),2)</f>
        <v>0.12</v>
      </c>
      <c r="E1085" s="377">
        <f t="shared" si="650"/>
        <v>0.11</v>
      </c>
      <c r="F1085" s="377">
        <f t="shared" si="650"/>
        <v>0.11</v>
      </c>
    </row>
    <row r="1086" spans="1:6" s="326" customFormat="1" ht="13.8" x14ac:dyDescent="0.3">
      <c r="A1086" s="330"/>
      <c r="B1086" s="330" t="s">
        <v>481</v>
      </c>
      <c r="C1086" s="377">
        <f t="shared" ref="C1086" si="651">ROUND((C308*100/C$3),2)</f>
        <v>0.03</v>
      </c>
      <c r="D1086" s="377">
        <f t="shared" ref="D1086:F1086" si="652">ROUND((D308*100/D$3),2)</f>
        <v>0.03</v>
      </c>
      <c r="E1086" s="377">
        <f t="shared" si="652"/>
        <v>0.04</v>
      </c>
      <c r="F1086" s="377">
        <f t="shared" si="652"/>
        <v>0.03</v>
      </c>
    </row>
    <row r="1087" spans="1:6" s="326" customFormat="1" ht="13.8" x14ac:dyDescent="0.3">
      <c r="A1087" s="328"/>
      <c r="B1087" s="328" t="s">
        <v>482</v>
      </c>
      <c r="C1087" s="377">
        <f t="shared" ref="C1087" si="653">ROUND((C309*100/C$3),2)</f>
        <v>0.05</v>
      </c>
      <c r="D1087" s="377">
        <f t="shared" ref="D1087:F1087" si="654">ROUND((D309*100/D$3),2)</f>
        <v>0.05</v>
      </c>
      <c r="E1087" s="377">
        <f t="shared" si="654"/>
        <v>0.04</v>
      </c>
      <c r="F1087" s="377">
        <f t="shared" si="654"/>
        <v>0.05</v>
      </c>
    </row>
    <row r="1088" spans="1:6" s="326" customFormat="1" ht="13.8" x14ac:dyDescent="0.3">
      <c r="A1088" s="330"/>
      <c r="B1088" s="330" t="s">
        <v>483</v>
      </c>
      <c r="C1088" s="377">
        <f t="shared" ref="C1088" si="655">ROUND((C310*100/C$3),2)</f>
        <v>0.84</v>
      </c>
      <c r="D1088" s="377">
        <f t="shared" ref="D1088:F1088" si="656">ROUND((D310*100/D$3),2)</f>
        <v>0.84</v>
      </c>
      <c r="E1088" s="377">
        <f t="shared" si="656"/>
        <v>0.83</v>
      </c>
      <c r="F1088" s="377">
        <f t="shared" si="656"/>
        <v>0.81</v>
      </c>
    </row>
    <row r="1089" spans="1:6" s="326" customFormat="1" ht="13.8" x14ac:dyDescent="0.3">
      <c r="A1089" s="328"/>
      <c r="B1089" s="328" t="s">
        <v>484</v>
      </c>
      <c r="C1089" s="377">
        <f t="shared" ref="C1089" si="657">ROUND((C311*100/C$3),2)</f>
        <v>0.02</v>
      </c>
      <c r="D1089" s="377">
        <f t="shared" ref="D1089:F1089" si="658">ROUND((D311*100/D$3),2)</f>
        <v>0.02</v>
      </c>
      <c r="E1089" s="377">
        <f t="shared" si="658"/>
        <v>0.02</v>
      </c>
      <c r="F1089" s="377">
        <f t="shared" si="658"/>
        <v>0.03</v>
      </c>
    </row>
    <row r="1090" spans="1:6" s="326" customFormat="1" ht="13.8" x14ac:dyDescent="0.3">
      <c r="A1090" s="330"/>
      <c r="B1090" s="330" t="s">
        <v>485</v>
      </c>
      <c r="C1090" s="377">
        <f t="shared" ref="C1090" si="659">ROUND((C312*100/C$3),2)</f>
        <v>0.18</v>
      </c>
      <c r="D1090" s="377">
        <f t="shared" ref="D1090:F1090" si="660">ROUND((D312*100/D$3),2)</f>
        <v>0.19</v>
      </c>
      <c r="E1090" s="377">
        <f t="shared" si="660"/>
        <v>0.17</v>
      </c>
      <c r="F1090" s="377">
        <f t="shared" si="660"/>
        <v>0.2</v>
      </c>
    </row>
    <row r="1091" spans="1:6" s="326" customFormat="1" ht="13.8" x14ac:dyDescent="0.3">
      <c r="A1091" s="328"/>
      <c r="B1091" s="328" t="s">
        <v>486</v>
      </c>
      <c r="C1091" s="377">
        <f t="shared" ref="C1091" si="661">ROUND((C313*100/C$3),2)</f>
        <v>0.3</v>
      </c>
      <c r="D1091" s="377">
        <f t="shared" ref="D1091:F1091" si="662">ROUND((D313*100/D$3),2)</f>
        <v>0.28000000000000003</v>
      </c>
      <c r="E1091" s="377">
        <f t="shared" si="662"/>
        <v>0.3</v>
      </c>
      <c r="F1091" s="377">
        <f t="shared" si="662"/>
        <v>0.24</v>
      </c>
    </row>
    <row r="1092" spans="1:6" s="326" customFormat="1" ht="13.8" x14ac:dyDescent="0.3">
      <c r="A1092" s="330"/>
      <c r="B1092" s="330" t="s">
        <v>487</v>
      </c>
      <c r="C1092" s="377">
        <f t="shared" ref="C1092" si="663">ROUND((C314*100/C$3),2)</f>
        <v>0.05</v>
      </c>
      <c r="D1092" s="377">
        <f t="shared" ref="D1092:F1092" si="664">ROUND((D314*100/D$3),2)</f>
        <v>0.05</v>
      </c>
      <c r="E1092" s="377">
        <f t="shared" si="664"/>
        <v>0.06</v>
      </c>
      <c r="F1092" s="377">
        <f t="shared" si="664"/>
        <v>0.05</v>
      </c>
    </row>
    <row r="1093" spans="1:6" s="326" customFormat="1" ht="13.8" x14ac:dyDescent="0.3">
      <c r="A1093" s="328"/>
      <c r="B1093" s="328" t="s">
        <v>488</v>
      </c>
      <c r="C1093" s="377">
        <f t="shared" ref="C1093" si="665">ROUND((C315*100/C$3),2)</f>
        <v>0.25</v>
      </c>
      <c r="D1093" s="377">
        <f t="shared" ref="D1093:F1093" si="666">ROUND((D315*100/D$3),2)</f>
        <v>0.23</v>
      </c>
      <c r="E1093" s="377">
        <f t="shared" si="666"/>
        <v>0.24</v>
      </c>
      <c r="F1093" s="377">
        <f t="shared" si="666"/>
        <v>0.19</v>
      </c>
    </row>
    <row r="1094" spans="1:6" s="326" customFormat="1" ht="13.8" x14ac:dyDescent="0.3">
      <c r="A1094" s="330"/>
      <c r="B1094" s="330" t="s">
        <v>489</v>
      </c>
      <c r="C1094" s="377">
        <f t="shared" ref="C1094" si="667">ROUND((C316*100/C$3),2)</f>
        <v>0.34</v>
      </c>
      <c r="D1094" s="377">
        <f t="shared" ref="D1094:F1094" si="668">ROUND((D316*100/D$3),2)</f>
        <v>0.35</v>
      </c>
      <c r="E1094" s="377">
        <f t="shared" si="668"/>
        <v>0.33</v>
      </c>
      <c r="F1094" s="377">
        <f t="shared" si="668"/>
        <v>0.35</v>
      </c>
    </row>
    <row r="1095" spans="1:6" s="326" customFormat="1" ht="13.8" x14ac:dyDescent="0.3">
      <c r="A1095" s="328"/>
      <c r="B1095" s="328" t="s">
        <v>490</v>
      </c>
      <c r="C1095" s="377">
        <f t="shared" ref="C1095" si="669">ROUND((C317*100/C$3),2)</f>
        <v>0.02</v>
      </c>
      <c r="D1095" s="377">
        <f t="shared" ref="D1095:F1095" si="670">ROUND((D317*100/D$3),2)</f>
        <v>0.02</v>
      </c>
      <c r="E1095" s="377">
        <f t="shared" si="670"/>
        <v>0.02</v>
      </c>
      <c r="F1095" s="377">
        <f t="shared" si="670"/>
        <v>0.02</v>
      </c>
    </row>
    <row r="1096" spans="1:6" s="326" customFormat="1" ht="13.8" x14ac:dyDescent="0.3">
      <c r="A1096" s="330"/>
      <c r="B1096" s="330" t="s">
        <v>491</v>
      </c>
      <c r="C1096" s="377">
        <f t="shared" ref="C1096" si="671">ROUND((C318*100/C$3),2)</f>
        <v>0.06</v>
      </c>
      <c r="D1096" s="377">
        <f t="shared" ref="D1096:F1096" si="672">ROUND((D318*100/D$3),2)</f>
        <v>0.06</v>
      </c>
      <c r="E1096" s="377">
        <f t="shared" si="672"/>
        <v>0.06</v>
      </c>
      <c r="F1096" s="377">
        <f t="shared" si="672"/>
        <v>0.05</v>
      </c>
    </row>
    <row r="1097" spans="1:6" s="326" customFormat="1" ht="13.8" x14ac:dyDescent="0.3">
      <c r="A1097" s="328"/>
      <c r="B1097" s="328" t="s">
        <v>492</v>
      </c>
      <c r="C1097" s="377">
        <f t="shared" ref="C1097" si="673">ROUND((C319*100/C$3),2)</f>
        <v>0.08</v>
      </c>
      <c r="D1097" s="377">
        <f t="shared" ref="D1097:F1097" si="674">ROUND((D319*100/D$3),2)</f>
        <v>0.09</v>
      </c>
      <c r="E1097" s="377">
        <f t="shared" si="674"/>
        <v>0.09</v>
      </c>
      <c r="F1097" s="377">
        <f t="shared" si="674"/>
        <v>0.09</v>
      </c>
    </row>
    <row r="1098" spans="1:6" s="326" customFormat="1" ht="13.8" x14ac:dyDescent="0.3">
      <c r="A1098" s="330"/>
      <c r="B1098" s="330" t="s">
        <v>493</v>
      </c>
      <c r="C1098" s="377">
        <f t="shared" ref="C1098" si="675">ROUND((C320*100/C$3),2)</f>
        <v>0.18</v>
      </c>
      <c r="D1098" s="377">
        <f t="shared" ref="D1098:F1098" si="676">ROUND((D320*100/D$3),2)</f>
        <v>0.18</v>
      </c>
      <c r="E1098" s="377">
        <f t="shared" si="676"/>
        <v>0.17</v>
      </c>
      <c r="F1098" s="377">
        <f t="shared" si="676"/>
        <v>0.19</v>
      </c>
    </row>
    <row r="1099" spans="1:6" s="326" customFormat="1" ht="13.8" x14ac:dyDescent="0.3">
      <c r="A1099" s="328"/>
      <c r="B1099" s="328" t="s">
        <v>494</v>
      </c>
      <c r="C1099" s="377">
        <f t="shared" ref="C1099" si="677">ROUND((C321*100/C$3),2)</f>
        <v>0.01</v>
      </c>
      <c r="D1099" s="377">
        <f t="shared" ref="D1099:F1099" si="678">ROUND((D321*100/D$3),2)</f>
        <v>0.01</v>
      </c>
      <c r="E1099" s="377">
        <f t="shared" si="678"/>
        <v>0.01</v>
      </c>
      <c r="F1099" s="377">
        <f t="shared" si="678"/>
        <v>0.01</v>
      </c>
    </row>
    <row r="1100" spans="1:6" s="326" customFormat="1" ht="13.8" x14ac:dyDescent="0.3">
      <c r="A1100" s="330"/>
      <c r="B1100" s="330" t="s">
        <v>495</v>
      </c>
      <c r="C1100" s="377">
        <f t="shared" ref="C1100" si="679">ROUND((C322*100/C$3),2)</f>
        <v>0</v>
      </c>
      <c r="D1100" s="377">
        <f t="shared" ref="D1100:F1100" si="680">ROUND((D322*100/D$3),2)</f>
        <v>0</v>
      </c>
      <c r="E1100" s="377">
        <f t="shared" si="680"/>
        <v>0</v>
      </c>
      <c r="F1100" s="377">
        <f t="shared" si="680"/>
        <v>0</v>
      </c>
    </row>
    <row r="1101" spans="1:6" s="326" customFormat="1" ht="13.8" x14ac:dyDescent="0.3">
      <c r="A1101" s="328"/>
      <c r="B1101" s="328" t="s">
        <v>496</v>
      </c>
      <c r="C1101" s="377">
        <f t="shared" ref="C1101" si="681">ROUND((C323*100/C$3),2)</f>
        <v>0.01</v>
      </c>
      <c r="D1101" s="377">
        <f t="shared" ref="D1101:F1101" si="682">ROUND((D323*100/D$3),2)</f>
        <v>0.01</v>
      </c>
      <c r="E1101" s="377">
        <f t="shared" si="682"/>
        <v>0.01</v>
      </c>
      <c r="F1101" s="377">
        <f t="shared" si="682"/>
        <v>0.01</v>
      </c>
    </row>
    <row r="1102" spans="1:6" s="326" customFormat="1" ht="13.8" x14ac:dyDescent="0.3">
      <c r="A1102" s="330"/>
      <c r="B1102" s="330" t="s">
        <v>497</v>
      </c>
      <c r="C1102" s="377">
        <f t="shared" ref="C1102" si="683">ROUND((C324*100/C$3),2)</f>
        <v>0.51</v>
      </c>
      <c r="D1102" s="377">
        <f t="shared" ref="D1102:F1102" si="684">ROUND((D324*100/D$3),2)</f>
        <v>0.54</v>
      </c>
      <c r="E1102" s="377">
        <f t="shared" si="684"/>
        <v>0.5</v>
      </c>
      <c r="F1102" s="377">
        <f t="shared" si="684"/>
        <v>0.51</v>
      </c>
    </row>
    <row r="1103" spans="1:6" s="326" customFormat="1" ht="13.8" x14ac:dyDescent="0.3">
      <c r="A1103" s="328"/>
      <c r="B1103" s="328" t="s">
        <v>498</v>
      </c>
      <c r="C1103" s="377">
        <f t="shared" ref="C1103" si="685">ROUND((C325*100/C$3),2)</f>
        <v>0.06</v>
      </c>
      <c r="D1103" s="377">
        <f t="shared" ref="D1103:F1103" si="686">ROUND((D325*100/D$3),2)</f>
        <v>0.06</v>
      </c>
      <c r="E1103" s="377">
        <f t="shared" si="686"/>
        <v>7.0000000000000007E-2</v>
      </c>
      <c r="F1103" s="377">
        <f t="shared" si="686"/>
        <v>0.05</v>
      </c>
    </row>
    <row r="1104" spans="1:6" s="326" customFormat="1" ht="13.8" x14ac:dyDescent="0.3">
      <c r="A1104" s="330"/>
      <c r="B1104" s="330" t="s">
        <v>499</v>
      </c>
      <c r="C1104" s="377">
        <f t="shared" ref="C1104" si="687">ROUND((C326*100/C$3),2)</f>
        <v>0.45</v>
      </c>
      <c r="D1104" s="377">
        <f t="shared" ref="D1104:F1104" si="688">ROUND((D326*100/D$3),2)</f>
        <v>0.48</v>
      </c>
      <c r="E1104" s="377">
        <f t="shared" si="688"/>
        <v>0.43</v>
      </c>
      <c r="F1104" s="377">
        <f t="shared" si="688"/>
        <v>0.45</v>
      </c>
    </row>
    <row r="1105" spans="1:6" s="326" customFormat="1" ht="13.8" x14ac:dyDescent="0.3">
      <c r="A1105" s="328"/>
      <c r="B1105" s="328" t="s">
        <v>500</v>
      </c>
      <c r="C1105" s="377">
        <f t="shared" ref="C1105" si="689">ROUND((C327*100/C$3),2)</f>
        <v>0.15</v>
      </c>
      <c r="D1105" s="377">
        <f t="shared" ref="D1105:F1105" si="690">ROUND((D327*100/D$3),2)</f>
        <v>0.16</v>
      </c>
      <c r="E1105" s="377">
        <f t="shared" si="690"/>
        <v>0.14000000000000001</v>
      </c>
      <c r="F1105" s="377">
        <f t="shared" si="690"/>
        <v>0.16</v>
      </c>
    </row>
    <row r="1106" spans="1:6" s="326" customFormat="1" ht="13.8" x14ac:dyDescent="0.3">
      <c r="A1106" s="330"/>
      <c r="B1106" s="330" t="s">
        <v>501</v>
      </c>
      <c r="C1106" s="377">
        <f t="shared" ref="C1106" si="691">ROUND((C328*100/C$3),2)</f>
        <v>0.08</v>
      </c>
      <c r="D1106" s="377">
        <f t="shared" ref="D1106:F1106" si="692">ROUND((D328*100/D$3),2)</f>
        <v>0.09</v>
      </c>
      <c r="E1106" s="377">
        <f t="shared" si="692"/>
        <v>0.08</v>
      </c>
      <c r="F1106" s="377">
        <f t="shared" si="692"/>
        <v>0.1</v>
      </c>
    </row>
    <row r="1107" spans="1:6" s="326" customFormat="1" ht="13.8" x14ac:dyDescent="0.3">
      <c r="A1107" s="328"/>
      <c r="B1107" s="328" t="s">
        <v>502</v>
      </c>
      <c r="C1107" s="377">
        <f t="shared" ref="C1107" si="693">ROUND((C329*100/C$3),2)</f>
        <v>0.05</v>
      </c>
      <c r="D1107" s="377">
        <f t="shared" ref="D1107:F1107" si="694">ROUND((D329*100/D$3),2)</f>
        <v>0.05</v>
      </c>
      <c r="E1107" s="377">
        <f t="shared" si="694"/>
        <v>0.05</v>
      </c>
      <c r="F1107" s="377">
        <f t="shared" si="694"/>
        <v>0.05</v>
      </c>
    </row>
    <row r="1108" spans="1:6" s="326" customFormat="1" ht="13.8" x14ac:dyDescent="0.3">
      <c r="A1108" s="330"/>
      <c r="B1108" s="330" t="s">
        <v>503</v>
      </c>
      <c r="C1108" s="377">
        <f t="shared" ref="C1108" si="695">ROUND((C330*100/C$3),2)</f>
        <v>0.02</v>
      </c>
      <c r="D1108" s="377">
        <f t="shared" ref="D1108:F1108" si="696">ROUND((D330*100/D$3),2)</f>
        <v>0.01</v>
      </c>
      <c r="E1108" s="377">
        <f t="shared" si="696"/>
        <v>0.01</v>
      </c>
      <c r="F1108" s="377">
        <f t="shared" si="696"/>
        <v>0.01</v>
      </c>
    </row>
    <row r="1109" spans="1:6" s="326" customFormat="1" ht="13.8" x14ac:dyDescent="0.3">
      <c r="A1109" s="328"/>
      <c r="B1109" s="328" t="s">
        <v>504</v>
      </c>
      <c r="C1109" s="377">
        <f t="shared" ref="C1109" si="697">ROUND((C331*100/C$3),2)</f>
        <v>0.06</v>
      </c>
      <c r="D1109" s="377">
        <f t="shared" ref="D1109:F1109" si="698">ROUND((D331*100/D$3),2)</f>
        <v>0.06</v>
      </c>
      <c r="E1109" s="377">
        <f t="shared" si="698"/>
        <v>7.0000000000000007E-2</v>
      </c>
      <c r="F1109" s="377">
        <f t="shared" si="698"/>
        <v>7.0000000000000007E-2</v>
      </c>
    </row>
    <row r="1110" spans="1:6" s="326" customFormat="1" ht="13.8" x14ac:dyDescent="0.3">
      <c r="A1110" s="330"/>
      <c r="B1110" s="330" t="s">
        <v>505</v>
      </c>
      <c r="C1110" s="377">
        <f t="shared" ref="C1110" si="699">ROUND((C332*100/C$3),2)</f>
        <v>0.14000000000000001</v>
      </c>
      <c r="D1110" s="377">
        <f t="shared" ref="D1110:F1110" si="700">ROUND((D332*100/D$3),2)</f>
        <v>0.14000000000000001</v>
      </c>
      <c r="E1110" s="377">
        <f t="shared" si="700"/>
        <v>0.13</v>
      </c>
      <c r="F1110" s="377">
        <f t="shared" si="700"/>
        <v>0.14000000000000001</v>
      </c>
    </row>
    <row r="1111" spans="1:6" s="326" customFormat="1" ht="13.8" x14ac:dyDescent="0.3">
      <c r="A1111" s="328"/>
      <c r="B1111" s="328" t="s">
        <v>506</v>
      </c>
      <c r="C1111" s="377">
        <f t="shared" ref="C1111" si="701">ROUND((C333*100/C$3),2)</f>
        <v>0.01</v>
      </c>
      <c r="D1111" s="377">
        <f t="shared" ref="D1111:F1111" si="702">ROUND((D333*100/D$3),2)</f>
        <v>0.01</v>
      </c>
      <c r="E1111" s="377">
        <f t="shared" si="702"/>
        <v>0.02</v>
      </c>
      <c r="F1111" s="377">
        <f t="shared" si="702"/>
        <v>0.02</v>
      </c>
    </row>
    <row r="1112" spans="1:6" s="326" customFormat="1" ht="13.8" x14ac:dyDescent="0.3">
      <c r="A1112" s="330"/>
      <c r="B1112" s="330" t="s">
        <v>507</v>
      </c>
      <c r="C1112" s="377">
        <f t="shared" ref="C1112" si="703">ROUND((C334*100/C$3),2)</f>
        <v>0.12</v>
      </c>
      <c r="D1112" s="377">
        <f t="shared" ref="D1112:F1112" si="704">ROUND((D334*100/D$3),2)</f>
        <v>0.12</v>
      </c>
      <c r="E1112" s="377">
        <f t="shared" si="704"/>
        <v>0.12</v>
      </c>
      <c r="F1112" s="377">
        <f t="shared" si="704"/>
        <v>0.12</v>
      </c>
    </row>
    <row r="1113" spans="1:6" s="326" customFormat="1" ht="13.8" x14ac:dyDescent="0.3">
      <c r="A1113" s="328"/>
      <c r="B1113" s="328" t="s">
        <v>508</v>
      </c>
      <c r="C1113" s="377">
        <f t="shared" ref="C1113" si="705">ROUND((C335*100/C$3),2)</f>
        <v>0.15</v>
      </c>
      <c r="D1113" s="377">
        <f t="shared" ref="D1113:F1113" si="706">ROUND((D335*100/D$3),2)</f>
        <v>0.17</v>
      </c>
      <c r="E1113" s="377">
        <f t="shared" si="706"/>
        <v>0.15</v>
      </c>
      <c r="F1113" s="377">
        <f t="shared" si="706"/>
        <v>0.18</v>
      </c>
    </row>
    <row r="1114" spans="1:6" s="326" customFormat="1" ht="13.8" x14ac:dyDescent="0.3">
      <c r="A1114" s="330"/>
      <c r="B1114" s="330" t="s">
        <v>509</v>
      </c>
      <c r="C1114" s="377">
        <f t="shared" ref="C1114" si="707">ROUND((C336*100/C$3),2)</f>
        <v>0.02</v>
      </c>
      <c r="D1114" s="377">
        <f t="shared" ref="D1114:F1114" si="708">ROUND((D336*100/D$3),2)</f>
        <v>0.02</v>
      </c>
      <c r="E1114" s="377">
        <f t="shared" si="708"/>
        <v>0.01</v>
      </c>
      <c r="F1114" s="377">
        <f t="shared" si="708"/>
        <v>0.02</v>
      </c>
    </row>
    <row r="1115" spans="1:6" s="326" customFormat="1" ht="13.8" x14ac:dyDescent="0.3">
      <c r="A1115" s="328"/>
      <c r="B1115" s="328" t="s">
        <v>510</v>
      </c>
      <c r="C1115" s="377">
        <f t="shared" ref="C1115" si="709">ROUND((C337*100/C$3),2)</f>
        <v>0.04</v>
      </c>
      <c r="D1115" s="377">
        <f t="shared" ref="D1115:F1115" si="710">ROUND((D337*100/D$3),2)</f>
        <v>7.0000000000000007E-2</v>
      </c>
      <c r="E1115" s="377">
        <f t="shared" si="710"/>
        <v>0.05</v>
      </c>
      <c r="F1115" s="377">
        <f t="shared" si="710"/>
        <v>0.08</v>
      </c>
    </row>
    <row r="1116" spans="1:6" s="326" customFormat="1" ht="13.8" x14ac:dyDescent="0.3">
      <c r="A1116" s="330"/>
      <c r="B1116" s="330" t="s">
        <v>511</v>
      </c>
      <c r="C1116" s="377">
        <f t="shared" ref="C1116" si="711">ROUND((C338*100/C$3),2)</f>
        <v>0.05</v>
      </c>
      <c r="D1116" s="377">
        <f t="shared" ref="D1116:F1116" si="712">ROUND((D338*100/D$3),2)</f>
        <v>0.06</v>
      </c>
      <c r="E1116" s="377">
        <f t="shared" si="712"/>
        <v>0.06</v>
      </c>
      <c r="F1116" s="377">
        <f t="shared" si="712"/>
        <v>0.06</v>
      </c>
    </row>
    <row r="1117" spans="1:6" s="326" customFormat="1" ht="13.8" x14ac:dyDescent="0.3">
      <c r="A1117" s="328"/>
      <c r="B1117" s="328" t="s">
        <v>512</v>
      </c>
      <c r="C1117" s="377">
        <f t="shared" ref="C1117" si="713">ROUND((C339*100/C$3),2)</f>
        <v>0.03</v>
      </c>
      <c r="D1117" s="377">
        <f t="shared" ref="D1117:F1117" si="714">ROUND((D339*100/D$3),2)</f>
        <v>0.03</v>
      </c>
      <c r="E1117" s="377">
        <f t="shared" si="714"/>
        <v>0.02</v>
      </c>
      <c r="F1117" s="377">
        <f t="shared" si="714"/>
        <v>0.02</v>
      </c>
    </row>
    <row r="1118" spans="1:6" s="326" customFormat="1" ht="13.8" x14ac:dyDescent="0.3">
      <c r="A1118" s="330"/>
      <c r="B1118" s="330" t="s">
        <v>513</v>
      </c>
      <c r="C1118" s="377">
        <f t="shared" ref="C1118" si="715">ROUND((C340*100/C$3),2)</f>
        <v>0</v>
      </c>
      <c r="D1118" s="377">
        <f t="shared" ref="D1118:F1118" si="716">ROUND((D340*100/D$3),2)</f>
        <v>0.01</v>
      </c>
      <c r="E1118" s="377">
        <f t="shared" si="716"/>
        <v>0</v>
      </c>
      <c r="F1118" s="377">
        <f t="shared" si="716"/>
        <v>0</v>
      </c>
    </row>
    <row r="1119" spans="1:6" s="326" customFormat="1" ht="13.8" x14ac:dyDescent="0.3">
      <c r="A1119" s="328"/>
      <c r="B1119" s="328" t="s">
        <v>514</v>
      </c>
      <c r="C1119" s="377">
        <f t="shared" ref="C1119" si="717">ROUND((C341*100/C$3),2)</f>
        <v>2.73</v>
      </c>
      <c r="D1119" s="377">
        <f t="shared" ref="D1119:F1119" si="718">ROUND((D341*100/D$3),2)</f>
        <v>2.71</v>
      </c>
      <c r="E1119" s="377">
        <f t="shared" si="718"/>
        <v>2.74</v>
      </c>
      <c r="F1119" s="377">
        <f t="shared" si="718"/>
        <v>2.68</v>
      </c>
    </row>
    <row r="1120" spans="1:6" s="326" customFormat="1" ht="13.8" x14ac:dyDescent="0.3">
      <c r="A1120" s="330"/>
      <c r="B1120" s="330" t="s">
        <v>515</v>
      </c>
      <c r="C1120" s="377">
        <f t="shared" ref="C1120" si="719">ROUND((C342*100/C$3),2)</f>
        <v>0.19</v>
      </c>
      <c r="D1120" s="377">
        <f t="shared" ref="D1120:F1120" si="720">ROUND((D342*100/D$3),2)</f>
        <v>0.22</v>
      </c>
      <c r="E1120" s="377">
        <f t="shared" si="720"/>
        <v>0.26</v>
      </c>
      <c r="F1120" s="377">
        <f t="shared" si="720"/>
        <v>0.3</v>
      </c>
    </row>
    <row r="1121" spans="1:6" s="326" customFormat="1" ht="13.8" x14ac:dyDescent="0.3">
      <c r="A1121" s="328"/>
      <c r="B1121" s="328" t="s">
        <v>516</v>
      </c>
      <c r="C1121" s="377">
        <f t="shared" ref="C1121" si="721">ROUND((C343*100/C$3),2)</f>
        <v>0.18</v>
      </c>
      <c r="D1121" s="377">
        <f t="shared" ref="D1121:F1121" si="722">ROUND((D343*100/D$3),2)</f>
        <v>0.16</v>
      </c>
      <c r="E1121" s="377">
        <f t="shared" si="722"/>
        <v>0.14000000000000001</v>
      </c>
      <c r="F1121" s="377">
        <f t="shared" si="722"/>
        <v>0.16</v>
      </c>
    </row>
    <row r="1122" spans="1:6" s="326" customFormat="1" ht="13.8" x14ac:dyDescent="0.3">
      <c r="A1122" s="330"/>
      <c r="B1122" s="330" t="s">
        <v>517</v>
      </c>
      <c r="C1122" s="377">
        <f t="shared" ref="C1122" si="723">ROUND((C344*100/C$3),2)</f>
        <v>0.24</v>
      </c>
      <c r="D1122" s="377">
        <f t="shared" ref="D1122:F1122" si="724">ROUND((D344*100/D$3),2)</f>
        <v>0.26</v>
      </c>
      <c r="E1122" s="377">
        <f t="shared" si="724"/>
        <v>0.26</v>
      </c>
      <c r="F1122" s="377">
        <f t="shared" si="724"/>
        <v>0.23</v>
      </c>
    </row>
    <row r="1123" spans="1:6" s="326" customFormat="1" ht="13.8" x14ac:dyDescent="0.3">
      <c r="A1123" s="328"/>
      <c r="B1123" s="328" t="s">
        <v>518</v>
      </c>
      <c r="C1123" s="377">
        <f t="shared" ref="C1123" si="725">ROUND((C345*100/C$3),2)</f>
        <v>0</v>
      </c>
      <c r="D1123" s="377">
        <f t="shared" ref="D1123:F1123" si="726">ROUND((D345*100/D$3),2)</f>
        <v>0</v>
      </c>
      <c r="E1123" s="377">
        <f t="shared" si="726"/>
        <v>0</v>
      </c>
      <c r="F1123" s="377">
        <f t="shared" si="726"/>
        <v>0</v>
      </c>
    </row>
    <row r="1124" spans="1:6" s="326" customFormat="1" ht="13.8" x14ac:dyDescent="0.3">
      <c r="A1124" s="330"/>
      <c r="B1124" s="330" t="s">
        <v>519</v>
      </c>
      <c r="C1124" s="377">
        <f t="shared" ref="C1124" si="727">ROUND((C346*100/C$3),2)</f>
        <v>0.06</v>
      </c>
      <c r="D1124" s="377">
        <f t="shared" ref="D1124:F1124" si="728">ROUND((D346*100/D$3),2)</f>
        <v>0.06</v>
      </c>
      <c r="E1124" s="377">
        <f t="shared" si="728"/>
        <v>0.06</v>
      </c>
      <c r="F1124" s="377">
        <f t="shared" si="728"/>
        <v>0.06</v>
      </c>
    </row>
    <row r="1125" spans="1:6" s="326" customFormat="1" ht="13.8" x14ac:dyDescent="0.3">
      <c r="A1125" s="328"/>
      <c r="B1125" s="328" t="s">
        <v>520</v>
      </c>
      <c r="C1125" s="377">
        <f t="shared" ref="C1125" si="729">ROUND((C347*100/C$3),2)</f>
        <v>1.91</v>
      </c>
      <c r="D1125" s="377">
        <f t="shared" ref="D1125:F1125" si="730">ROUND((D347*100/D$3),2)</f>
        <v>1.86</v>
      </c>
      <c r="E1125" s="377">
        <f t="shared" si="730"/>
        <v>1.85</v>
      </c>
      <c r="F1125" s="377">
        <f t="shared" si="730"/>
        <v>1.75</v>
      </c>
    </row>
    <row r="1126" spans="1:6" s="326" customFormat="1" ht="13.8" x14ac:dyDescent="0.3">
      <c r="A1126" s="330"/>
      <c r="B1126" s="330" t="s">
        <v>521</v>
      </c>
      <c r="C1126" s="377">
        <f t="shared" ref="C1126" si="731">ROUND((C348*100/C$3),2)</f>
        <v>0.03</v>
      </c>
      <c r="D1126" s="377">
        <f t="shared" ref="D1126:F1126" si="732">ROUND((D348*100/D$3),2)</f>
        <v>0.04</v>
      </c>
      <c r="E1126" s="377">
        <f t="shared" si="732"/>
        <v>0.04</v>
      </c>
      <c r="F1126" s="377">
        <f t="shared" si="732"/>
        <v>0.04</v>
      </c>
    </row>
    <row r="1127" spans="1:6" s="326" customFormat="1" ht="13.8" x14ac:dyDescent="0.3">
      <c r="A1127" s="328"/>
      <c r="B1127" s="328" t="s">
        <v>522</v>
      </c>
      <c r="C1127" s="377">
        <f t="shared" ref="C1127" si="733">ROUND((C349*100/C$3),2)</f>
        <v>0.13</v>
      </c>
      <c r="D1127" s="377">
        <f t="shared" ref="D1127:F1127" si="734">ROUND((D349*100/D$3),2)</f>
        <v>0.13</v>
      </c>
      <c r="E1127" s="377">
        <f t="shared" si="734"/>
        <v>0.12</v>
      </c>
      <c r="F1127" s="377">
        <f t="shared" si="734"/>
        <v>0.14000000000000001</v>
      </c>
    </row>
    <row r="1128" spans="1:6" s="326" customFormat="1" ht="13.8" x14ac:dyDescent="0.3">
      <c r="A1128" s="330"/>
      <c r="B1128" s="330" t="s">
        <v>523</v>
      </c>
      <c r="C1128" s="377">
        <f t="shared" ref="C1128" si="735">ROUND((C350*100/C$3),2)</f>
        <v>0.57999999999999996</v>
      </c>
      <c r="D1128" s="377">
        <f t="shared" ref="D1128:F1128" si="736">ROUND((D350*100/D$3),2)</f>
        <v>0.61</v>
      </c>
      <c r="E1128" s="377">
        <f t="shared" si="736"/>
        <v>0.6</v>
      </c>
      <c r="F1128" s="377">
        <f t="shared" si="736"/>
        <v>0.97</v>
      </c>
    </row>
    <row r="1129" spans="1:6" s="326" customFormat="1" ht="13.8" x14ac:dyDescent="0.3">
      <c r="A1129" s="328"/>
      <c r="B1129" s="328" t="s">
        <v>524</v>
      </c>
      <c r="C1129" s="377">
        <f t="shared" ref="C1129" si="737">ROUND((C351*100/C$3),2)</f>
        <v>0.54</v>
      </c>
      <c r="D1129" s="377">
        <f t="shared" ref="D1129:F1129" si="738">ROUND((D351*100/D$3),2)</f>
        <v>0.56999999999999995</v>
      </c>
      <c r="E1129" s="377">
        <f t="shared" si="738"/>
        <v>0.55000000000000004</v>
      </c>
      <c r="F1129" s="377">
        <f t="shared" si="738"/>
        <v>0.94</v>
      </c>
    </row>
    <row r="1130" spans="1:6" s="326" customFormat="1" ht="13.8" x14ac:dyDescent="0.3">
      <c r="A1130" s="330"/>
      <c r="B1130" s="330" t="s">
        <v>525</v>
      </c>
      <c r="C1130" s="377">
        <f t="shared" ref="C1130" si="739">ROUND((C352*100/C$3),2)</f>
        <v>0.03</v>
      </c>
      <c r="D1130" s="377">
        <f t="shared" ref="D1130:F1130" si="740">ROUND((D352*100/D$3),2)</f>
        <v>0.04</v>
      </c>
      <c r="E1130" s="377">
        <f t="shared" si="740"/>
        <v>0.04</v>
      </c>
      <c r="F1130" s="377">
        <f t="shared" si="740"/>
        <v>0.03</v>
      </c>
    </row>
    <row r="1131" spans="1:6" s="326" customFormat="1" ht="13.8" x14ac:dyDescent="0.3">
      <c r="A1131" s="328"/>
      <c r="B1131" s="328" t="s">
        <v>526</v>
      </c>
      <c r="C1131" s="377">
        <f t="shared" ref="C1131" si="741">ROUND((C353*100/C$3),2)</f>
        <v>0.36</v>
      </c>
      <c r="D1131" s="377">
        <f t="shared" ref="D1131:F1131" si="742">ROUND((D353*100/D$3),2)</f>
        <v>0.28999999999999998</v>
      </c>
      <c r="E1131" s="377">
        <f t="shared" si="742"/>
        <v>0.3</v>
      </c>
      <c r="F1131" s="377">
        <f t="shared" si="742"/>
        <v>0.26</v>
      </c>
    </row>
    <row r="1132" spans="1:6" s="326" customFormat="1" ht="13.8" x14ac:dyDescent="0.3">
      <c r="A1132" s="330"/>
      <c r="B1132" s="330" t="s">
        <v>527</v>
      </c>
      <c r="C1132" s="377">
        <f t="shared" ref="C1132" si="743">ROUND((C354*100/C$3),2)</f>
        <v>0.19</v>
      </c>
      <c r="D1132" s="377">
        <f t="shared" ref="D1132:F1132" si="744">ROUND((D354*100/D$3),2)</f>
        <v>0.17</v>
      </c>
      <c r="E1132" s="377">
        <f t="shared" si="744"/>
        <v>0.16</v>
      </c>
      <c r="F1132" s="377">
        <f t="shared" si="744"/>
        <v>0.17</v>
      </c>
    </row>
    <row r="1133" spans="1:6" s="326" customFormat="1" ht="13.8" x14ac:dyDescent="0.3">
      <c r="A1133" s="328"/>
      <c r="B1133" s="328" t="s">
        <v>528</v>
      </c>
      <c r="C1133" s="377">
        <f t="shared" ref="C1133" si="745">ROUND((C355*100/C$3),2)</f>
        <v>0.01</v>
      </c>
      <c r="D1133" s="377">
        <f t="shared" ref="D1133:F1133" si="746">ROUND((D355*100/D$3),2)</f>
        <v>0.01</v>
      </c>
      <c r="E1133" s="377">
        <f t="shared" si="746"/>
        <v>0</v>
      </c>
      <c r="F1133" s="377">
        <f t="shared" si="746"/>
        <v>0</v>
      </c>
    </row>
    <row r="1134" spans="1:6" s="326" customFormat="1" ht="13.8" x14ac:dyDescent="0.3">
      <c r="A1134" s="330"/>
      <c r="B1134" s="330" t="s">
        <v>529</v>
      </c>
      <c r="C1134" s="377">
        <f t="shared" ref="C1134" si="747">ROUND((C356*100/C$3),2)</f>
        <v>0.16</v>
      </c>
      <c r="D1134" s="377">
        <f t="shared" ref="D1134:F1134" si="748">ROUND((D356*100/D$3),2)</f>
        <v>0.12</v>
      </c>
      <c r="E1134" s="377">
        <f t="shared" si="748"/>
        <v>0.14000000000000001</v>
      </c>
      <c r="F1134" s="377">
        <f t="shared" si="748"/>
        <v>0.08</v>
      </c>
    </row>
    <row r="1135" spans="1:6" s="326" customFormat="1" ht="13.8" x14ac:dyDescent="0.3">
      <c r="A1135" s="328"/>
      <c r="B1135" s="328" t="s">
        <v>530</v>
      </c>
      <c r="C1135" s="377">
        <f t="shared" ref="C1135" si="749">ROUND((C357*100/C$3),2)</f>
        <v>0.04</v>
      </c>
      <c r="D1135" s="377">
        <f t="shared" ref="D1135:F1135" si="750">ROUND((D357*100/D$3),2)</f>
        <v>0.06</v>
      </c>
      <c r="E1135" s="377">
        <f t="shared" si="750"/>
        <v>0.03</v>
      </c>
      <c r="F1135" s="377">
        <f t="shared" si="750"/>
        <v>0.03</v>
      </c>
    </row>
    <row r="1136" spans="1:6" s="326" customFormat="1" ht="13.8" x14ac:dyDescent="0.3">
      <c r="A1136" s="330"/>
      <c r="B1136" s="330" t="s">
        <v>531</v>
      </c>
      <c r="C1136" s="377">
        <f t="shared" ref="C1136" si="751">ROUND((C358*100/C$3),2)</f>
        <v>5.49</v>
      </c>
      <c r="D1136" s="377">
        <f t="shared" ref="D1136:F1136" si="752">ROUND((D358*100/D$3),2)</f>
        <v>3.86</v>
      </c>
      <c r="E1136" s="377">
        <f t="shared" si="752"/>
        <v>4.2</v>
      </c>
      <c r="F1136" s="377">
        <f t="shared" si="752"/>
        <v>3.73</v>
      </c>
    </row>
    <row r="1137" spans="1:6" s="326" customFormat="1" ht="13.8" x14ac:dyDescent="0.3">
      <c r="A1137" s="328"/>
      <c r="B1137" s="328" t="s">
        <v>532</v>
      </c>
      <c r="C1137" s="377">
        <f t="shared" ref="C1137" si="753">ROUND((C359*100/C$3),2)</f>
        <v>0.52</v>
      </c>
      <c r="D1137" s="377">
        <f t="shared" ref="D1137:F1137" si="754">ROUND((D359*100/D$3),2)</f>
        <v>0.27</v>
      </c>
      <c r="E1137" s="377">
        <f t="shared" si="754"/>
        <v>0.27</v>
      </c>
      <c r="F1137" s="377">
        <f t="shared" si="754"/>
        <v>0.23</v>
      </c>
    </row>
    <row r="1138" spans="1:6" s="326" customFormat="1" ht="13.8" x14ac:dyDescent="0.3">
      <c r="A1138" s="330"/>
      <c r="B1138" s="330" t="s">
        <v>568</v>
      </c>
      <c r="C1138" s="377">
        <f t="shared" ref="C1138" si="755">ROUND((C360*100/C$3),2)</f>
        <v>0.4</v>
      </c>
      <c r="D1138" s="377">
        <f t="shared" ref="D1138:F1138" si="756">ROUND((D360*100/D$3),2)</f>
        <v>0.15</v>
      </c>
      <c r="E1138" s="377">
        <f t="shared" si="756"/>
        <v>0.16</v>
      </c>
      <c r="F1138" s="377">
        <f t="shared" si="756"/>
        <v>0.1</v>
      </c>
    </row>
    <row r="1139" spans="1:6" s="326" customFormat="1" ht="13.8" x14ac:dyDescent="0.3">
      <c r="A1139" s="328"/>
      <c r="B1139" s="328" t="s">
        <v>569</v>
      </c>
      <c r="C1139" s="377">
        <f t="shared" ref="C1139" si="757">ROUND((C361*100/C$3),2)</f>
        <v>0.12</v>
      </c>
      <c r="D1139" s="377">
        <f t="shared" ref="D1139:F1139" si="758">ROUND((D361*100/D$3),2)</f>
        <v>0.12</v>
      </c>
      <c r="E1139" s="377">
        <f t="shared" si="758"/>
        <v>0.1</v>
      </c>
      <c r="F1139" s="377">
        <f t="shared" si="758"/>
        <v>0.13</v>
      </c>
    </row>
    <row r="1140" spans="1:6" s="326" customFormat="1" ht="13.8" x14ac:dyDescent="0.3">
      <c r="A1140" s="330"/>
      <c r="B1140" s="330" t="s">
        <v>533</v>
      </c>
      <c r="C1140" s="377">
        <f t="shared" ref="C1140" si="759">ROUND((C362*100/C$3),2)</f>
        <v>1.1599999999999999</v>
      </c>
      <c r="D1140" s="377">
        <f t="shared" ref="D1140:F1140" si="760">ROUND((D362*100/D$3),2)</f>
        <v>0.7</v>
      </c>
      <c r="E1140" s="377">
        <f t="shared" si="760"/>
        <v>0.91</v>
      </c>
      <c r="F1140" s="377">
        <f t="shared" si="760"/>
        <v>0.76</v>
      </c>
    </row>
    <row r="1141" spans="1:6" s="326" customFormat="1" ht="13.8" x14ac:dyDescent="0.3">
      <c r="A1141" s="328"/>
      <c r="B1141" s="328" t="s">
        <v>534</v>
      </c>
      <c r="C1141" s="377">
        <f t="shared" ref="C1141" si="761">ROUND((C363*100/C$3),2)</f>
        <v>1.1599999999999999</v>
      </c>
      <c r="D1141" s="377">
        <f t="shared" ref="D1141:F1141" si="762">ROUND((D363*100/D$3),2)</f>
        <v>0.7</v>
      </c>
      <c r="E1141" s="377">
        <f t="shared" si="762"/>
        <v>0.91</v>
      </c>
      <c r="F1141" s="377">
        <f t="shared" si="762"/>
        <v>0.76</v>
      </c>
    </row>
    <row r="1142" spans="1:6" s="326" customFormat="1" ht="27.6" x14ac:dyDescent="0.3">
      <c r="A1142" s="330"/>
      <c r="B1142" s="330" t="s">
        <v>570</v>
      </c>
      <c r="C1142" s="377">
        <f t="shared" ref="C1142" si="763">ROUND((C364*100/C$3),2)</f>
        <v>0.09</v>
      </c>
      <c r="D1142" s="377">
        <f t="shared" ref="D1142:F1142" si="764">ROUND((D364*100/D$3),2)</f>
        <v>0.06</v>
      </c>
      <c r="E1142" s="377">
        <f t="shared" si="764"/>
        <v>0.04</v>
      </c>
      <c r="F1142" s="377">
        <f t="shared" si="764"/>
        <v>0.05</v>
      </c>
    </row>
    <row r="1143" spans="1:6" s="326" customFormat="1" ht="13.8" x14ac:dyDescent="0.3">
      <c r="A1143" s="328"/>
      <c r="B1143" s="328" t="s">
        <v>571</v>
      </c>
      <c r="C1143" s="377">
        <f t="shared" ref="C1143" si="765">ROUND((C365*100/C$3),2)</f>
        <v>0.95</v>
      </c>
      <c r="D1143" s="377">
        <f t="shared" ref="D1143:F1143" si="766">ROUND((D365*100/D$3),2)</f>
        <v>0.54</v>
      </c>
      <c r="E1143" s="377">
        <f t="shared" si="766"/>
        <v>0.75</v>
      </c>
      <c r="F1143" s="377">
        <f t="shared" si="766"/>
        <v>0.64</v>
      </c>
    </row>
    <row r="1144" spans="1:6" s="326" customFormat="1" ht="27.6" x14ac:dyDescent="0.3">
      <c r="A1144" s="330"/>
      <c r="B1144" s="330" t="s">
        <v>572</v>
      </c>
      <c r="C1144" s="377">
        <f t="shared" ref="C1144" si="767">ROUND((C366*100/C$3),2)</f>
        <v>0.11</v>
      </c>
      <c r="D1144" s="377">
        <f t="shared" ref="D1144:F1144" si="768">ROUND((D366*100/D$3),2)</f>
        <v>0.08</v>
      </c>
      <c r="E1144" s="377">
        <f t="shared" si="768"/>
        <v>0.12</v>
      </c>
      <c r="F1144" s="377">
        <f t="shared" si="768"/>
        <v>0.06</v>
      </c>
    </row>
    <row r="1145" spans="1:6" s="326" customFormat="1" ht="13.8" x14ac:dyDescent="0.3">
      <c r="A1145" s="328"/>
      <c r="B1145" s="328" t="s">
        <v>573</v>
      </c>
      <c r="C1145" s="377">
        <f t="shared" ref="C1145" si="769">ROUND((C367*100/C$3),2)</f>
        <v>0.01</v>
      </c>
      <c r="D1145" s="377">
        <f t="shared" ref="D1145:F1145" si="770">ROUND((D367*100/D$3),2)</f>
        <v>0.01</v>
      </c>
      <c r="E1145" s="377">
        <f t="shared" si="770"/>
        <v>0.01</v>
      </c>
      <c r="F1145" s="377">
        <f t="shared" si="770"/>
        <v>0.01</v>
      </c>
    </row>
    <row r="1146" spans="1:6" s="326" customFormat="1" ht="13.8" x14ac:dyDescent="0.3">
      <c r="A1146" s="330"/>
      <c r="B1146" s="330" t="s">
        <v>574</v>
      </c>
      <c r="C1146" s="377">
        <f t="shared" ref="C1146" si="771">ROUND((C368*100/C$3),2)</f>
        <v>0</v>
      </c>
      <c r="D1146" s="377">
        <f t="shared" ref="D1146:F1146" si="772">ROUND((D368*100/D$3),2)</f>
        <v>0</v>
      </c>
      <c r="E1146" s="377">
        <f t="shared" si="772"/>
        <v>0</v>
      </c>
      <c r="F1146" s="377">
        <f t="shared" si="772"/>
        <v>0</v>
      </c>
    </row>
    <row r="1147" spans="1:6" s="326" customFormat="1" ht="13.8" x14ac:dyDescent="0.3">
      <c r="A1147" s="328"/>
      <c r="B1147" s="328" t="s">
        <v>535</v>
      </c>
      <c r="C1147" s="377">
        <f t="shared" ref="C1147" si="773">ROUND((C369*100/C$3),2)</f>
        <v>0</v>
      </c>
      <c r="D1147" s="377">
        <f t="shared" ref="D1147:F1147" si="774">ROUND((D369*100/D$3),2)</f>
        <v>0</v>
      </c>
      <c r="E1147" s="377">
        <f t="shared" si="774"/>
        <v>0</v>
      </c>
      <c r="F1147" s="377">
        <f t="shared" si="774"/>
        <v>0</v>
      </c>
    </row>
    <row r="1148" spans="1:6" s="326" customFormat="1" ht="13.8" x14ac:dyDescent="0.3">
      <c r="A1148" s="330"/>
      <c r="B1148" s="330" t="s">
        <v>536</v>
      </c>
      <c r="C1148" s="377">
        <f t="shared" ref="C1148" si="775">ROUND((C370*100/C$3),2)</f>
        <v>0.4</v>
      </c>
      <c r="D1148" s="377">
        <f t="shared" ref="D1148:F1148" si="776">ROUND((D370*100/D$3),2)</f>
        <v>0.13</v>
      </c>
      <c r="E1148" s="377">
        <f t="shared" si="776"/>
        <v>0.17</v>
      </c>
      <c r="F1148" s="377">
        <f t="shared" si="776"/>
        <v>0.1</v>
      </c>
    </row>
    <row r="1149" spans="1:6" s="326" customFormat="1" ht="27.6" x14ac:dyDescent="0.3">
      <c r="A1149" s="328"/>
      <c r="B1149" s="328" t="s">
        <v>575</v>
      </c>
      <c r="C1149" s="377">
        <f t="shared" ref="C1149" si="777">ROUND((C371*100/C$3),2)</f>
        <v>0.02</v>
      </c>
      <c r="D1149" s="377">
        <f t="shared" ref="D1149:F1149" si="778">ROUND((D371*100/D$3),2)</f>
        <v>0.01</v>
      </c>
      <c r="E1149" s="377">
        <f t="shared" si="778"/>
        <v>0.01</v>
      </c>
      <c r="F1149" s="377">
        <f t="shared" si="778"/>
        <v>0.01</v>
      </c>
    </row>
    <row r="1150" spans="1:6" s="326" customFormat="1" ht="13.8" x14ac:dyDescent="0.3">
      <c r="A1150" s="330"/>
      <c r="B1150" s="330" t="s">
        <v>576</v>
      </c>
      <c r="C1150" s="377">
        <f t="shared" ref="C1150" si="779">ROUND((C372*100/C$3),2)</f>
        <v>0.03</v>
      </c>
      <c r="D1150" s="377">
        <f t="shared" ref="D1150:F1150" si="780">ROUND((D372*100/D$3),2)</f>
        <v>0.04</v>
      </c>
      <c r="E1150" s="377">
        <f t="shared" si="780"/>
        <v>0.04</v>
      </c>
      <c r="F1150" s="377">
        <f t="shared" si="780"/>
        <v>0.02</v>
      </c>
    </row>
    <row r="1151" spans="1:6" s="326" customFormat="1" ht="13.8" x14ac:dyDescent="0.3">
      <c r="A1151" s="328"/>
      <c r="B1151" s="328" t="s">
        <v>577</v>
      </c>
      <c r="C1151" s="377">
        <f t="shared" ref="C1151" si="781">ROUND((C373*100/C$3),2)</f>
        <v>0.35</v>
      </c>
      <c r="D1151" s="377">
        <f t="shared" ref="D1151:F1151" si="782">ROUND((D373*100/D$3),2)</f>
        <v>0.08</v>
      </c>
      <c r="E1151" s="377">
        <f t="shared" si="782"/>
        <v>0.12</v>
      </c>
      <c r="F1151" s="377">
        <f t="shared" si="782"/>
        <v>7.0000000000000007E-2</v>
      </c>
    </row>
    <row r="1152" spans="1:6" s="326" customFormat="1" ht="13.8" x14ac:dyDescent="0.3">
      <c r="A1152" s="330"/>
      <c r="B1152" s="330" t="s">
        <v>537</v>
      </c>
      <c r="C1152" s="377">
        <f t="shared" ref="C1152" si="783">ROUND((C374*100/C$3),2)</f>
        <v>2.9</v>
      </c>
      <c r="D1152" s="377">
        <f t="shared" ref="D1152:F1152" si="784">ROUND((D374*100/D$3),2)</f>
        <v>2.42</v>
      </c>
      <c r="E1152" s="377">
        <f t="shared" si="784"/>
        <v>2.48</v>
      </c>
      <c r="F1152" s="377">
        <f t="shared" si="784"/>
        <v>2.2799999999999998</v>
      </c>
    </row>
    <row r="1153" spans="1:6" s="326" customFormat="1" ht="13.8" x14ac:dyDescent="0.3">
      <c r="A1153" s="328"/>
      <c r="B1153" s="328" t="s">
        <v>538</v>
      </c>
      <c r="C1153" s="377">
        <f t="shared" ref="C1153" si="785">ROUND((C375*100/C$3),2)</f>
        <v>0.2</v>
      </c>
      <c r="D1153" s="377">
        <f t="shared" ref="D1153:F1153" si="786">ROUND((D375*100/D$3),2)</f>
        <v>0.19</v>
      </c>
      <c r="E1153" s="377">
        <f t="shared" si="786"/>
        <v>0.19</v>
      </c>
      <c r="F1153" s="377">
        <f t="shared" si="786"/>
        <v>0.2</v>
      </c>
    </row>
    <row r="1154" spans="1:6" s="326" customFormat="1" ht="13.8" x14ac:dyDescent="0.3">
      <c r="A1154" s="330"/>
      <c r="B1154" s="330" t="s">
        <v>539</v>
      </c>
      <c r="C1154" s="377">
        <f t="shared" ref="C1154" si="787">ROUND((C376*100/C$3),2)</f>
        <v>2.14</v>
      </c>
      <c r="D1154" s="377">
        <f t="shared" ref="D1154:F1154" si="788">ROUND((D376*100/D$3),2)</f>
        <v>1.73</v>
      </c>
      <c r="E1154" s="377">
        <f t="shared" si="788"/>
        <v>1.78</v>
      </c>
      <c r="F1154" s="377">
        <f t="shared" si="788"/>
        <v>1.59</v>
      </c>
    </row>
    <row r="1155" spans="1:6" s="326" customFormat="1" ht="13.8" x14ac:dyDescent="0.3">
      <c r="A1155" s="328"/>
      <c r="B1155" s="328" t="s">
        <v>540</v>
      </c>
      <c r="C1155" s="377">
        <f t="shared" ref="C1155" si="789">ROUND((C377*100/C$3),2)</f>
        <v>0.56000000000000005</v>
      </c>
      <c r="D1155" s="377">
        <f t="shared" ref="D1155:F1155" si="790">ROUND((D377*100/D$3),2)</f>
        <v>0.5</v>
      </c>
      <c r="E1155" s="377">
        <f t="shared" si="790"/>
        <v>0.51</v>
      </c>
      <c r="F1155" s="377">
        <f t="shared" si="790"/>
        <v>0.49</v>
      </c>
    </row>
    <row r="1156" spans="1:6" s="326" customFormat="1" ht="13.8" x14ac:dyDescent="0.3">
      <c r="A1156" s="330"/>
      <c r="B1156" s="330" t="s">
        <v>541</v>
      </c>
      <c r="C1156" s="377">
        <f t="shared" ref="C1156" si="791">ROUND((C378*100/C$3),2)</f>
        <v>0.16</v>
      </c>
      <c r="D1156" s="377">
        <f t="shared" ref="D1156:F1156" si="792">ROUND((D378*100/D$3),2)</f>
        <v>7.0000000000000007E-2</v>
      </c>
      <c r="E1156" s="377">
        <f t="shared" si="792"/>
        <v>7.0000000000000007E-2</v>
      </c>
      <c r="F1156" s="377">
        <f t="shared" si="792"/>
        <v>7.0000000000000007E-2</v>
      </c>
    </row>
    <row r="1157" spans="1:6" s="326" customFormat="1" ht="27.6" x14ac:dyDescent="0.3">
      <c r="A1157" s="328"/>
      <c r="B1157" s="328" t="s">
        <v>578</v>
      </c>
      <c r="C1157" s="377">
        <f t="shared" ref="C1157" si="793">ROUND((C379*100/C$3),2)</f>
        <v>0.16</v>
      </c>
      <c r="D1157" s="377">
        <f t="shared" ref="D1157:F1157" si="794">ROUND((D379*100/D$3),2)</f>
        <v>7.0000000000000007E-2</v>
      </c>
      <c r="E1157" s="377">
        <f t="shared" si="794"/>
        <v>7.0000000000000007E-2</v>
      </c>
      <c r="F1157" s="377">
        <f t="shared" si="794"/>
        <v>7.0000000000000007E-2</v>
      </c>
    </row>
    <row r="1158" spans="1:6" s="326" customFormat="1" ht="13.8" x14ac:dyDescent="0.3">
      <c r="A1158" s="330"/>
      <c r="B1158" s="330" t="s">
        <v>579</v>
      </c>
      <c r="C1158" s="377">
        <f t="shared" ref="C1158" si="795">ROUND((C380*100/C$3),2)</f>
        <v>0</v>
      </c>
      <c r="D1158" s="377">
        <f t="shared" ref="D1158:F1158" si="796">ROUND((D380*100/D$3),2)</f>
        <v>0</v>
      </c>
      <c r="E1158" s="377">
        <f t="shared" si="796"/>
        <v>0</v>
      </c>
      <c r="F1158" s="377">
        <f t="shared" si="796"/>
        <v>0</v>
      </c>
    </row>
    <row r="1159" spans="1:6" s="326" customFormat="1" ht="13.8" x14ac:dyDescent="0.3">
      <c r="A1159" s="328"/>
      <c r="B1159" s="328" t="s">
        <v>542</v>
      </c>
      <c r="C1159" s="377">
        <f t="shared" ref="C1159" si="797">ROUND((C381*100/C$3),2)</f>
        <v>0.01</v>
      </c>
      <c r="D1159" s="377">
        <f t="shared" ref="D1159:F1159" si="798">ROUND((D381*100/D$3),2)</f>
        <v>0.01</v>
      </c>
      <c r="E1159" s="377">
        <f t="shared" si="798"/>
        <v>0.01</v>
      </c>
      <c r="F1159" s="377">
        <f t="shared" si="798"/>
        <v>0.01</v>
      </c>
    </row>
    <row r="1160" spans="1:6" s="326" customFormat="1" ht="13.8" x14ac:dyDescent="0.3">
      <c r="A1160" s="330"/>
      <c r="B1160" s="330" t="s">
        <v>543</v>
      </c>
      <c r="C1160" s="377">
        <f t="shared" ref="C1160" si="799">ROUND((C382*100/C$3),2)</f>
        <v>0.33</v>
      </c>
      <c r="D1160" s="377">
        <f t="shared" ref="D1160:F1160" si="800">ROUND((D382*100/D$3),2)</f>
        <v>0.26</v>
      </c>
      <c r="E1160" s="377">
        <f t="shared" si="800"/>
        <v>0.28000000000000003</v>
      </c>
      <c r="F1160" s="377">
        <f t="shared" si="800"/>
        <v>0.28000000000000003</v>
      </c>
    </row>
    <row r="1161" spans="1:6" s="326" customFormat="1" ht="13.8" x14ac:dyDescent="0.3">
      <c r="A1161" s="328"/>
      <c r="B1161" s="328" t="s">
        <v>544</v>
      </c>
      <c r="C1161" s="377">
        <f t="shared" ref="C1161" si="801">ROUND((C383*100/C$3),2)</f>
        <v>1.43</v>
      </c>
      <c r="D1161" s="377">
        <f t="shared" ref="D1161:F1161" si="802">ROUND((D383*100/D$3),2)</f>
        <v>1.41</v>
      </c>
      <c r="E1161" s="377">
        <f t="shared" si="802"/>
        <v>1.48</v>
      </c>
      <c r="F1161" s="377">
        <f t="shared" si="802"/>
        <v>2.1</v>
      </c>
    </row>
    <row r="1162" spans="1:6" s="326" customFormat="1" ht="13.8" x14ac:dyDescent="0.3">
      <c r="A1162" s="330"/>
      <c r="B1162" s="330" t="s">
        <v>545</v>
      </c>
      <c r="C1162" s="377">
        <f t="shared" ref="C1162" si="803">ROUND((C384*100/C$3),2)</f>
        <v>0.18</v>
      </c>
      <c r="D1162" s="377">
        <f t="shared" ref="D1162:F1162" si="804">ROUND((D384*100/D$3),2)</f>
        <v>7.0000000000000007E-2</v>
      </c>
      <c r="E1162" s="377">
        <f t="shared" si="804"/>
        <v>0.09</v>
      </c>
      <c r="F1162" s="377">
        <f t="shared" si="804"/>
        <v>0.35</v>
      </c>
    </row>
    <row r="1163" spans="1:6" s="326" customFormat="1" ht="13.8" x14ac:dyDescent="0.3">
      <c r="A1163" s="328"/>
      <c r="B1163" s="328" t="s">
        <v>546</v>
      </c>
      <c r="C1163" s="377">
        <f t="shared" ref="C1163" si="805">ROUND((C385*100/C$3),2)</f>
        <v>0.14000000000000001</v>
      </c>
      <c r="D1163" s="377">
        <f t="shared" ref="D1163:F1163" si="806">ROUND((D385*100/D$3),2)</f>
        <v>0.05</v>
      </c>
      <c r="E1163" s="377">
        <f t="shared" si="806"/>
        <v>7.0000000000000007E-2</v>
      </c>
      <c r="F1163" s="377">
        <f t="shared" si="806"/>
        <v>7.0000000000000007E-2</v>
      </c>
    </row>
    <row r="1164" spans="1:6" s="326" customFormat="1" ht="13.8" x14ac:dyDescent="0.3">
      <c r="A1164" s="330"/>
      <c r="B1164" s="330" t="s">
        <v>547</v>
      </c>
      <c r="C1164" s="377">
        <f t="shared" ref="C1164" si="807">ROUND((C386*100/C$3),2)</f>
        <v>0.03</v>
      </c>
      <c r="D1164" s="377">
        <f t="shared" ref="D1164:F1164" si="808">ROUND((D386*100/D$3),2)</f>
        <v>0.01</v>
      </c>
      <c r="E1164" s="377">
        <f t="shared" si="808"/>
        <v>0.02</v>
      </c>
      <c r="F1164" s="377">
        <f t="shared" si="808"/>
        <v>0.28000000000000003</v>
      </c>
    </row>
    <row r="1165" spans="1:6" s="326" customFormat="1" ht="13.8" x14ac:dyDescent="0.3">
      <c r="A1165" s="330"/>
      <c r="B1165" s="330" t="s">
        <v>580</v>
      </c>
      <c r="C1165" s="377">
        <f t="shared" ref="C1165" si="809">ROUND((C387*100/C$3),2)</f>
        <v>0</v>
      </c>
      <c r="D1165" s="377">
        <f t="shared" ref="D1165:F1165" si="810">ROUND((D387*100/D$3),2)</f>
        <v>0.02</v>
      </c>
      <c r="E1165" s="377">
        <f t="shared" si="810"/>
        <v>0</v>
      </c>
      <c r="F1165" s="377">
        <f t="shared" si="810"/>
        <v>0</v>
      </c>
    </row>
    <row r="1166" spans="1:6" s="326" customFormat="1" ht="13.8" x14ac:dyDescent="0.3">
      <c r="A1166" s="328"/>
      <c r="B1166" s="328" t="s">
        <v>581</v>
      </c>
      <c r="C1166" s="377">
        <f t="shared" ref="C1166" si="811">ROUND((C388*100/C$3),2)</f>
        <v>1.25</v>
      </c>
      <c r="D1166" s="377">
        <f t="shared" ref="D1166:F1166" si="812">ROUND((D388*100/D$3),2)</f>
        <v>1.34</v>
      </c>
      <c r="E1166" s="377">
        <f t="shared" si="812"/>
        <v>1.39</v>
      </c>
      <c r="F1166" s="377">
        <f t="shared" si="812"/>
        <v>1.75</v>
      </c>
    </row>
    <row r="1167" spans="1:6" s="326" customFormat="1" ht="13.8" x14ac:dyDescent="0.3">
      <c r="A1167" s="330"/>
      <c r="B1167" s="330" t="s">
        <v>582</v>
      </c>
      <c r="C1167" s="377">
        <f t="shared" ref="C1167" si="813">ROUND((C389*100/C$3),2)</f>
        <v>0</v>
      </c>
      <c r="D1167" s="377">
        <f t="shared" ref="D1167:F1167" si="814">ROUND((D389*100/D$3),2)</f>
        <v>0</v>
      </c>
      <c r="E1167" s="377">
        <f t="shared" si="814"/>
        <v>0</v>
      </c>
      <c r="F1167" s="377">
        <f t="shared" si="814"/>
        <v>0</v>
      </c>
    </row>
    <row r="1168" spans="1:6" s="326" customFormat="1" ht="13.8" x14ac:dyDescent="0.3">
      <c r="A1168" s="328"/>
      <c r="B1168" s="328" t="s">
        <v>583</v>
      </c>
      <c r="C1168" s="377">
        <f t="shared" ref="C1168" si="815">ROUND((C390*100/C$3),2)</f>
        <v>1.25</v>
      </c>
      <c r="D1168" s="377">
        <f t="shared" ref="D1168:F1168" si="816">ROUND((D390*100/D$3),2)</f>
        <v>1.34</v>
      </c>
      <c r="E1168" s="377">
        <f t="shared" si="816"/>
        <v>1.39</v>
      </c>
      <c r="F1168" s="377">
        <f t="shared" si="816"/>
        <v>1.75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 x14ac:dyDescent="0.5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 x14ac:dyDescent="0.7">
      <c r="A1" s="699" t="s">
        <v>588</v>
      </c>
      <c r="B1" s="699"/>
      <c r="C1" s="699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  <c r="Q1" s="699"/>
      <c r="R1" s="699"/>
      <c r="S1" s="699"/>
      <c r="T1" s="699"/>
      <c r="U1" s="699"/>
      <c r="V1" s="699"/>
      <c r="W1" s="699"/>
      <c r="X1" s="699"/>
      <c r="Y1" s="699"/>
      <c r="Z1" s="699"/>
      <c r="AA1" s="699"/>
      <c r="AB1" s="699"/>
      <c r="AC1" s="699"/>
      <c r="AD1" s="699"/>
      <c r="AE1" s="699"/>
      <c r="AF1" s="699"/>
      <c r="AG1" s="699"/>
      <c r="AH1" s="699"/>
      <c r="AI1" s="699"/>
      <c r="AJ1" s="699"/>
      <c r="AK1" s="699"/>
      <c r="AL1" s="699"/>
      <c r="AM1" s="699"/>
      <c r="AN1" s="699"/>
      <c r="AO1" s="699"/>
      <c r="AP1" s="699"/>
      <c r="AQ1" s="699"/>
      <c r="AR1" s="699"/>
      <c r="AS1" s="699"/>
      <c r="AT1" s="699"/>
      <c r="AU1" s="699"/>
      <c r="AV1" s="699"/>
      <c r="AW1" s="699"/>
      <c r="AX1" s="699"/>
      <c r="AY1" s="699"/>
      <c r="AZ1" s="699"/>
      <c r="BA1" s="699"/>
      <c r="BB1" s="699"/>
      <c r="BC1" s="699"/>
      <c r="BD1" s="699"/>
      <c r="BE1" s="699"/>
      <c r="BF1" s="699"/>
      <c r="BG1" s="699"/>
      <c r="BH1" s="699"/>
      <c r="BI1" s="699"/>
      <c r="BJ1" s="699"/>
      <c r="BK1" s="699"/>
      <c r="BL1" s="411"/>
      <c r="BM1" s="411"/>
      <c r="BN1" s="411"/>
    </row>
    <row r="2" spans="1:66" ht="16.5" customHeight="1" x14ac:dyDescent="0.55000000000000004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02" t="s">
        <v>174</v>
      </c>
      <c r="BH2" s="702"/>
      <c r="BI2" s="702"/>
      <c r="BJ2" s="702"/>
      <c r="BK2" s="702"/>
      <c r="BL2" s="702"/>
      <c r="BM2" s="702"/>
      <c r="BN2" s="702"/>
    </row>
    <row r="3" spans="1:66" ht="18" customHeight="1" x14ac:dyDescent="0.5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 x14ac:dyDescent="0.5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399999999999999" customHeight="1" x14ac:dyDescent="0.5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 x14ac:dyDescent="0.5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 x14ac:dyDescent="0.5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 x14ac:dyDescent="0.5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38" t="e">
        <f t="shared" si="10"/>
        <v>#REF!</v>
      </c>
      <c r="AN8" s="438" t="e">
        <f t="shared" si="11"/>
        <v>#REF!</v>
      </c>
      <c r="AO8" s="438" t="e">
        <f t="shared" si="12"/>
        <v>#REF!</v>
      </c>
      <c r="AP8" s="438" t="e">
        <f t="shared" si="13"/>
        <v>#REF!</v>
      </c>
      <c r="AQ8" s="88" t="e">
        <f t="shared" si="14"/>
        <v>#REF!</v>
      </c>
      <c r="AR8" s="438" t="e">
        <f t="shared" si="15"/>
        <v>#REF!</v>
      </c>
      <c r="AS8" s="438" t="e">
        <f t="shared" si="16"/>
        <v>#REF!</v>
      </c>
      <c r="AT8" s="438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38" t="e">
        <f t="shared" si="35"/>
        <v>#REF!</v>
      </c>
      <c r="BG8" s="438" t="e">
        <f t="shared" si="28"/>
        <v>#REF!</v>
      </c>
      <c r="BH8" s="438" t="e">
        <f t="shared" si="29"/>
        <v>#REF!</v>
      </c>
      <c r="BI8" s="438" t="e">
        <f t="shared" si="30"/>
        <v>#REF!</v>
      </c>
      <c r="BJ8" s="438" t="e">
        <f t="shared" si="31"/>
        <v>#REF!</v>
      </c>
      <c r="BK8" s="237" t="e">
        <f t="shared" si="36"/>
        <v>#REF!</v>
      </c>
      <c r="BL8" s="237"/>
      <c r="BM8" s="438" t="e">
        <f t="shared" si="32"/>
        <v>#REF!</v>
      </c>
      <c r="BN8" s="438" t="e">
        <f t="shared" si="33"/>
        <v>#REF!</v>
      </c>
    </row>
    <row r="9" spans="1:66" ht="17.399999999999999" customHeight="1" x14ac:dyDescent="0.5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 x14ac:dyDescent="0.5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 x14ac:dyDescent="0.5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 x14ac:dyDescent="0.5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38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38" t="e">
        <f t="shared" si="10"/>
        <v>#REF!</v>
      </c>
      <c r="AN12" s="438" t="e">
        <f t="shared" si="11"/>
        <v>#REF!</v>
      </c>
      <c r="AO12" s="438" t="e">
        <f t="shared" si="12"/>
        <v>#REF!</v>
      </c>
      <c r="AP12" s="438" t="e">
        <f t="shared" si="13"/>
        <v>#REF!</v>
      </c>
      <c r="AQ12" s="88" t="e">
        <f t="shared" si="14"/>
        <v>#REF!</v>
      </c>
      <c r="AR12" s="438" t="e">
        <f t="shared" si="15"/>
        <v>#REF!</v>
      </c>
      <c r="AS12" s="438" t="e">
        <f t="shared" si="16"/>
        <v>#REF!</v>
      </c>
      <c r="AT12" s="438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38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38" t="e">
        <f t="shared" si="35"/>
        <v>#REF!</v>
      </c>
      <c r="BG12" s="438" t="e">
        <f t="shared" si="28"/>
        <v>#REF!</v>
      </c>
      <c r="BH12" s="438" t="e">
        <f t="shared" si="29"/>
        <v>#REF!</v>
      </c>
      <c r="BI12" s="438" t="e">
        <f t="shared" si="30"/>
        <v>#REF!</v>
      </c>
      <c r="BJ12" s="438" t="e">
        <f t="shared" si="31"/>
        <v>#REF!</v>
      </c>
      <c r="BK12" s="237" t="e">
        <f t="shared" si="36"/>
        <v>#REF!</v>
      </c>
      <c r="BL12" s="237"/>
      <c r="BM12" s="438" t="e">
        <f t="shared" si="32"/>
        <v>#REF!</v>
      </c>
      <c r="BN12" s="438" t="e">
        <f t="shared" si="33"/>
        <v>#REF!</v>
      </c>
    </row>
    <row r="13" spans="1:66" ht="17.399999999999999" customHeight="1" x14ac:dyDescent="0.5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38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38" t="e">
        <f t="shared" si="10"/>
        <v>#REF!</v>
      </c>
      <c r="AN13" s="438" t="e">
        <f t="shared" si="11"/>
        <v>#REF!</v>
      </c>
      <c r="AO13" s="438" t="e">
        <f t="shared" si="12"/>
        <v>#REF!</v>
      </c>
      <c r="AP13" s="438" t="e">
        <f t="shared" si="13"/>
        <v>#REF!</v>
      </c>
      <c r="AQ13" s="88" t="e">
        <f t="shared" si="14"/>
        <v>#REF!</v>
      </c>
      <c r="AR13" s="438" t="e">
        <f t="shared" si="15"/>
        <v>#REF!</v>
      </c>
      <c r="AS13" s="438" t="e">
        <f t="shared" si="16"/>
        <v>#REF!</v>
      </c>
      <c r="AT13" s="438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38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38" t="e">
        <f t="shared" si="35"/>
        <v>#REF!</v>
      </c>
      <c r="BG13" s="438" t="e">
        <f t="shared" si="28"/>
        <v>#REF!</v>
      </c>
      <c r="BH13" s="438" t="e">
        <f t="shared" si="29"/>
        <v>#REF!</v>
      </c>
      <c r="BI13" s="438" t="e">
        <f t="shared" si="30"/>
        <v>#REF!</v>
      </c>
      <c r="BJ13" s="438" t="e">
        <f t="shared" si="31"/>
        <v>#REF!</v>
      </c>
      <c r="BK13" s="237" t="e">
        <f t="shared" si="36"/>
        <v>#REF!</v>
      </c>
      <c r="BL13" s="237"/>
      <c r="BM13" s="438" t="e">
        <f t="shared" si="32"/>
        <v>#REF!</v>
      </c>
      <c r="BN13" s="438" t="e">
        <f t="shared" si="33"/>
        <v>#REF!</v>
      </c>
    </row>
    <row r="14" spans="1:66" ht="17.399999999999999" customHeight="1" x14ac:dyDescent="0.5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 x14ac:dyDescent="0.5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 x14ac:dyDescent="0.5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 x14ac:dyDescent="0.5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38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38" t="e">
        <f t="shared" si="10"/>
        <v>#REF!</v>
      </c>
      <c r="AN17" s="438" t="e">
        <f t="shared" si="11"/>
        <v>#REF!</v>
      </c>
      <c r="AO17" s="438" t="e">
        <f t="shared" si="12"/>
        <v>#REF!</v>
      </c>
      <c r="AP17" s="438" t="e">
        <f t="shared" si="13"/>
        <v>#REF!</v>
      </c>
      <c r="AQ17" s="88" t="e">
        <f t="shared" si="14"/>
        <v>#REF!</v>
      </c>
      <c r="AR17" s="438" t="e">
        <f t="shared" si="15"/>
        <v>#REF!</v>
      </c>
      <c r="AS17" s="438" t="e">
        <f t="shared" si="16"/>
        <v>#REF!</v>
      </c>
      <c r="AT17" s="438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38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38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38" t="e">
        <f t="shared" si="32"/>
        <v>#REF!</v>
      </c>
      <c r="BN17" s="438" t="e">
        <f t="shared" si="33"/>
        <v>#REF!</v>
      </c>
    </row>
    <row r="18" spans="1:66" ht="17.399999999999999" customHeight="1" x14ac:dyDescent="0.5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 x14ac:dyDescent="0.5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 x14ac:dyDescent="0.5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 x14ac:dyDescent="0.5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38" t="e">
        <f t="shared" si="4"/>
        <v>#REF!</v>
      </c>
      <c r="AC21" s="438" t="e">
        <f t="shared" si="5"/>
        <v>#REF!</v>
      </c>
      <c r="AD21" s="438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38" t="e">
        <f t="shared" si="10"/>
        <v>#REF!</v>
      </c>
      <c r="AN21" s="438" t="e">
        <f t="shared" si="11"/>
        <v>#REF!</v>
      </c>
      <c r="AO21" s="438" t="e">
        <f t="shared" si="12"/>
        <v>#REF!</v>
      </c>
      <c r="AP21" s="438" t="e">
        <f t="shared" si="13"/>
        <v>#REF!</v>
      </c>
      <c r="AQ21" s="56" t="e">
        <f t="shared" si="14"/>
        <v>#REF!</v>
      </c>
      <c r="AR21" s="438" t="e">
        <f t="shared" si="15"/>
        <v>#REF!</v>
      </c>
      <c r="AS21" s="438" t="e">
        <f t="shared" si="16"/>
        <v>#REF!</v>
      </c>
      <c r="AT21" s="438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38" t="e">
        <f t="shared" si="23"/>
        <v>#REF!</v>
      </c>
      <c r="BB21" s="438" t="e">
        <f t="shared" si="24"/>
        <v>#REF!</v>
      </c>
      <c r="BC21" s="438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38" t="e">
        <f t="shared" si="35"/>
        <v>#REF!</v>
      </c>
      <c r="BG21" s="438" t="e">
        <f t="shared" si="28"/>
        <v>#REF!</v>
      </c>
      <c r="BH21" s="438" t="e">
        <f t="shared" si="29"/>
        <v>#REF!</v>
      </c>
      <c r="BI21" s="438" t="e">
        <f t="shared" si="30"/>
        <v>#REF!</v>
      </c>
      <c r="BJ21" s="438" t="e">
        <f t="shared" si="31"/>
        <v>#REF!</v>
      </c>
      <c r="BK21" s="257" t="e">
        <f t="shared" si="36"/>
        <v>#REF!</v>
      </c>
      <c r="BL21" s="257"/>
      <c r="BM21" s="438" t="e">
        <f t="shared" si="32"/>
        <v>#REF!</v>
      </c>
      <c r="BN21" s="438" t="e">
        <f t="shared" si="33"/>
        <v>#REF!</v>
      </c>
    </row>
    <row r="22" spans="1:66" ht="17.399999999999999" customHeight="1" x14ac:dyDescent="0.5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38" t="e">
        <f t="shared" si="4"/>
        <v>#REF!</v>
      </c>
      <c r="AC22" s="438" t="e">
        <f t="shared" si="5"/>
        <v>#REF!</v>
      </c>
      <c r="AD22" s="438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38" t="e">
        <f t="shared" si="10"/>
        <v>#REF!</v>
      </c>
      <c r="AN22" s="438" t="e">
        <f t="shared" si="11"/>
        <v>#REF!</v>
      </c>
      <c r="AO22" s="438" t="e">
        <f t="shared" si="12"/>
        <v>#REF!</v>
      </c>
      <c r="AP22" s="438" t="e">
        <f t="shared" si="13"/>
        <v>#REF!</v>
      </c>
      <c r="AQ22" s="56" t="e">
        <f t="shared" si="14"/>
        <v>#REF!</v>
      </c>
      <c r="AR22" s="438" t="e">
        <f t="shared" si="15"/>
        <v>#REF!</v>
      </c>
      <c r="AS22" s="438" t="e">
        <f t="shared" si="16"/>
        <v>#REF!</v>
      </c>
      <c r="AT22" s="438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38" t="e">
        <f t="shared" si="23"/>
        <v>#REF!</v>
      </c>
      <c r="BB22" s="438" t="e">
        <f t="shared" si="24"/>
        <v>#REF!</v>
      </c>
      <c r="BC22" s="438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38" t="e">
        <f t="shared" si="35"/>
        <v>#REF!</v>
      </c>
      <c r="BG22" s="438" t="e">
        <f t="shared" si="28"/>
        <v>#REF!</v>
      </c>
      <c r="BH22" s="438" t="e">
        <f t="shared" si="29"/>
        <v>#REF!</v>
      </c>
      <c r="BI22" s="438" t="e">
        <f t="shared" si="30"/>
        <v>#REF!</v>
      </c>
      <c r="BJ22" s="438" t="e">
        <f t="shared" si="31"/>
        <v>#REF!</v>
      </c>
      <c r="BK22" s="257" t="e">
        <f t="shared" si="36"/>
        <v>#REF!</v>
      </c>
      <c r="BL22" s="257"/>
      <c r="BM22" s="438" t="e">
        <f t="shared" si="32"/>
        <v>#REF!</v>
      </c>
      <c r="BN22" s="438" t="e">
        <f t="shared" si="33"/>
        <v>#REF!</v>
      </c>
    </row>
    <row r="23" spans="1:66" ht="17.399999999999999" customHeight="1" x14ac:dyDescent="0.5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39" t="e">
        <f>((N23/M23)-1)*100</f>
        <v>#REF!</v>
      </c>
      <c r="AN23" s="439" t="e">
        <f>((O23/N23)-1)*100</f>
        <v>#REF!</v>
      </c>
      <c r="AO23" s="439" t="e">
        <f>((P23/O23)-1)*100</f>
        <v>#REF!</v>
      </c>
      <c r="AP23" s="439">
        <v>15</v>
      </c>
      <c r="AQ23" s="59" t="e">
        <f t="shared" si="14"/>
        <v>#REF!</v>
      </c>
      <c r="AR23" s="439">
        <v>15</v>
      </c>
      <c r="AS23" s="439" t="e">
        <f t="shared" si="16"/>
        <v>#REF!</v>
      </c>
      <c r="AT23" s="439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40" t="e">
        <f>AVERAGE(BB23:BD23)</f>
        <v>#REF!</v>
      </c>
      <c r="BG23" s="440" t="e">
        <f t="shared" si="28"/>
        <v>#REF!</v>
      </c>
      <c r="BH23" s="440" t="e">
        <f t="shared" si="29"/>
        <v>#REF!</v>
      </c>
      <c r="BI23" s="440" t="e">
        <f t="shared" si="30"/>
        <v>#REF!</v>
      </c>
      <c r="BJ23" s="440" t="e">
        <f t="shared" si="31"/>
        <v>#REF!</v>
      </c>
      <c r="BK23" s="239" t="e">
        <f t="shared" si="36"/>
        <v>#REF!</v>
      </c>
      <c r="BL23" s="239"/>
      <c r="BM23" s="440" t="e">
        <f t="shared" si="32"/>
        <v>#REF!</v>
      </c>
      <c r="BN23" s="440" t="e">
        <f t="shared" si="33"/>
        <v>#REF!</v>
      </c>
    </row>
    <row r="24" spans="1:66" ht="17.399999999999999" hidden="1" customHeight="1" x14ac:dyDescent="0.5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40" t="e">
        <f t="shared" ref="AM24:AN27" si="50">((N24/M24)-1)*100</f>
        <v>#REF!</v>
      </c>
      <c r="AN24" s="438" t="e">
        <f t="shared" si="50"/>
        <v>#REF!</v>
      </c>
      <c r="AO24" s="438"/>
      <c r="AP24" s="438"/>
      <c r="AQ24" s="59" t="e">
        <f t="shared" si="14"/>
        <v>#DIV/0!</v>
      </c>
      <c r="AR24" s="438"/>
      <c r="AS24" s="438"/>
      <c r="AT24" s="438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40" t="e">
        <f>AVERAGE(BB24:BD24)</f>
        <v>#REF!</v>
      </c>
      <c r="BG24" s="440" t="e">
        <f t="shared" ref="BG24:BI27" si="51">+(M24/M$23)*100</f>
        <v>#REF!</v>
      </c>
      <c r="BH24" s="440" t="e">
        <f t="shared" si="51"/>
        <v>#REF!</v>
      </c>
      <c r="BI24" s="440" t="e">
        <f t="shared" si="51"/>
        <v>#REF!</v>
      </c>
      <c r="BJ24" s="440" t="e">
        <f>+(#REF!/#REF!)*100</f>
        <v>#REF!</v>
      </c>
      <c r="BK24" s="239" t="e">
        <f t="shared" si="36"/>
        <v>#REF!</v>
      </c>
      <c r="BL24" s="260"/>
      <c r="BM24" s="441"/>
      <c r="BN24" s="441"/>
    </row>
    <row r="25" spans="1:66" ht="17.399999999999999" hidden="1" customHeight="1" x14ac:dyDescent="0.5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40" t="e">
        <f t="shared" si="50"/>
        <v>#REF!</v>
      </c>
      <c r="AN25" s="440" t="e">
        <f t="shared" si="50"/>
        <v>#REF!</v>
      </c>
      <c r="AO25" s="441"/>
      <c r="AP25" s="441"/>
      <c r="AQ25" s="59" t="e">
        <f t="shared" si="14"/>
        <v>#DIV/0!</v>
      </c>
      <c r="AR25" s="441"/>
      <c r="AS25" s="441"/>
      <c r="AT25" s="441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40" t="e">
        <f>AVERAGE(BB25:BD25)</f>
        <v>#REF!</v>
      </c>
      <c r="BG25" s="440" t="e">
        <f t="shared" si="51"/>
        <v>#REF!</v>
      </c>
      <c r="BH25" s="440" t="e">
        <f t="shared" si="51"/>
        <v>#REF!</v>
      </c>
      <c r="BI25" s="440" t="e">
        <f t="shared" si="51"/>
        <v>#REF!</v>
      </c>
      <c r="BJ25" s="440" t="e">
        <f>+(#REF!/#REF!)*100</f>
        <v>#REF!</v>
      </c>
      <c r="BK25" s="239" t="e">
        <f t="shared" si="36"/>
        <v>#REF!</v>
      </c>
      <c r="BL25" s="260"/>
      <c r="BM25" s="441"/>
      <c r="BN25" s="441"/>
    </row>
    <row r="26" spans="1:66" ht="17.399999999999999" customHeight="1" x14ac:dyDescent="0.5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40" t="e">
        <f t="shared" si="50"/>
        <v>#REF!</v>
      </c>
      <c r="AN26" s="440" t="e">
        <f t="shared" si="50"/>
        <v>#REF!</v>
      </c>
      <c r="AO26" s="440" t="e">
        <f>((P26/O26)-1)*100</f>
        <v>#REF!</v>
      </c>
      <c r="AP26" s="440"/>
      <c r="AQ26" s="59" t="e">
        <f t="shared" si="14"/>
        <v>#REF!</v>
      </c>
      <c r="AR26" s="440" t="e">
        <f>((S26/P26)-1)*100</f>
        <v>#REF!</v>
      </c>
      <c r="AS26" s="440" t="e">
        <f>((T26/P26)-1)*100</f>
        <v>#REF!</v>
      </c>
      <c r="AT26" s="440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41"/>
      <c r="BG26" s="440" t="e">
        <f t="shared" si="51"/>
        <v>#REF!</v>
      </c>
      <c r="BH26" s="440" t="e">
        <f t="shared" si="51"/>
        <v>#REF!</v>
      </c>
      <c r="BI26" s="440" t="e">
        <f t="shared" si="51"/>
        <v>#REF!</v>
      </c>
      <c r="BJ26" s="440" t="e">
        <f>+(P26/P$23)*100</f>
        <v>#REF!</v>
      </c>
      <c r="BK26" s="239" t="e">
        <f t="shared" si="36"/>
        <v>#REF!</v>
      </c>
      <c r="BL26" s="239"/>
      <c r="BM26" s="440" t="e">
        <f>+(T26/T$23)*100</f>
        <v>#REF!</v>
      </c>
      <c r="BN26" s="440" t="e">
        <f>+(U26/U$23)*100</f>
        <v>#REF!</v>
      </c>
    </row>
    <row r="27" spans="1:66" ht="17.399999999999999" customHeight="1" x14ac:dyDescent="0.5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40" t="e">
        <f t="shared" si="50"/>
        <v>#REF!</v>
      </c>
      <c r="AN27" s="440" t="e">
        <f t="shared" si="50"/>
        <v>#REF!</v>
      </c>
      <c r="AO27" s="440" t="e">
        <f>((P27/O27)-1)*100</f>
        <v>#REF!</v>
      </c>
      <c r="AP27" s="440"/>
      <c r="AQ27" s="59" t="e">
        <f t="shared" si="14"/>
        <v>#REF!</v>
      </c>
      <c r="AR27" s="440" t="e">
        <f>((S27/P27)-1)*100</f>
        <v>#REF!</v>
      </c>
      <c r="AS27" s="440" t="e">
        <f>((T27/P27)-1)*100</f>
        <v>#REF!</v>
      </c>
      <c r="AT27" s="440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41"/>
      <c r="BG27" s="440" t="e">
        <f t="shared" si="51"/>
        <v>#REF!</v>
      </c>
      <c r="BH27" s="440" t="e">
        <f t="shared" si="51"/>
        <v>#REF!</v>
      </c>
      <c r="BI27" s="440" t="e">
        <f t="shared" si="51"/>
        <v>#REF!</v>
      </c>
      <c r="BJ27" s="440" t="e">
        <f>+(P27/P$23)*100</f>
        <v>#REF!</v>
      </c>
      <c r="BK27" s="239" t="e">
        <f>AVERAGE(BH27,BI27,BJ27)</f>
        <v>#REF!</v>
      </c>
      <c r="BL27" s="239"/>
      <c r="BM27" s="440" t="e">
        <f>+(T27/T$23)*100</f>
        <v>#REF!</v>
      </c>
      <c r="BN27" s="440" t="e">
        <f>+(U27/U$23)*100</f>
        <v>#REF!</v>
      </c>
    </row>
    <row r="28" spans="1:66" ht="18" customHeight="1" x14ac:dyDescent="0.5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 x14ac:dyDescent="0.5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00" t="s">
        <v>603</v>
      </c>
      <c r="AM29" s="701"/>
      <c r="AN29" s="700" t="s">
        <v>604</v>
      </c>
      <c r="AO29" s="701"/>
      <c r="AP29" s="416"/>
      <c r="AQ29" s="700" t="s">
        <v>605</v>
      </c>
      <c r="AR29" s="703"/>
      <c r="AS29" s="701"/>
      <c r="AT29" s="8"/>
      <c r="BG29" s="113"/>
    </row>
    <row r="30" spans="1:66" ht="17.399999999999999" customHeight="1" x14ac:dyDescent="0.5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12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13" t="s">
        <v>606</v>
      </c>
      <c r="AT30" s="113"/>
      <c r="BG30" s="112"/>
    </row>
    <row r="31" spans="1:66" ht="17.399999999999999" customHeight="1" x14ac:dyDescent="0.5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42"/>
      <c r="AI31" s="442"/>
      <c r="AJ31" s="442"/>
      <c r="AK31" s="442"/>
      <c r="AL31" s="443">
        <v>15</v>
      </c>
      <c r="AM31" s="444" t="e">
        <f>+$P$23*(100+AL31)/100</f>
        <v>#REF!</v>
      </c>
      <c r="AN31" s="445" t="e">
        <f>+U26</f>
        <v>#REF!</v>
      </c>
      <c r="AO31" s="444" t="e">
        <f>+AN31/11</f>
        <v>#REF!</v>
      </c>
      <c r="AP31" s="446"/>
      <c r="AQ31" s="447" t="e">
        <f>+AM31-AN31</f>
        <v>#REF!</v>
      </c>
      <c r="AR31" s="446" t="e">
        <f>+AQ31/2</f>
        <v>#REF!</v>
      </c>
      <c r="AS31" s="448" t="e">
        <f>((AQ31/$P$27)-1)*100</f>
        <v>#REF!</v>
      </c>
      <c r="AT31" s="449"/>
      <c r="BG31" s="112"/>
    </row>
    <row r="32" spans="1:66" ht="17.399999999999999" customHeight="1" x14ac:dyDescent="0.5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44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 x14ac:dyDescent="0.5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44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48" t="e">
        <f t="shared" si="63"/>
        <v>#REF!</v>
      </c>
      <c r="AT33" s="119"/>
      <c r="BG33" s="112"/>
    </row>
    <row r="34" spans="1:59" ht="18" hidden="1" customHeight="1" x14ac:dyDescent="0.5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44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48" t="e">
        <f t="shared" si="63"/>
        <v>#REF!</v>
      </c>
      <c r="AT34" s="119"/>
      <c r="BG34" s="112"/>
    </row>
    <row r="35" spans="1:59" ht="17.399999999999999" customHeight="1" x14ac:dyDescent="0.5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42"/>
      <c r="AI35" s="441"/>
      <c r="AJ35" s="441"/>
      <c r="AK35" s="441"/>
      <c r="AL35" s="450">
        <v>17</v>
      </c>
      <c r="AM35" s="444" t="e">
        <f>+$P$23*(100+AL35)/100</f>
        <v>#REF!</v>
      </c>
      <c r="AN35" s="445" t="e">
        <f t="shared" si="60"/>
        <v>#REF!</v>
      </c>
      <c r="AO35" s="444" t="e">
        <f t="shared" si="61"/>
        <v>#REF!</v>
      </c>
      <c r="AP35" s="446"/>
      <c r="AQ35" s="445" t="e">
        <f>+AM35-AN35</f>
        <v>#REF!</v>
      </c>
      <c r="AR35" s="446" t="e">
        <f t="shared" si="62"/>
        <v>#REF!</v>
      </c>
      <c r="AS35" s="448" t="e">
        <f t="shared" si="63"/>
        <v>#REF!</v>
      </c>
      <c r="AT35" s="449"/>
      <c r="BG35" s="112"/>
    </row>
    <row r="36" spans="1:59" ht="17.399999999999999" customHeight="1" x14ac:dyDescent="0.5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44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 x14ac:dyDescent="0.5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51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 x14ac:dyDescent="0.5"/>
  <cols>
    <col min="2" max="2" width="10" bestFit="1" customWidth="1"/>
  </cols>
  <sheetData>
    <row r="3" spans="1:3" x14ac:dyDescent="0.5">
      <c r="B3" t="s">
        <v>610</v>
      </c>
    </row>
    <row r="4" spans="1:3" x14ac:dyDescent="0.5">
      <c r="A4">
        <v>2540</v>
      </c>
      <c r="B4" s="6">
        <v>58334.15</v>
      </c>
      <c r="C4" s="117" t="e">
        <f>((B4/#REF!)-1)*100</f>
        <v>#REF!</v>
      </c>
    </row>
    <row r="5" spans="1:3" x14ac:dyDescent="0.5">
      <c r="A5">
        <v>2541</v>
      </c>
      <c r="B5" s="6">
        <v>54490.07</v>
      </c>
      <c r="C5" s="117">
        <f t="shared" ref="C5:C15" si="0">((B5/B4)-1)*100</f>
        <v>-6.5897591719430215</v>
      </c>
    </row>
    <row r="6" spans="1:3" x14ac:dyDescent="0.5">
      <c r="A6">
        <v>2542</v>
      </c>
      <c r="B6" s="6">
        <v>58463.45</v>
      </c>
      <c r="C6" s="117">
        <f t="shared" si="0"/>
        <v>7.2919341083613975</v>
      </c>
    </row>
    <row r="7" spans="1:3" x14ac:dyDescent="0.5">
      <c r="A7">
        <v>2543</v>
      </c>
      <c r="B7" s="6">
        <v>69624.240000000005</v>
      </c>
      <c r="C7" s="117">
        <f t="shared" si="0"/>
        <v>19.090200800671209</v>
      </c>
    </row>
    <row r="8" spans="1:3" x14ac:dyDescent="0.5">
      <c r="A8">
        <v>2544</v>
      </c>
      <c r="B8" s="6">
        <v>65183.23</v>
      </c>
      <c r="C8" s="117">
        <f t="shared" si="0"/>
        <v>-6.3785400027346784</v>
      </c>
    </row>
    <row r="9" spans="1:3" x14ac:dyDescent="0.5">
      <c r="A9">
        <v>2545</v>
      </c>
      <c r="B9" s="6">
        <v>68156.34</v>
      </c>
      <c r="C9" s="117">
        <f t="shared" si="0"/>
        <v>4.5611578315465362</v>
      </c>
    </row>
    <row r="10" spans="1:3" x14ac:dyDescent="0.5">
      <c r="A10">
        <v>2546</v>
      </c>
      <c r="B10" s="6">
        <v>80040</v>
      </c>
      <c r="C10" s="117">
        <f t="shared" si="0"/>
        <v>17.435883440924215</v>
      </c>
    </row>
    <row r="11" spans="1:3" x14ac:dyDescent="0.5">
      <c r="A11">
        <v>2547</v>
      </c>
      <c r="B11" s="6">
        <v>96502.84</v>
      </c>
      <c r="C11" s="117">
        <f t="shared" si="0"/>
        <v>20.568265867066458</v>
      </c>
    </row>
    <row r="12" spans="1:3" x14ac:dyDescent="0.5">
      <c r="A12">
        <v>2548</v>
      </c>
      <c r="B12" s="6">
        <v>110937.66</v>
      </c>
      <c r="C12" s="117">
        <f t="shared" si="0"/>
        <v>14.95792248186687</v>
      </c>
    </row>
    <row r="13" spans="1:3" x14ac:dyDescent="0.5">
      <c r="A13">
        <v>2549</v>
      </c>
      <c r="B13" s="6">
        <v>129720.42</v>
      </c>
      <c r="C13" s="117">
        <f t="shared" si="0"/>
        <v>16.930914172878708</v>
      </c>
    </row>
    <row r="14" spans="1:3" x14ac:dyDescent="0.5">
      <c r="A14">
        <v>2550</v>
      </c>
      <c r="B14" s="6">
        <v>153864.97</v>
      </c>
      <c r="C14" s="117">
        <f t="shared" si="0"/>
        <v>18.612759656498177</v>
      </c>
    </row>
    <row r="15" spans="1:3" x14ac:dyDescent="0.5">
      <c r="A15">
        <v>2551</v>
      </c>
      <c r="B15" s="6">
        <v>177775.19</v>
      </c>
      <c r="C15" s="117">
        <f t="shared" si="0"/>
        <v>15.539742411804337</v>
      </c>
    </row>
    <row r="16" spans="1:3" x14ac:dyDescent="0.5">
      <c r="A16">
        <v>2552</v>
      </c>
      <c r="B16" s="6" t="e">
        <f>+#REF!</f>
        <v>#REF!</v>
      </c>
      <c r="C16" s="117" t="e">
        <f>((B16/B15)-1)*100</f>
        <v>#REF!</v>
      </c>
    </row>
    <row r="17" spans="1:3" x14ac:dyDescent="0.5">
      <c r="A17">
        <v>2553</v>
      </c>
      <c r="B17" s="6" t="e">
        <f>+#REF!</f>
        <v>#REF!</v>
      </c>
      <c r="C17" s="117" t="e">
        <f>((B17/B16)-1)*100</f>
        <v>#REF!</v>
      </c>
    </row>
    <row r="18" spans="1:3" x14ac:dyDescent="0.5">
      <c r="A18">
        <v>2554</v>
      </c>
      <c r="B18" s="6">
        <v>218749</v>
      </c>
      <c r="C18" s="117" t="e">
        <f>((B18/B17)-1)*100</f>
        <v>#REF!</v>
      </c>
    </row>
  </sheetData>
  <phoneticPr fontId="20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 x14ac:dyDescent="0.5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 x14ac:dyDescent="0.5">
      <c r="A1" s="61" t="s">
        <v>0</v>
      </c>
      <c r="B1" s="13"/>
      <c r="C1" s="13"/>
      <c r="D1" s="13"/>
      <c r="F1" s="671" t="s">
        <v>1</v>
      </c>
      <c r="G1" s="671"/>
      <c r="H1" s="671"/>
    </row>
    <row r="2" spans="1:20" ht="12.6" customHeight="1" x14ac:dyDescent="0.5">
      <c r="A2" s="61"/>
      <c r="B2" s="13"/>
      <c r="C2" s="13"/>
      <c r="D2" s="13"/>
      <c r="F2" s="671" t="s">
        <v>611</v>
      </c>
      <c r="G2" s="671"/>
      <c r="H2" s="671"/>
      <c r="J2" s="671" t="s">
        <v>612</v>
      </c>
      <c r="K2" s="671"/>
      <c r="L2" s="407"/>
      <c r="M2" s="671" t="s">
        <v>613</v>
      </c>
      <c r="N2" s="671"/>
      <c r="P2" s="671" t="s">
        <v>614</v>
      </c>
      <c r="Q2" s="671"/>
      <c r="R2" s="407"/>
      <c r="S2" s="671" t="s">
        <v>613</v>
      </c>
      <c r="T2" s="671"/>
    </row>
    <row r="3" spans="1:20" ht="11.85" customHeight="1" x14ac:dyDescent="0.5">
      <c r="B3" s="17"/>
      <c r="C3" s="17"/>
      <c r="D3" s="17"/>
      <c r="H3" s="99" t="s">
        <v>615</v>
      </c>
    </row>
    <row r="4" spans="1:20" ht="11.85" customHeight="1" x14ac:dyDescent="0.5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85" hidden="1" customHeight="1" x14ac:dyDescent="0.5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85" hidden="1" customHeight="1" x14ac:dyDescent="0.5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 x14ac:dyDescent="0.5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 x14ac:dyDescent="0.5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 x14ac:dyDescent="0.5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 x14ac:dyDescent="0.5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 x14ac:dyDescent="0.5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 x14ac:dyDescent="0.5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 x14ac:dyDescent="0.5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 x14ac:dyDescent="0.5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 x14ac:dyDescent="0.5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 x14ac:dyDescent="0.5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 x14ac:dyDescent="0.5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 x14ac:dyDescent="0.5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 x14ac:dyDescent="0.5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 x14ac:dyDescent="0.5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 x14ac:dyDescent="0.5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 x14ac:dyDescent="0.5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 x14ac:dyDescent="0.5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 x14ac:dyDescent="0.5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 x14ac:dyDescent="0.5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 x14ac:dyDescent="0.5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 x14ac:dyDescent="0.5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 x14ac:dyDescent="0.5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 x14ac:dyDescent="0.5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 x14ac:dyDescent="0.5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 x14ac:dyDescent="0.5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 x14ac:dyDescent="0.5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 x14ac:dyDescent="0.5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 x14ac:dyDescent="0.5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 x14ac:dyDescent="0.5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 x14ac:dyDescent="0.5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 x14ac:dyDescent="0.5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 x14ac:dyDescent="0.5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 x14ac:dyDescent="0.5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 x14ac:dyDescent="0.5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 x14ac:dyDescent="0.5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 x14ac:dyDescent="0.5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 x14ac:dyDescent="0.5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 x14ac:dyDescent="0.5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 x14ac:dyDescent="0.5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 x14ac:dyDescent="0.5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 x14ac:dyDescent="0.5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 x14ac:dyDescent="0.5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 x14ac:dyDescent="0.5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 x14ac:dyDescent="0.5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 x14ac:dyDescent="0.5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 x14ac:dyDescent="0.5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 x14ac:dyDescent="0.5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 x14ac:dyDescent="0.5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 x14ac:dyDescent="0.5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 x14ac:dyDescent="0.5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 x14ac:dyDescent="0.5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 x14ac:dyDescent="0.5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 x14ac:dyDescent="0.5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 x14ac:dyDescent="0.5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 x14ac:dyDescent="0.5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 x14ac:dyDescent="0.5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 x14ac:dyDescent="0.5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 x14ac:dyDescent="0.5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 x14ac:dyDescent="0.5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 x14ac:dyDescent="0.5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 x14ac:dyDescent="0.5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 x14ac:dyDescent="0.5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 x14ac:dyDescent="0.5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 x14ac:dyDescent="0.5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 x14ac:dyDescent="0.5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 x14ac:dyDescent="0.5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 x14ac:dyDescent="0.5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 x14ac:dyDescent="0.5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 x14ac:dyDescent="0.5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 x14ac:dyDescent="0.5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 x14ac:dyDescent="0.5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 x14ac:dyDescent="0.5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 x14ac:dyDescent="0.5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 x14ac:dyDescent="0.5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 x14ac:dyDescent="0.5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 x14ac:dyDescent="0.5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 x14ac:dyDescent="0.5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 x14ac:dyDescent="0.5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 x14ac:dyDescent="0.5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 x14ac:dyDescent="0.5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 x14ac:dyDescent="0.5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 x14ac:dyDescent="0.5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 x14ac:dyDescent="0.5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 x14ac:dyDescent="0.5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 x14ac:dyDescent="0.5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 x14ac:dyDescent="0.5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 x14ac:dyDescent="0.5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 x14ac:dyDescent="0.5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 x14ac:dyDescent="0.5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 x14ac:dyDescent="0.5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 x14ac:dyDescent="0.5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 x14ac:dyDescent="0.5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 x14ac:dyDescent="0.5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 x14ac:dyDescent="0.5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 x14ac:dyDescent="0.5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 x14ac:dyDescent="0.5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 x14ac:dyDescent="0.5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 x14ac:dyDescent="0.5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 x14ac:dyDescent="0.5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 x14ac:dyDescent="0.5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 x14ac:dyDescent="0.5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 x14ac:dyDescent="0.5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 x14ac:dyDescent="0.5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 x14ac:dyDescent="0.5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 x14ac:dyDescent="0.5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 x14ac:dyDescent="0.5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 x14ac:dyDescent="0.5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 x14ac:dyDescent="0.5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 x14ac:dyDescent="0.5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 x14ac:dyDescent="0.5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 x14ac:dyDescent="0.5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 x14ac:dyDescent="0.5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 x14ac:dyDescent="0.5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 x14ac:dyDescent="0.5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 x14ac:dyDescent="0.5"/>
  <cols>
    <col min="1" max="1" width="7.625" customWidth="1"/>
    <col min="2" max="7" width="0" hidden="1" customWidth="1"/>
  </cols>
  <sheetData>
    <row r="1" spans="1:12" ht="18" customHeight="1" x14ac:dyDescent="0.5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 x14ac:dyDescent="0.5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 x14ac:dyDescent="0.5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 x14ac:dyDescent="0.5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 x14ac:dyDescent="0.5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 x14ac:dyDescent="0.5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 x14ac:dyDescent="0.5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 x14ac:dyDescent="0.5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 x14ac:dyDescent="0.5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 x14ac:dyDescent="0.5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 x14ac:dyDescent="0.5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 x14ac:dyDescent="0.5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 x14ac:dyDescent="0.5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 x14ac:dyDescent="0.5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 x14ac:dyDescent="0.5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 x14ac:dyDescent="0.5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 x14ac:dyDescent="0.5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 x14ac:dyDescent="0.5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 x14ac:dyDescent="0.5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 x14ac:dyDescent="0.5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 x14ac:dyDescent="0.5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 x14ac:dyDescent="0.5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 x14ac:dyDescent="0.5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 x14ac:dyDescent="0.5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 x14ac:dyDescent="0.5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 x14ac:dyDescent="0.5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 x14ac:dyDescent="0.5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 x14ac:dyDescent="0.5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 x14ac:dyDescent="0.5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 x14ac:dyDescent="0.5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 x14ac:dyDescent="0.5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 x14ac:dyDescent="0.5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 x14ac:dyDescent="0.5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 x14ac:dyDescent="0.5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 x14ac:dyDescent="0.5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 x14ac:dyDescent="0.5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 x14ac:dyDescent="0.5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 x14ac:dyDescent="0.5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 x14ac:dyDescent="0.5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 x14ac:dyDescent="0.5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 x14ac:dyDescent="0.5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 x14ac:dyDescent="0.5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 x14ac:dyDescent="0.5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 x14ac:dyDescent="0.5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 x14ac:dyDescent="0.5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 x14ac:dyDescent="0.5"/>
  <cols>
    <col min="13" max="13" width="9.375" bestFit="1" customWidth="1"/>
  </cols>
  <sheetData>
    <row r="4" spans="2:18" x14ac:dyDescent="0.5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 x14ac:dyDescent="0.5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 x14ac:dyDescent="0.5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 x14ac:dyDescent="0.5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 x14ac:dyDescent="0.5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 x14ac:dyDescent="0.5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 x14ac:dyDescent="0.5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 x14ac:dyDescent="0.5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 x14ac:dyDescent="0.5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 x14ac:dyDescent="0.5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 x14ac:dyDescent="0.5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 x14ac:dyDescent="0.5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 x14ac:dyDescent="0.5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 x14ac:dyDescent="0.5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 x14ac:dyDescent="0.5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 x14ac:dyDescent="0.5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 x14ac:dyDescent="0.5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 x14ac:dyDescent="0.5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 x14ac:dyDescent="0.5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 x14ac:dyDescent="0.5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 x14ac:dyDescent="0.5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 x14ac:dyDescent="0.5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 x14ac:dyDescent="0.5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 x14ac:dyDescent="0.5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 x14ac:dyDescent="0.5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 x14ac:dyDescent="0.5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 x14ac:dyDescent="0.5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 x14ac:dyDescent="0.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 x14ac:dyDescent="0.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 x14ac:dyDescent="0.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 x14ac:dyDescent="0.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 x14ac:dyDescent="0.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 x14ac:dyDescent="0.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 x14ac:dyDescent="0.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 x14ac:dyDescent="0.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 x14ac:dyDescent="0.5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 x14ac:dyDescent="0.7">
      <c r="A1" s="704" t="s">
        <v>640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  <c r="AG1" s="704"/>
      <c r="AH1" s="704"/>
      <c r="AI1" s="704"/>
      <c r="AJ1" s="704"/>
      <c r="AK1" s="704"/>
      <c r="AL1" s="704"/>
      <c r="AM1" s="704"/>
      <c r="AN1" s="704"/>
      <c r="AO1" s="704"/>
      <c r="AP1" s="704"/>
      <c r="AQ1" s="704"/>
      <c r="AR1" s="704"/>
      <c r="AS1" s="704"/>
      <c r="AT1" s="704"/>
      <c r="AU1" s="704"/>
      <c r="AV1" s="704"/>
      <c r="AW1" s="704"/>
      <c r="AX1" s="704"/>
      <c r="AY1" s="704"/>
      <c r="AZ1" s="704"/>
      <c r="BA1" s="704"/>
      <c r="BB1" s="704"/>
      <c r="BC1" s="704"/>
      <c r="BD1" s="704"/>
      <c r="BE1" s="704"/>
      <c r="BF1" s="704"/>
      <c r="BG1" s="704"/>
      <c r="BH1" s="704"/>
      <c r="BI1" s="704"/>
      <c r="BJ1" s="704"/>
      <c r="BK1" s="704"/>
      <c r="BL1" s="704"/>
      <c r="BM1" s="704"/>
      <c r="BN1" s="704"/>
      <c r="BO1" s="704"/>
      <c r="BP1" s="704"/>
      <c r="BQ1" s="415"/>
    </row>
    <row r="2" spans="1:70" ht="16.5" customHeight="1" x14ac:dyDescent="0.55000000000000004">
      <c r="A2" s="707" t="s">
        <v>589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07" t="s">
        <v>641</v>
      </c>
      <c r="AN2" s="707"/>
      <c r="AO2" s="707"/>
      <c r="AP2" s="707"/>
      <c r="AQ2" s="707"/>
      <c r="AR2" s="707"/>
      <c r="AS2" s="707"/>
      <c r="AT2" s="707"/>
      <c r="AU2" s="707"/>
      <c r="AV2" s="707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07" t="s">
        <v>174</v>
      </c>
      <c r="BJ2" s="707"/>
      <c r="BK2" s="707"/>
      <c r="BL2" s="707"/>
      <c r="BM2" s="707"/>
      <c r="BN2" s="707"/>
      <c r="BO2" s="707"/>
      <c r="BP2" s="707"/>
      <c r="BQ2" s="707"/>
      <c r="BR2" s="707"/>
    </row>
    <row r="3" spans="1:70" ht="18" customHeight="1" x14ac:dyDescent="0.5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06" t="s">
        <v>590</v>
      </c>
      <c r="T3" s="706"/>
      <c r="U3" s="709" t="s">
        <v>590</v>
      </c>
      <c r="V3" s="709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05" t="s">
        <v>3</v>
      </c>
      <c r="AV3" s="705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10" t="s">
        <v>3</v>
      </c>
      <c r="BP3" s="710"/>
      <c r="BQ3" s="710"/>
    </row>
    <row r="4" spans="1:70" ht="17.399999999999999" customHeight="1" x14ac:dyDescent="0.5">
      <c r="A4" s="158"/>
      <c r="B4" s="452">
        <v>2540</v>
      </c>
      <c r="C4" s="452">
        <v>2541</v>
      </c>
      <c r="D4" s="452">
        <v>2542</v>
      </c>
      <c r="E4" s="452">
        <v>2543</v>
      </c>
      <c r="F4" s="452">
        <v>2544</v>
      </c>
      <c r="G4" s="452">
        <v>2545</v>
      </c>
      <c r="H4" s="452">
        <v>2546</v>
      </c>
      <c r="I4" s="452">
        <v>2547</v>
      </c>
      <c r="J4" s="452">
        <v>2548</v>
      </c>
      <c r="K4" s="452">
        <v>2549</v>
      </c>
      <c r="L4" s="452" t="s">
        <v>591</v>
      </c>
      <c r="M4" s="452">
        <v>2550</v>
      </c>
      <c r="N4" s="452">
        <v>2551</v>
      </c>
      <c r="O4" s="452">
        <v>2552</v>
      </c>
      <c r="P4" s="452">
        <v>2553</v>
      </c>
      <c r="Q4" s="219" t="s">
        <v>592</v>
      </c>
      <c r="R4" s="452" t="s">
        <v>642</v>
      </c>
      <c r="S4" s="452" t="s">
        <v>592</v>
      </c>
      <c r="T4" s="452" t="s">
        <v>643</v>
      </c>
      <c r="U4" s="452" t="s">
        <v>644</v>
      </c>
      <c r="V4" s="452" t="s">
        <v>645</v>
      </c>
      <c r="W4" s="159"/>
      <c r="X4" s="452">
        <v>2541</v>
      </c>
      <c r="Y4" s="452">
        <v>2542</v>
      </c>
      <c r="Z4" s="452">
        <v>2543</v>
      </c>
      <c r="AA4" s="452">
        <v>2544</v>
      </c>
      <c r="AB4" s="452">
        <v>2545</v>
      </c>
      <c r="AC4" s="452">
        <v>2546</v>
      </c>
      <c r="AD4" s="452">
        <v>2547</v>
      </c>
      <c r="AE4" s="452">
        <v>2548</v>
      </c>
      <c r="AF4" s="452">
        <v>2549</v>
      </c>
      <c r="AG4" s="452" t="s">
        <v>591</v>
      </c>
      <c r="AH4" s="452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52">
        <v>2551</v>
      </c>
      <c r="AN4" s="452">
        <v>2552</v>
      </c>
      <c r="AO4" s="452">
        <v>2553</v>
      </c>
      <c r="AP4" s="219" t="s">
        <v>592</v>
      </c>
      <c r="AQ4" s="452" t="s">
        <v>642</v>
      </c>
      <c r="AR4" s="452" t="s">
        <v>592</v>
      </c>
      <c r="AS4" s="452">
        <v>2554</v>
      </c>
      <c r="AT4" s="452" t="s">
        <v>644</v>
      </c>
      <c r="AU4" s="452" t="s">
        <v>645</v>
      </c>
      <c r="AV4" s="452" t="s">
        <v>643</v>
      </c>
      <c r="AW4" s="159"/>
      <c r="AX4" s="452">
        <v>2540</v>
      </c>
      <c r="AY4" s="452">
        <v>2541</v>
      </c>
      <c r="AZ4" s="452">
        <v>2542</v>
      </c>
      <c r="BA4" s="452">
        <v>2543</v>
      </c>
      <c r="BB4" s="452">
        <v>2544</v>
      </c>
      <c r="BC4" s="452">
        <v>2545</v>
      </c>
      <c r="BD4" s="452">
        <v>2546</v>
      </c>
      <c r="BE4" s="452">
        <v>2547</v>
      </c>
      <c r="BF4" s="452">
        <v>2548</v>
      </c>
      <c r="BG4" s="452">
        <v>2549</v>
      </c>
      <c r="BH4" s="452" t="s">
        <v>599</v>
      </c>
      <c r="BI4" s="452">
        <v>2550</v>
      </c>
      <c r="BJ4" s="452">
        <v>2551</v>
      </c>
      <c r="BK4" s="452">
        <v>2552</v>
      </c>
      <c r="BL4" s="452">
        <v>2553</v>
      </c>
      <c r="BM4" s="452" t="s">
        <v>600</v>
      </c>
      <c r="BN4" s="452" t="s">
        <v>642</v>
      </c>
      <c r="BO4" s="452" t="s">
        <v>592</v>
      </c>
      <c r="BP4" s="452" t="s">
        <v>643</v>
      </c>
      <c r="BQ4" s="452" t="s">
        <v>649</v>
      </c>
      <c r="BR4" s="452" t="s">
        <v>650</v>
      </c>
    </row>
    <row r="5" spans="1:70" ht="17.399999999999999" customHeight="1" x14ac:dyDescent="0.5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 x14ac:dyDescent="0.5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 x14ac:dyDescent="0.5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 x14ac:dyDescent="0.5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53" t="e">
        <f>+T8</f>
        <v>#REF!</v>
      </c>
      <c r="T8" s="453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54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54" t="e">
        <f t="shared" si="13"/>
        <v>#REF!</v>
      </c>
      <c r="AN8" s="454" t="e">
        <f t="shared" si="13"/>
        <v>#REF!</v>
      </c>
      <c r="AO8" s="454" t="e">
        <f t="shared" si="13"/>
        <v>#REF!</v>
      </c>
      <c r="AP8" s="224" t="e">
        <f t="shared" si="13"/>
        <v>#REF!</v>
      </c>
      <c r="AQ8" s="454" t="e">
        <f t="shared" si="3"/>
        <v>#REF!</v>
      </c>
      <c r="AR8" s="454" t="e">
        <f t="shared" si="4"/>
        <v>#REF!</v>
      </c>
      <c r="AS8" s="454" t="e">
        <f t="shared" si="5"/>
        <v>#REF!</v>
      </c>
      <c r="AT8" s="454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54" t="e">
        <f t="shared" si="15"/>
        <v>#REF!</v>
      </c>
      <c r="BI8" s="454" t="e">
        <f t="shared" si="9"/>
        <v>#REF!</v>
      </c>
      <c r="BJ8" s="454" t="e">
        <f t="shared" si="9"/>
        <v>#REF!</v>
      </c>
      <c r="BK8" s="454" t="e">
        <f t="shared" si="9"/>
        <v>#REF!</v>
      </c>
      <c r="BL8" s="454" t="e">
        <f t="shared" si="9"/>
        <v>#REF!</v>
      </c>
      <c r="BM8" s="454" t="e">
        <f t="shared" si="16"/>
        <v>#REF!</v>
      </c>
      <c r="BN8" s="454" t="e">
        <f t="shared" si="10"/>
        <v>#REF!</v>
      </c>
      <c r="BO8" s="454" t="e">
        <f t="shared" si="10"/>
        <v>#REF!</v>
      </c>
      <c r="BP8" s="454" t="e">
        <f>+(T8/T$23)*100</f>
        <v>#REF!</v>
      </c>
      <c r="BQ8" s="165" t="e">
        <f t="shared" si="17"/>
        <v>#REF!</v>
      </c>
      <c r="BR8" s="455" t="e">
        <f t="shared" si="18"/>
        <v>#REF!</v>
      </c>
    </row>
    <row r="9" spans="1:70" ht="17.399999999999999" customHeight="1" x14ac:dyDescent="0.5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 x14ac:dyDescent="0.5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 x14ac:dyDescent="0.5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 x14ac:dyDescent="0.5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54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54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54" t="e">
        <f t="shared" si="13"/>
        <v>#REF!</v>
      </c>
      <c r="AN12" s="454" t="e">
        <f t="shared" si="13"/>
        <v>#REF!</v>
      </c>
      <c r="AO12" s="454" t="e">
        <f t="shared" si="13"/>
        <v>#REF!</v>
      </c>
      <c r="AP12" s="224" t="e">
        <f t="shared" si="13"/>
        <v>#REF!</v>
      </c>
      <c r="AQ12" s="454" t="e">
        <f t="shared" si="3"/>
        <v>#REF!</v>
      </c>
      <c r="AR12" s="454" t="e">
        <f t="shared" si="4"/>
        <v>#REF!</v>
      </c>
      <c r="AS12" s="454" t="e">
        <f t="shared" si="5"/>
        <v>#REF!</v>
      </c>
      <c r="AT12" s="454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54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54" t="e">
        <f t="shared" si="15"/>
        <v>#REF!</v>
      </c>
      <c r="BI12" s="454" t="e">
        <f t="shared" si="9"/>
        <v>#REF!</v>
      </c>
      <c r="BJ12" s="454" t="e">
        <f t="shared" si="9"/>
        <v>#REF!</v>
      </c>
      <c r="BK12" s="454" t="e">
        <f t="shared" si="9"/>
        <v>#REF!</v>
      </c>
      <c r="BL12" s="454" t="e">
        <f t="shared" si="9"/>
        <v>#REF!</v>
      </c>
      <c r="BM12" s="454" t="e">
        <f t="shared" si="16"/>
        <v>#REF!</v>
      </c>
      <c r="BN12" s="454" t="e">
        <f t="shared" si="10"/>
        <v>#REF!</v>
      </c>
      <c r="BO12" s="454" t="e">
        <f t="shared" si="10"/>
        <v>#REF!</v>
      </c>
      <c r="BP12" s="454" t="e">
        <f t="shared" si="10"/>
        <v>#REF!</v>
      </c>
      <c r="BQ12" s="231" t="e">
        <f t="shared" si="17"/>
        <v>#REF!</v>
      </c>
      <c r="BR12" s="455" t="e">
        <f t="shared" si="18"/>
        <v>#REF!</v>
      </c>
    </row>
    <row r="13" spans="1:70" ht="17.399999999999999" customHeight="1" x14ac:dyDescent="0.5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54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54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54" t="e">
        <f t="shared" si="13"/>
        <v>#REF!</v>
      </c>
      <c r="AN13" s="454" t="e">
        <f t="shared" si="13"/>
        <v>#REF!</v>
      </c>
      <c r="AO13" s="454" t="e">
        <f t="shared" si="13"/>
        <v>#REF!</v>
      </c>
      <c r="AP13" s="224" t="e">
        <f t="shared" si="13"/>
        <v>#REF!</v>
      </c>
      <c r="AQ13" s="454" t="e">
        <f t="shared" si="3"/>
        <v>#REF!</v>
      </c>
      <c r="AR13" s="454" t="e">
        <f t="shared" si="4"/>
        <v>#REF!</v>
      </c>
      <c r="AS13" s="454" t="e">
        <f t="shared" si="5"/>
        <v>#REF!</v>
      </c>
      <c r="AT13" s="454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54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54" t="e">
        <f t="shared" si="15"/>
        <v>#REF!</v>
      </c>
      <c r="BI13" s="454" t="e">
        <f t="shared" si="9"/>
        <v>#REF!</v>
      </c>
      <c r="BJ13" s="454" t="e">
        <f t="shared" si="9"/>
        <v>#REF!</v>
      </c>
      <c r="BK13" s="454" t="e">
        <f t="shared" si="9"/>
        <v>#REF!</v>
      </c>
      <c r="BL13" s="454" t="e">
        <f t="shared" si="9"/>
        <v>#REF!</v>
      </c>
      <c r="BM13" s="454" t="e">
        <f t="shared" si="16"/>
        <v>#REF!</v>
      </c>
      <c r="BN13" s="454" t="e">
        <f t="shared" si="10"/>
        <v>#REF!</v>
      </c>
      <c r="BO13" s="454" t="e">
        <f t="shared" si="10"/>
        <v>#REF!</v>
      </c>
      <c r="BP13" s="454" t="e">
        <f t="shared" si="10"/>
        <v>#REF!</v>
      </c>
      <c r="BQ13" s="231" t="e">
        <f t="shared" si="17"/>
        <v>#REF!</v>
      </c>
      <c r="BR13" s="455" t="e">
        <f t="shared" si="18"/>
        <v>#REF!</v>
      </c>
    </row>
    <row r="14" spans="1:70" ht="17.399999999999999" customHeight="1" x14ac:dyDescent="0.5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 x14ac:dyDescent="0.5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 x14ac:dyDescent="0.5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 x14ac:dyDescent="0.5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54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54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54" t="e">
        <f t="shared" si="13"/>
        <v>#REF!</v>
      </c>
      <c r="AN17" s="454" t="e">
        <f t="shared" si="13"/>
        <v>#REF!</v>
      </c>
      <c r="AO17" s="454" t="e">
        <f t="shared" si="13"/>
        <v>#REF!</v>
      </c>
      <c r="AP17" s="224" t="e">
        <f t="shared" si="13"/>
        <v>#REF!</v>
      </c>
      <c r="AQ17" s="454" t="e">
        <f t="shared" si="3"/>
        <v>#REF!</v>
      </c>
      <c r="AR17" s="454" t="e">
        <f>((S17/P17)-1)*100</f>
        <v>#REF!</v>
      </c>
      <c r="AS17" s="454" t="e">
        <f>((T17/P17)-1)*100</f>
        <v>#REF!</v>
      </c>
      <c r="AT17" s="454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54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54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54" t="e">
        <f>+(R17/R$23)*100</f>
        <v>#REF!</v>
      </c>
      <c r="BO17" s="454" t="e">
        <f>+(S17/S$23)*100</f>
        <v>#REF!</v>
      </c>
      <c r="BP17" s="454" t="e">
        <f>+(T17/T$23)*100</f>
        <v>#REF!</v>
      </c>
      <c r="BQ17" s="231" t="e">
        <f t="shared" si="17"/>
        <v>#REF!</v>
      </c>
      <c r="BR17" s="455" t="e">
        <f t="shared" si="18"/>
        <v>#REF!</v>
      </c>
    </row>
    <row r="18" spans="1:70" ht="17.399999999999999" customHeight="1" x14ac:dyDescent="0.5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 x14ac:dyDescent="0.5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 x14ac:dyDescent="0.5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 x14ac:dyDescent="0.5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54" t="e">
        <f t="shared" si="24"/>
        <v>#REF!</v>
      </c>
      <c r="AC21" s="454" t="e">
        <f t="shared" si="24"/>
        <v>#REF!</v>
      </c>
      <c r="AD21" s="454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54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54" t="e">
        <f t="shared" si="13"/>
        <v>#REF!</v>
      </c>
      <c r="AN21" s="454" t="e">
        <f t="shared" si="13"/>
        <v>#REF!</v>
      </c>
      <c r="AO21" s="454" t="e">
        <f t="shared" si="13"/>
        <v>#REF!</v>
      </c>
      <c r="AP21" s="224" t="e">
        <f t="shared" si="13"/>
        <v>#REF!</v>
      </c>
      <c r="AQ21" s="454" t="e">
        <f t="shared" si="3"/>
        <v>#REF!</v>
      </c>
      <c r="AR21" s="454" t="e">
        <f>((S21/P21)-1)*100</f>
        <v>#REF!</v>
      </c>
      <c r="AS21" s="454" t="e">
        <f>((T21/P21)-1)*100</f>
        <v>#REF!</v>
      </c>
      <c r="AT21" s="454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54" t="e">
        <f t="shared" si="25"/>
        <v>#REF!</v>
      </c>
      <c r="BD21" s="454" t="e">
        <f t="shared" si="25"/>
        <v>#REF!</v>
      </c>
      <c r="BE21" s="454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54" t="e">
        <f t="shared" si="15"/>
        <v>#REF!</v>
      </c>
      <c r="BI21" s="454" t="e">
        <f t="shared" si="9"/>
        <v>#REF!</v>
      </c>
      <c r="BJ21" s="454" t="e">
        <f t="shared" si="9"/>
        <v>#REF!</v>
      </c>
      <c r="BK21" s="454" t="e">
        <f t="shared" si="9"/>
        <v>#REF!</v>
      </c>
      <c r="BL21" s="454" t="e">
        <f t="shared" si="9"/>
        <v>#REF!</v>
      </c>
      <c r="BM21" s="454" t="e">
        <f t="shared" si="16"/>
        <v>#REF!</v>
      </c>
      <c r="BN21" s="454" t="e">
        <f t="shared" ref="BN21:BP23" si="26">+(R21/R$23)*100</f>
        <v>#REF!</v>
      </c>
      <c r="BO21" s="454" t="e">
        <f t="shared" si="26"/>
        <v>#REF!</v>
      </c>
      <c r="BP21" s="454" t="e">
        <f t="shared" si="26"/>
        <v>#REF!</v>
      </c>
      <c r="BQ21" s="231" t="e">
        <f t="shared" si="17"/>
        <v>#REF!</v>
      </c>
      <c r="BR21" s="455" t="e">
        <f t="shared" si="18"/>
        <v>#REF!</v>
      </c>
    </row>
    <row r="22" spans="1:70" ht="17.399999999999999" customHeight="1" x14ac:dyDescent="0.5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54" t="e">
        <f t="shared" si="24"/>
        <v>#REF!</v>
      </c>
      <c r="AC22" s="454" t="e">
        <f t="shared" si="24"/>
        <v>#REF!</v>
      </c>
      <c r="AD22" s="454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54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54" t="e">
        <f t="shared" si="13"/>
        <v>#REF!</v>
      </c>
      <c r="AN22" s="454" t="e">
        <f t="shared" si="13"/>
        <v>#REF!</v>
      </c>
      <c r="AO22" s="454" t="e">
        <f t="shared" si="13"/>
        <v>#REF!</v>
      </c>
      <c r="AP22" s="224" t="e">
        <f t="shared" si="13"/>
        <v>#REF!</v>
      </c>
      <c r="AQ22" s="454" t="e">
        <f t="shared" si="3"/>
        <v>#REF!</v>
      </c>
      <c r="AR22" s="454" t="e">
        <f>((S22/P22)-1)*100</f>
        <v>#REF!</v>
      </c>
      <c r="AS22" s="454" t="e">
        <f>((T22/P22)-1)*100</f>
        <v>#REF!</v>
      </c>
      <c r="AT22" s="454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54" t="e">
        <f t="shared" si="25"/>
        <v>#REF!</v>
      </c>
      <c r="BD22" s="454" t="e">
        <f t="shared" si="25"/>
        <v>#REF!</v>
      </c>
      <c r="BE22" s="454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54" t="e">
        <f t="shared" si="15"/>
        <v>#REF!</v>
      </c>
      <c r="BI22" s="454" t="e">
        <f t="shared" si="9"/>
        <v>#REF!</v>
      </c>
      <c r="BJ22" s="454" t="e">
        <f t="shared" si="9"/>
        <v>#REF!</v>
      </c>
      <c r="BK22" s="454" t="e">
        <f t="shared" si="9"/>
        <v>#REF!</v>
      </c>
      <c r="BL22" s="454" t="e">
        <f t="shared" si="9"/>
        <v>#REF!</v>
      </c>
      <c r="BM22" s="454" t="e">
        <f t="shared" si="16"/>
        <v>#REF!</v>
      </c>
      <c r="BN22" s="454" t="e">
        <f t="shared" si="26"/>
        <v>#REF!</v>
      </c>
      <c r="BO22" s="454" t="e">
        <f t="shared" si="26"/>
        <v>#REF!</v>
      </c>
      <c r="BP22" s="454" t="e">
        <f t="shared" si="26"/>
        <v>#REF!</v>
      </c>
      <c r="BQ22" s="232" t="e">
        <f t="shared" si="17"/>
        <v>#REF!</v>
      </c>
      <c r="BR22" s="455" t="e">
        <f t="shared" si="18"/>
        <v>#REF!</v>
      </c>
    </row>
    <row r="23" spans="1:70" ht="17.399999999999999" customHeight="1" x14ac:dyDescent="0.5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56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56" t="e">
        <f t="shared" si="13"/>
        <v>#REF!</v>
      </c>
      <c r="AN23" s="456" t="e">
        <f>((O23/N23)-1)*100</f>
        <v>#REF!</v>
      </c>
      <c r="AO23" s="456" t="e">
        <f>((P23/O23)-1)*100</f>
        <v>#REF!</v>
      </c>
      <c r="AP23" s="225">
        <v>15</v>
      </c>
      <c r="AQ23" s="456">
        <v>15</v>
      </c>
      <c r="AR23" s="456" t="e">
        <f>((S23/P23)-1)*100</f>
        <v>#REF!</v>
      </c>
      <c r="AS23" s="456" t="e">
        <f>((T23/P23)-1)*100</f>
        <v>#REF!</v>
      </c>
      <c r="AT23" s="456">
        <v>10</v>
      </c>
      <c r="AU23" s="456" t="e">
        <f t="shared" si="14"/>
        <v>#REF!</v>
      </c>
      <c r="AV23" s="456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56" t="e">
        <f>AVERAGE(BD23:BF23)</f>
        <v>#REF!</v>
      </c>
      <c r="BI23" s="456" t="e">
        <f t="shared" si="9"/>
        <v>#REF!</v>
      </c>
      <c r="BJ23" s="456" t="e">
        <f t="shared" si="9"/>
        <v>#REF!</v>
      </c>
      <c r="BK23" s="456" t="e">
        <f t="shared" si="9"/>
        <v>#REF!</v>
      </c>
      <c r="BL23" s="456" t="e">
        <f t="shared" si="9"/>
        <v>#REF!</v>
      </c>
      <c r="BM23" s="456" t="e">
        <f t="shared" si="16"/>
        <v>#REF!</v>
      </c>
      <c r="BN23" s="456" t="e">
        <f t="shared" si="26"/>
        <v>#REF!</v>
      </c>
      <c r="BO23" s="456" t="e">
        <f t="shared" si="26"/>
        <v>#REF!</v>
      </c>
      <c r="BP23" s="456" t="e">
        <f t="shared" si="26"/>
        <v>#REF!</v>
      </c>
      <c r="BQ23" s="192" t="e">
        <f t="shared" si="17"/>
        <v>#REF!</v>
      </c>
      <c r="BR23" s="457" t="e">
        <f t="shared" si="18"/>
        <v>#REF!</v>
      </c>
    </row>
    <row r="24" spans="1:70" ht="17.399999999999999" hidden="1" customHeight="1" x14ac:dyDescent="0.5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58" t="e">
        <f>((M24/K24)-1)*100</f>
        <v>#REF!</v>
      </c>
      <c r="AI24" s="458" t="e">
        <f>((#REF!/M24)-1)*100</f>
        <v>#REF!</v>
      </c>
      <c r="AJ24" s="458" t="e">
        <f>((#REF!/M24)-1)*100</f>
        <v>#REF!</v>
      </c>
      <c r="AK24" s="458" t="e">
        <f>((#REF!/M24)-1)*100</f>
        <v>#REF!</v>
      </c>
      <c r="AL24" s="193" t="e">
        <f>((#REF!/M24)-1)*100</f>
        <v>#REF!</v>
      </c>
      <c r="AM24" s="458" t="e">
        <f t="shared" ref="AM24:AN27" si="30">((N24/M24)-1)*100</f>
        <v>#REF!</v>
      </c>
      <c r="AN24" s="459" t="e">
        <f t="shared" si="30"/>
        <v>#REF!</v>
      </c>
      <c r="AO24" s="459"/>
      <c r="AP24" s="459"/>
      <c r="AQ24" s="459"/>
      <c r="AR24" s="459"/>
      <c r="AS24" s="459"/>
      <c r="AT24" s="459"/>
      <c r="AU24" s="459"/>
      <c r="AV24" s="459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58" t="e">
        <f>AVERAGE(BD24:BF24)</f>
        <v>#REF!</v>
      </c>
      <c r="BI24" s="458" t="e">
        <f t="shared" ref="BI24:BK26" si="31">+(M24/M$23)*100</f>
        <v>#REF!</v>
      </c>
      <c r="BJ24" s="458" t="e">
        <f t="shared" si="31"/>
        <v>#REF!</v>
      </c>
      <c r="BK24" s="458" t="e">
        <f t="shared" si="31"/>
        <v>#REF!</v>
      </c>
      <c r="BL24" s="458" t="e">
        <f>+(#REF!/#REF!)*100</f>
        <v>#REF!</v>
      </c>
      <c r="BM24" s="458" t="e">
        <f>AVERAGE(BK24,BI24,BJ24)</f>
        <v>#REF!</v>
      </c>
      <c r="BN24" s="460"/>
      <c r="BO24" s="460"/>
      <c r="BP24" s="460"/>
      <c r="BQ24" s="460"/>
    </row>
    <row r="25" spans="1:70" ht="17.399999999999999" hidden="1" customHeight="1" x14ac:dyDescent="0.5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58" t="e">
        <f>((M25/K25)-1)*100</f>
        <v>#REF!</v>
      </c>
      <c r="AI25" s="458" t="e">
        <f>((#REF!/M25)-1)*100</f>
        <v>#REF!</v>
      </c>
      <c r="AJ25" s="458" t="e">
        <f>((#REF!/M25)-1)*100</f>
        <v>#REF!</v>
      </c>
      <c r="AK25" s="458" t="e">
        <f>((#REF!/M25)-1)*100</f>
        <v>#REF!</v>
      </c>
      <c r="AL25" s="193" t="e">
        <f>((#REF!/M25)-1)*100</f>
        <v>#REF!</v>
      </c>
      <c r="AM25" s="458" t="e">
        <f t="shared" si="30"/>
        <v>#REF!</v>
      </c>
      <c r="AN25" s="458" t="e">
        <f t="shared" si="30"/>
        <v>#REF!</v>
      </c>
      <c r="AO25" s="460"/>
      <c r="AP25" s="460"/>
      <c r="AQ25" s="460"/>
      <c r="AR25" s="460"/>
      <c r="AS25" s="460"/>
      <c r="AT25" s="460"/>
      <c r="AU25" s="460"/>
      <c r="AV25" s="460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58" t="e">
        <f>AVERAGE(BD25:BF25)</f>
        <v>#REF!</v>
      </c>
      <c r="BI25" s="458" t="e">
        <f t="shared" si="31"/>
        <v>#REF!</v>
      </c>
      <c r="BJ25" s="458" t="e">
        <f t="shared" si="31"/>
        <v>#REF!</v>
      </c>
      <c r="BK25" s="458" t="e">
        <f t="shared" si="31"/>
        <v>#REF!</v>
      </c>
      <c r="BL25" s="458" t="e">
        <f>+(#REF!/#REF!)*100</f>
        <v>#REF!</v>
      </c>
      <c r="BM25" s="458" t="e">
        <f>AVERAGE(BK25,BI25,BJ25)</f>
        <v>#REF!</v>
      </c>
      <c r="BN25" s="460"/>
      <c r="BO25" s="460"/>
      <c r="BP25" s="460"/>
      <c r="BQ25" s="460"/>
    </row>
    <row r="26" spans="1:70" ht="17.399999999999999" hidden="1" customHeight="1" x14ac:dyDescent="0.5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58" t="e">
        <f>((M26/K26)-1)*100</f>
        <v>#REF!</v>
      </c>
      <c r="AI26" s="458" t="e">
        <f>((#REF!/M26)-1)*100</f>
        <v>#REF!</v>
      </c>
      <c r="AJ26" s="458" t="e">
        <f>((#REF!/M26)-1)*100</f>
        <v>#REF!</v>
      </c>
      <c r="AK26" s="458" t="e">
        <f>((#REF!/M26)-1)*100</f>
        <v>#REF!</v>
      </c>
      <c r="AL26" s="193" t="e">
        <f>((#REF!/M26)-1)*100</f>
        <v>#REF!</v>
      </c>
      <c r="AM26" s="458" t="e">
        <f t="shared" si="30"/>
        <v>#REF!</v>
      </c>
      <c r="AN26" s="458" t="e">
        <f t="shared" si="30"/>
        <v>#REF!</v>
      </c>
      <c r="AO26" s="458" t="e">
        <f>((P26/O26)-1)*100</f>
        <v>#REF!</v>
      </c>
      <c r="AP26" s="458"/>
      <c r="AQ26" s="458" t="e">
        <f>((R26/P26)-1)*100</f>
        <v>#REF!</v>
      </c>
      <c r="AR26" s="458" t="e">
        <f>((S26/P26)-1)*100</f>
        <v>#REF!</v>
      </c>
      <c r="AS26" s="458" t="e">
        <f>((T26/P26)-1)*100</f>
        <v>#REF!</v>
      </c>
      <c r="AT26" s="460"/>
      <c r="AU26" s="460"/>
      <c r="AV26" s="460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60"/>
      <c r="BI26" s="458" t="e">
        <f t="shared" si="31"/>
        <v>#REF!</v>
      </c>
      <c r="BJ26" s="458" t="e">
        <f t="shared" si="31"/>
        <v>#REF!</v>
      </c>
      <c r="BK26" s="458" t="e">
        <f t="shared" si="31"/>
        <v>#REF!</v>
      </c>
      <c r="BL26" s="458" t="e">
        <f>+(P26/P$23)*100</f>
        <v>#REF!</v>
      </c>
      <c r="BM26" s="458" t="e">
        <f>AVERAGE(BL26,BJ26,BK26)</f>
        <v>#REF!</v>
      </c>
      <c r="BN26" s="458"/>
      <c r="BO26" s="458" t="e">
        <f>+(S26/S$23)*100</f>
        <v>#REF!</v>
      </c>
      <c r="BP26" s="458" t="e">
        <f>+(T26/T$23)*100</f>
        <v>#REF!</v>
      </c>
      <c r="BQ26" s="460"/>
    </row>
    <row r="27" spans="1:70" ht="17.399999999999999" hidden="1" customHeight="1" x14ac:dyDescent="0.5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58" t="e">
        <f>((M27/K27)-1)*100</f>
        <v>#REF!</v>
      </c>
      <c r="AI27" s="458" t="e">
        <f>((#REF!/M27)-1)*100</f>
        <v>#REF!</v>
      </c>
      <c r="AJ27" s="458" t="e">
        <f>((#REF!/M27)-1)*100</f>
        <v>#REF!</v>
      </c>
      <c r="AK27" s="458" t="e">
        <f>((#REF!/M27)-1)*100</f>
        <v>#REF!</v>
      </c>
      <c r="AL27" s="193" t="e">
        <f>((#REF!/M27)-1)*100</f>
        <v>#REF!</v>
      </c>
      <c r="AM27" s="458" t="e">
        <f t="shared" si="30"/>
        <v>#REF!</v>
      </c>
      <c r="AN27" s="461" t="e">
        <f t="shared" si="30"/>
        <v>#REF!</v>
      </c>
      <c r="AO27" s="461" t="e">
        <f>((P27/O27)-1)*100</f>
        <v>#REF!</v>
      </c>
      <c r="AP27" s="461"/>
      <c r="AQ27" s="461" t="e">
        <f>((R27/P27)-1)*100</f>
        <v>#REF!</v>
      </c>
      <c r="AR27" s="461" t="e">
        <f>((S27/P27)-1)*100</f>
        <v>#REF!</v>
      </c>
      <c r="AS27" s="461" t="e">
        <f>((T27/P27)-1)*100</f>
        <v>#REF!</v>
      </c>
      <c r="AT27" s="460"/>
      <c r="AU27" s="460"/>
      <c r="AV27" s="460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60"/>
      <c r="BI27" s="458" t="e">
        <f>+(M27/M$23)*100</f>
        <v>#REF!</v>
      </c>
      <c r="BJ27" s="458" t="e">
        <f>+(N27/N$23)*100</f>
        <v>#REF!</v>
      </c>
      <c r="BK27" s="458" t="e">
        <f>+(O27/O$23)*100</f>
        <v>#REF!</v>
      </c>
      <c r="BL27" s="458" t="e">
        <f>+(P27/P$23)*100</f>
        <v>#REF!</v>
      </c>
      <c r="BM27" s="458" t="e">
        <f>AVERAGE(BL27,BJ27,BK27)</f>
        <v>#REF!</v>
      </c>
      <c r="BN27" s="458"/>
      <c r="BO27" s="458" t="e">
        <f>+(S27/S$23)*100</f>
        <v>#REF!</v>
      </c>
      <c r="BP27" s="458" t="e">
        <f>+(T27/T$23)*100</f>
        <v>#REF!</v>
      </c>
      <c r="BQ27" s="460"/>
    </row>
    <row r="28" spans="1:70" ht="17.399999999999999" customHeight="1" x14ac:dyDescent="0.55000000000000004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62" t="e">
        <f>((+ประมาณ54US!S23/+ประมาณ54US!P23)-1)*100</f>
        <v>#REF!</v>
      </c>
      <c r="S28" s="462" t="e">
        <f>((+ประมาณ54US!T23/+ประมาณ54US!P23)-1)*100</f>
        <v>#REF!</v>
      </c>
      <c r="T28" s="462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60"/>
      <c r="AI28" s="460"/>
      <c r="AJ28" s="460"/>
      <c r="AK28" s="460"/>
      <c r="AL28" s="196"/>
      <c r="AM28" s="460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60"/>
      <c r="BI28" s="460"/>
      <c r="BJ28" s="460"/>
      <c r="BK28" s="460"/>
      <c r="BL28" s="460"/>
      <c r="BM28" s="460"/>
      <c r="BN28" s="460"/>
      <c r="BO28" s="460"/>
      <c r="BP28" s="460"/>
      <c r="BQ28" s="460"/>
    </row>
    <row r="29" spans="1:70" ht="17.399999999999999" customHeight="1" x14ac:dyDescent="0.5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60"/>
      <c r="AI29" s="460"/>
      <c r="AJ29" s="460"/>
      <c r="AK29" s="460"/>
      <c r="AL29" s="196"/>
      <c r="AM29" s="460"/>
      <c r="AN29" s="460"/>
      <c r="AO29" s="460"/>
      <c r="AP29" s="460"/>
      <c r="AQ29" s="460"/>
      <c r="AR29" s="460"/>
      <c r="AS29" s="460"/>
      <c r="AT29" s="460"/>
      <c r="AU29" s="460"/>
      <c r="AV29" s="460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60"/>
      <c r="BI29" s="460"/>
      <c r="BJ29" s="460"/>
      <c r="BK29" s="460"/>
      <c r="BL29" s="460"/>
      <c r="BM29" s="460"/>
      <c r="BN29" s="460"/>
      <c r="BO29" s="460"/>
      <c r="BP29" s="460"/>
      <c r="BQ29" s="460"/>
    </row>
    <row r="30" spans="1:70" ht="18" customHeight="1" x14ac:dyDescent="0.5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 x14ac:dyDescent="0.5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08" t="s">
        <v>603</v>
      </c>
      <c r="AI31" s="708"/>
      <c r="AJ31" s="708"/>
      <c r="AK31" s="708"/>
      <c r="AL31" s="708"/>
      <c r="AM31" s="708"/>
      <c r="AN31" s="204" t="s">
        <v>656</v>
      </c>
      <c r="AO31" s="204"/>
      <c r="AP31" s="414"/>
      <c r="AQ31" s="708" t="s">
        <v>657</v>
      </c>
      <c r="AR31" s="708"/>
      <c r="AS31" s="708"/>
      <c r="AT31" s="203"/>
      <c r="AU31" s="203"/>
      <c r="AV31" s="203"/>
      <c r="BI31" s="203"/>
    </row>
    <row r="32" spans="1:70" ht="17.399999999999999" customHeight="1" x14ac:dyDescent="0.5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14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14" t="s">
        <v>606</v>
      </c>
      <c r="AT32" s="203"/>
      <c r="AU32" s="203"/>
      <c r="AV32" s="203"/>
      <c r="BI32" s="208"/>
    </row>
    <row r="33" spans="1:45" ht="17.399999999999999" hidden="1" customHeight="1" x14ac:dyDescent="0.5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 x14ac:dyDescent="0.5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 x14ac:dyDescent="0.5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 x14ac:dyDescent="0.5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 x14ac:dyDescent="0.5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 x14ac:dyDescent="0.5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 x14ac:dyDescent="0.5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H31:AM31"/>
    <mergeCell ref="AQ31:AS31"/>
    <mergeCell ref="U3:V3"/>
    <mergeCell ref="BO3:BQ3"/>
    <mergeCell ref="BI2:BR2"/>
    <mergeCell ref="A1:BP1"/>
    <mergeCell ref="AU3:AV3"/>
    <mergeCell ref="S3:T3"/>
    <mergeCell ref="AM2:AV2"/>
    <mergeCell ref="A2:T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 x14ac:dyDescent="0.5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 x14ac:dyDescent="0.7">
      <c r="A1" s="699" t="s">
        <v>658</v>
      </c>
      <c r="B1" s="699"/>
      <c r="C1" s="699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  <c r="Q1" s="699"/>
      <c r="R1" s="699"/>
      <c r="S1" s="699"/>
      <c r="T1" s="699"/>
      <c r="U1" s="699"/>
      <c r="V1" s="699"/>
      <c r="W1" s="699"/>
      <c r="X1" s="699"/>
      <c r="Y1" s="699"/>
      <c r="Z1" s="699"/>
      <c r="AA1" s="699"/>
      <c r="AB1" s="699"/>
      <c r="AC1" s="699"/>
      <c r="AD1" s="699"/>
      <c r="AE1" s="699"/>
      <c r="AF1" s="699"/>
      <c r="AG1" s="699"/>
      <c r="AH1" s="699"/>
      <c r="AI1" s="699"/>
      <c r="AJ1" s="699"/>
      <c r="AK1" s="699"/>
      <c r="AL1" s="699"/>
      <c r="AM1" s="699"/>
      <c r="AN1" s="699"/>
      <c r="AO1" s="699"/>
      <c r="AP1" s="699"/>
      <c r="AQ1" s="699"/>
      <c r="AR1" s="699"/>
      <c r="AS1" s="699"/>
      <c r="AT1" s="699"/>
      <c r="AU1" s="699"/>
      <c r="AV1" s="699"/>
      <c r="AW1" s="699"/>
      <c r="AX1" s="699"/>
      <c r="AY1" s="699"/>
      <c r="AZ1" s="699"/>
      <c r="BA1" s="699"/>
      <c r="BB1" s="699"/>
      <c r="BC1" s="699"/>
      <c r="BD1" s="699"/>
      <c r="BE1" s="699"/>
      <c r="BF1" s="699"/>
      <c r="BG1" s="699"/>
      <c r="BH1" s="699"/>
      <c r="BI1" s="411"/>
      <c r="BJ1" s="411"/>
    </row>
    <row r="2" spans="1:62" ht="16.5" customHeight="1" x14ac:dyDescent="0.55000000000000004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02" t="s">
        <v>174</v>
      </c>
      <c r="BE2" s="702"/>
      <c r="BF2" s="702"/>
      <c r="BG2" s="702"/>
      <c r="BH2" s="702"/>
      <c r="BI2" s="702"/>
      <c r="BJ2" s="702"/>
    </row>
    <row r="3" spans="1:62" ht="18" customHeight="1" x14ac:dyDescent="0.5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 x14ac:dyDescent="0.5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399999999999999" customHeight="1" x14ac:dyDescent="0.5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 x14ac:dyDescent="0.5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 x14ac:dyDescent="0.5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 x14ac:dyDescent="0.5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38" t="e">
        <f t="shared" si="2"/>
        <v>#REF!</v>
      </c>
      <c r="AG8" s="438" t="e">
        <f>((#REF!/M8)-1)*100</f>
        <v>#REF!</v>
      </c>
      <c r="AH8" s="438" t="e">
        <f>((#REF!/M8)-1)*100</f>
        <v>#REF!</v>
      </c>
      <c r="AI8" s="438" t="e">
        <f>((#REF!/M8)-1)*100</f>
        <v>#REF!</v>
      </c>
      <c r="AJ8" s="56" t="e">
        <f>((#REF!/M8)-1)*100</f>
        <v>#REF!</v>
      </c>
      <c r="AK8" s="438" t="e">
        <f t="shared" si="15"/>
        <v>#REF!</v>
      </c>
      <c r="AL8" s="438" t="e">
        <f t="shared" si="16"/>
        <v>#REF!</v>
      </c>
      <c r="AM8" s="438" t="e">
        <f t="shared" si="17"/>
        <v>#REF!</v>
      </c>
      <c r="AN8" s="438" t="e">
        <f t="shared" si="18"/>
        <v>#REF!</v>
      </c>
      <c r="AO8" s="438" t="e">
        <f t="shared" si="3"/>
        <v>#REF!</v>
      </c>
      <c r="AP8" s="438" t="e">
        <f t="shared" si="4"/>
        <v>#REF!</v>
      </c>
      <c r="AQ8" s="438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38" t="e">
        <f t="shared" si="19"/>
        <v>#REF!</v>
      </c>
      <c r="BD8" s="438" t="e">
        <f t="shared" si="7"/>
        <v>#REF!</v>
      </c>
      <c r="BE8" s="438" t="e">
        <f t="shared" si="8"/>
        <v>#REF!</v>
      </c>
      <c r="BF8" s="438" t="e">
        <f t="shared" si="9"/>
        <v>#REF!</v>
      </c>
      <c r="BG8" s="438" t="e">
        <f t="shared" si="10"/>
        <v>#REF!</v>
      </c>
      <c r="BH8" s="438" t="e">
        <f t="shared" si="11"/>
        <v>#REF!</v>
      </c>
      <c r="BI8" s="438" t="e">
        <f t="shared" si="12"/>
        <v>#REF!</v>
      </c>
      <c r="BJ8" s="438" t="e">
        <f t="shared" si="12"/>
        <v>#REF!</v>
      </c>
    </row>
    <row r="9" spans="1:62" ht="17.399999999999999" customHeight="1" x14ac:dyDescent="0.5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 x14ac:dyDescent="0.5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 x14ac:dyDescent="0.5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 x14ac:dyDescent="0.5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38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38" t="e">
        <f t="shared" si="2"/>
        <v>#REF!</v>
      </c>
      <c r="AG12" s="438" t="e">
        <f>((#REF!/M12)-1)*100</f>
        <v>#REF!</v>
      </c>
      <c r="AH12" s="438" t="e">
        <f>((#REF!/M12)-1)*100</f>
        <v>#REF!</v>
      </c>
      <c r="AI12" s="438" t="e">
        <f>((#REF!/M12)-1)*100</f>
        <v>#REF!</v>
      </c>
      <c r="AJ12" s="56" t="e">
        <f>((#REF!/M12)-1)*100</f>
        <v>#REF!</v>
      </c>
      <c r="AK12" s="438" t="e">
        <f t="shared" si="15"/>
        <v>#REF!</v>
      </c>
      <c r="AL12" s="438" t="e">
        <f t="shared" si="16"/>
        <v>#REF!</v>
      </c>
      <c r="AM12" s="438" t="e">
        <f t="shared" si="17"/>
        <v>#REF!</v>
      </c>
      <c r="AN12" s="438" t="e">
        <f t="shared" si="18"/>
        <v>#REF!</v>
      </c>
      <c r="AO12" s="438" t="e">
        <f t="shared" si="3"/>
        <v>#REF!</v>
      </c>
      <c r="AP12" s="438" t="e">
        <f t="shared" si="4"/>
        <v>#REF!</v>
      </c>
      <c r="AQ12" s="438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38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38" t="e">
        <f t="shared" si="19"/>
        <v>#REF!</v>
      </c>
      <c r="BD12" s="438" t="e">
        <f t="shared" si="7"/>
        <v>#REF!</v>
      </c>
      <c r="BE12" s="438" t="e">
        <f t="shared" si="8"/>
        <v>#REF!</v>
      </c>
      <c r="BF12" s="438" t="e">
        <f t="shared" si="9"/>
        <v>#REF!</v>
      </c>
      <c r="BG12" s="438" t="e">
        <f t="shared" si="10"/>
        <v>#REF!</v>
      </c>
      <c r="BH12" s="438" t="e">
        <f t="shared" si="11"/>
        <v>#REF!</v>
      </c>
      <c r="BI12" s="438" t="e">
        <f t="shared" si="12"/>
        <v>#REF!</v>
      </c>
      <c r="BJ12" s="438" t="e">
        <f t="shared" si="12"/>
        <v>#REF!</v>
      </c>
    </row>
    <row r="13" spans="1:62" ht="17.399999999999999" customHeight="1" x14ac:dyDescent="0.5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38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38" t="e">
        <f t="shared" si="2"/>
        <v>#REF!</v>
      </c>
      <c r="AG13" s="438" t="e">
        <f>((#REF!/M13)-1)*100</f>
        <v>#REF!</v>
      </c>
      <c r="AH13" s="438" t="e">
        <f>((#REF!/M13)-1)*100</f>
        <v>#REF!</v>
      </c>
      <c r="AI13" s="438" t="e">
        <f>((#REF!/M13)-1)*100</f>
        <v>#REF!</v>
      </c>
      <c r="AJ13" s="56" t="e">
        <f>((#REF!/M13)-1)*100</f>
        <v>#REF!</v>
      </c>
      <c r="AK13" s="438" t="e">
        <f t="shared" si="15"/>
        <v>#REF!</v>
      </c>
      <c r="AL13" s="438" t="e">
        <f t="shared" si="16"/>
        <v>#REF!</v>
      </c>
      <c r="AM13" s="438" t="e">
        <f t="shared" si="17"/>
        <v>#REF!</v>
      </c>
      <c r="AN13" s="438" t="e">
        <f t="shared" si="18"/>
        <v>#REF!</v>
      </c>
      <c r="AO13" s="438" t="e">
        <f t="shared" si="3"/>
        <v>#REF!</v>
      </c>
      <c r="AP13" s="438" t="e">
        <f t="shared" si="4"/>
        <v>#REF!</v>
      </c>
      <c r="AQ13" s="438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38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38" t="e">
        <f t="shared" si="19"/>
        <v>#REF!</v>
      </c>
      <c r="BD13" s="438" t="e">
        <f t="shared" si="7"/>
        <v>#REF!</v>
      </c>
      <c r="BE13" s="438" t="e">
        <f t="shared" si="8"/>
        <v>#REF!</v>
      </c>
      <c r="BF13" s="438" t="e">
        <f t="shared" si="9"/>
        <v>#REF!</v>
      </c>
      <c r="BG13" s="438" t="e">
        <f t="shared" si="10"/>
        <v>#REF!</v>
      </c>
      <c r="BH13" s="438" t="e">
        <f t="shared" si="11"/>
        <v>#REF!</v>
      </c>
      <c r="BI13" s="438" t="e">
        <f t="shared" si="12"/>
        <v>#REF!</v>
      </c>
      <c r="BJ13" s="438" t="e">
        <f t="shared" si="12"/>
        <v>#REF!</v>
      </c>
    </row>
    <row r="14" spans="1:62" ht="17.399999999999999" customHeight="1" x14ac:dyDescent="0.5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 x14ac:dyDescent="0.5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 x14ac:dyDescent="0.5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 x14ac:dyDescent="0.5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38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38" t="e">
        <f t="shared" si="2"/>
        <v>#REF!</v>
      </c>
      <c r="AG17" s="438" t="e">
        <f>((#REF!/M17)-1)*100</f>
        <v>#REF!</v>
      </c>
      <c r="AH17" s="438" t="e">
        <f>((#REF!/M17)-1)*100</f>
        <v>#REF!</v>
      </c>
      <c r="AI17" s="438" t="e">
        <f>((#REF!/M17)-1)*100</f>
        <v>#REF!</v>
      </c>
      <c r="AJ17" s="56" t="e">
        <f>((#REF!/M17)-1)*100</f>
        <v>#REF!</v>
      </c>
      <c r="AK17" s="438" t="e">
        <f t="shared" si="15"/>
        <v>#REF!</v>
      </c>
      <c r="AL17" s="438" t="e">
        <f t="shared" si="16"/>
        <v>#REF!</v>
      </c>
      <c r="AM17" s="438" t="e">
        <f t="shared" si="17"/>
        <v>#REF!</v>
      </c>
      <c r="AN17" s="438" t="e">
        <f t="shared" si="18"/>
        <v>#REF!</v>
      </c>
      <c r="AO17" s="438" t="e">
        <f t="shared" si="3"/>
        <v>#REF!</v>
      </c>
      <c r="AP17" s="438" t="e">
        <f>((S17/P17)-1)*100</f>
        <v>#REF!</v>
      </c>
      <c r="AQ17" s="438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38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38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38" t="e">
        <f>+(S17/S$23)*100</f>
        <v>#REF!</v>
      </c>
      <c r="BJ17" s="438" t="e">
        <f>+(T17/T$23)*100</f>
        <v>#REF!</v>
      </c>
    </row>
    <row r="18" spans="1:62" ht="17.399999999999999" customHeight="1" x14ac:dyDescent="0.5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 x14ac:dyDescent="0.5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 x14ac:dyDescent="0.5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 x14ac:dyDescent="0.5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38" t="e">
        <f t="shared" si="25"/>
        <v>#REF!</v>
      </c>
      <c r="AA21" s="438" t="e">
        <f t="shared" si="26"/>
        <v>#REF!</v>
      </c>
      <c r="AB21" s="438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38" t="e">
        <f t="shared" si="2"/>
        <v>#REF!</v>
      </c>
      <c r="AG21" s="438" t="e">
        <f>((#REF!/M21)-1)*100</f>
        <v>#REF!</v>
      </c>
      <c r="AH21" s="438" t="e">
        <f>((#REF!/M21)-1)*100</f>
        <v>#REF!</v>
      </c>
      <c r="AI21" s="438" t="e">
        <f>((#REF!/M21)-1)*100</f>
        <v>#REF!</v>
      </c>
      <c r="AJ21" s="56" t="e">
        <f>((#REF!/M21)-1)*100</f>
        <v>#REF!</v>
      </c>
      <c r="AK21" s="438" t="e">
        <f t="shared" si="15"/>
        <v>#REF!</v>
      </c>
      <c r="AL21" s="438" t="e">
        <f t="shared" si="16"/>
        <v>#REF!</v>
      </c>
      <c r="AM21" s="438" t="e">
        <f t="shared" si="17"/>
        <v>#REF!</v>
      </c>
      <c r="AN21" s="438" t="e">
        <f t="shared" si="18"/>
        <v>#REF!</v>
      </c>
      <c r="AO21" s="438" t="e">
        <f t="shared" si="3"/>
        <v>#REF!</v>
      </c>
      <c r="AP21" s="438" t="e">
        <f>((S21/P21)-1)*100</f>
        <v>#REF!</v>
      </c>
      <c r="AQ21" s="438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38" t="e">
        <f t="shared" si="33"/>
        <v>#REF!</v>
      </c>
      <c r="AY21" s="438" t="e">
        <f t="shared" si="34"/>
        <v>#REF!</v>
      </c>
      <c r="AZ21" s="438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38" t="e">
        <f t="shared" si="19"/>
        <v>#REF!</v>
      </c>
      <c r="BD21" s="438" t="e">
        <f t="shared" si="7"/>
        <v>#REF!</v>
      </c>
      <c r="BE21" s="438" t="e">
        <f t="shared" si="8"/>
        <v>#REF!</v>
      </c>
      <c r="BF21" s="438" t="e">
        <f t="shared" si="9"/>
        <v>#REF!</v>
      </c>
      <c r="BG21" s="438" t="e">
        <f t="shared" si="10"/>
        <v>#REF!</v>
      </c>
      <c r="BH21" s="438" t="e">
        <f t="shared" si="11"/>
        <v>#REF!</v>
      </c>
      <c r="BI21" s="438" t="e">
        <f t="shared" ref="BI21:BJ23" si="44">+(S21/S$23)*100</f>
        <v>#REF!</v>
      </c>
      <c r="BJ21" s="438" t="e">
        <f t="shared" si="44"/>
        <v>#REF!</v>
      </c>
    </row>
    <row r="22" spans="1:62" ht="17.399999999999999" customHeight="1" x14ac:dyDescent="0.5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38" t="e">
        <f t="shared" si="25"/>
        <v>#REF!</v>
      </c>
      <c r="AA22" s="438" t="e">
        <f t="shared" si="26"/>
        <v>#REF!</v>
      </c>
      <c r="AB22" s="438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38" t="e">
        <f t="shared" si="2"/>
        <v>#REF!</v>
      </c>
      <c r="AG22" s="438" t="e">
        <f>((#REF!/M22)-1)*100</f>
        <v>#REF!</v>
      </c>
      <c r="AH22" s="438" t="e">
        <f>((#REF!/M22)-1)*100</f>
        <v>#REF!</v>
      </c>
      <c r="AI22" s="438" t="e">
        <f>((#REF!/M22)-1)*100</f>
        <v>#REF!</v>
      </c>
      <c r="AJ22" s="56" t="e">
        <f>((#REF!/M22)-1)*100</f>
        <v>#REF!</v>
      </c>
      <c r="AK22" s="438" t="e">
        <f t="shared" si="15"/>
        <v>#REF!</v>
      </c>
      <c r="AL22" s="438" t="e">
        <f t="shared" si="16"/>
        <v>#REF!</v>
      </c>
      <c r="AM22" s="438" t="e">
        <f t="shared" si="17"/>
        <v>#REF!</v>
      </c>
      <c r="AN22" s="438" t="e">
        <f t="shared" si="18"/>
        <v>#REF!</v>
      </c>
      <c r="AO22" s="438" t="e">
        <f t="shared" si="3"/>
        <v>#REF!</v>
      </c>
      <c r="AP22" s="438" t="e">
        <f>((S22/P22)-1)*100</f>
        <v>#REF!</v>
      </c>
      <c r="AQ22" s="438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38" t="e">
        <f t="shared" si="33"/>
        <v>#REF!</v>
      </c>
      <c r="AY22" s="438" t="e">
        <f t="shared" si="34"/>
        <v>#REF!</v>
      </c>
      <c r="AZ22" s="438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38" t="e">
        <f t="shared" si="19"/>
        <v>#REF!</v>
      </c>
      <c r="BD22" s="438" t="e">
        <f t="shared" si="7"/>
        <v>#REF!</v>
      </c>
      <c r="BE22" s="438" t="e">
        <f t="shared" si="8"/>
        <v>#REF!</v>
      </c>
      <c r="BF22" s="438" t="e">
        <f t="shared" si="9"/>
        <v>#REF!</v>
      </c>
      <c r="BG22" s="438" t="e">
        <f t="shared" si="10"/>
        <v>#REF!</v>
      </c>
      <c r="BH22" s="438" t="e">
        <f t="shared" si="11"/>
        <v>#REF!</v>
      </c>
      <c r="BI22" s="438" t="e">
        <f t="shared" si="44"/>
        <v>#REF!</v>
      </c>
      <c r="BJ22" s="438" t="s">
        <v>660</v>
      </c>
    </row>
    <row r="23" spans="1:62" ht="17.399999999999999" customHeight="1" x14ac:dyDescent="0.5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40" t="e">
        <f t="shared" si="2"/>
        <v>#REF!</v>
      </c>
      <c r="AG23" s="440" t="e">
        <f>((#REF!/M23)-1)*100</f>
        <v>#REF!</v>
      </c>
      <c r="AH23" s="440" t="e">
        <f>((#REF!/M23)-1)*100</f>
        <v>#REF!</v>
      </c>
      <c r="AI23" s="440" t="e">
        <f>((#REF!/M23)-1)*100</f>
        <v>#REF!</v>
      </c>
      <c r="AJ23" s="111" t="e">
        <f>((#REF!/M23)-1)*100</f>
        <v>#REF!</v>
      </c>
      <c r="AK23" s="440" t="e">
        <f t="shared" si="15"/>
        <v>#REF!</v>
      </c>
      <c r="AL23" s="440" t="e">
        <f t="shared" si="16"/>
        <v>#REF!</v>
      </c>
      <c r="AM23" s="440" t="e">
        <f t="shared" si="16"/>
        <v>#REF!</v>
      </c>
      <c r="AN23" s="440">
        <v>15</v>
      </c>
      <c r="AO23" s="440">
        <v>15</v>
      </c>
      <c r="AP23" s="440" t="e">
        <f>((S23/P23)-1)*100</f>
        <v>#REF!</v>
      </c>
      <c r="AQ23" s="440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40" t="e">
        <f>AVERAGE(AY23:BA23)</f>
        <v>#REF!</v>
      </c>
      <c r="BD23" s="440" t="e">
        <f t="shared" si="7"/>
        <v>#REF!</v>
      </c>
      <c r="BE23" s="440" t="e">
        <f t="shared" si="8"/>
        <v>#REF!</v>
      </c>
      <c r="BF23" s="440" t="e">
        <f t="shared" si="9"/>
        <v>#REF!</v>
      </c>
      <c r="BG23" s="440" t="e">
        <f t="shared" si="10"/>
        <v>#REF!</v>
      </c>
      <c r="BH23" s="440" t="e">
        <f t="shared" si="11"/>
        <v>#REF!</v>
      </c>
      <c r="BI23" s="440" t="e">
        <f t="shared" si="44"/>
        <v>#REF!</v>
      </c>
      <c r="BJ23" s="440" t="e">
        <f t="shared" si="44"/>
        <v>#REF!</v>
      </c>
    </row>
    <row r="24" spans="1:62" ht="17.399999999999999" hidden="1" customHeight="1" x14ac:dyDescent="0.5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40" t="e">
        <f>((M24/K24)-1)*100</f>
        <v>#REF!</v>
      </c>
      <c r="AG24" s="440" t="e">
        <f>((#REF!/M24)-1)*100</f>
        <v>#REF!</v>
      </c>
      <c r="AH24" s="440" t="e">
        <f>((#REF!/M24)-1)*100</f>
        <v>#REF!</v>
      </c>
      <c r="AI24" s="440" t="e">
        <f>((#REF!/M24)-1)*100</f>
        <v>#REF!</v>
      </c>
      <c r="AJ24" s="111" t="e">
        <f>((#REF!/M24)-1)*100</f>
        <v>#REF!</v>
      </c>
      <c r="AK24" s="440" t="e">
        <f>((N24/M24)-1)*100</f>
        <v>#REF!</v>
      </c>
      <c r="AL24" s="438" t="e">
        <f t="shared" si="16"/>
        <v>#REF!</v>
      </c>
      <c r="AM24" s="438"/>
      <c r="AN24" s="438"/>
      <c r="AO24" s="438"/>
      <c r="AP24" s="438"/>
      <c r="AQ24" s="438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40" t="e">
        <f>AVERAGE(AY24:BA24)</f>
        <v>#REF!</v>
      </c>
      <c r="BD24" s="440" t="e">
        <f t="shared" ref="BD24:BF26" si="51">+(M24/M$23)*100</f>
        <v>#REF!</v>
      </c>
      <c r="BE24" s="440" t="e">
        <f t="shared" si="51"/>
        <v>#REF!</v>
      </c>
      <c r="BF24" s="440" t="e">
        <f t="shared" si="51"/>
        <v>#REF!</v>
      </c>
      <c r="BG24" s="440" t="e">
        <f>+(#REF!/#REF!)*100</f>
        <v>#REF!</v>
      </c>
      <c r="BH24" s="440" t="e">
        <f>AVERAGE(BF24,BD24,BE24)</f>
        <v>#REF!</v>
      </c>
      <c r="BI24" s="441"/>
      <c r="BJ24" s="441"/>
    </row>
    <row r="25" spans="1:62" ht="17.399999999999999" hidden="1" customHeight="1" x14ac:dyDescent="0.5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40" t="e">
        <f>((M25/K25)-1)*100</f>
        <v>#REF!</v>
      </c>
      <c r="AG25" s="440" t="e">
        <f>((#REF!/M25)-1)*100</f>
        <v>#REF!</v>
      </c>
      <c r="AH25" s="440" t="e">
        <f>((#REF!/M25)-1)*100</f>
        <v>#REF!</v>
      </c>
      <c r="AI25" s="440" t="e">
        <f>((#REF!/M25)-1)*100</f>
        <v>#REF!</v>
      </c>
      <c r="AJ25" s="111" t="e">
        <f>((#REF!/M25)-1)*100</f>
        <v>#REF!</v>
      </c>
      <c r="AK25" s="440" t="e">
        <f>((N25/M25)-1)*100</f>
        <v>#REF!</v>
      </c>
      <c r="AL25" s="440" t="e">
        <f t="shared" si="16"/>
        <v>#REF!</v>
      </c>
      <c r="AM25" s="441"/>
      <c r="AN25" s="441"/>
      <c r="AO25" s="441"/>
      <c r="AP25" s="441"/>
      <c r="AQ25" s="441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40" t="e">
        <f>AVERAGE(AY25:BA25)</f>
        <v>#REF!</v>
      </c>
      <c r="BD25" s="440" t="e">
        <f t="shared" si="51"/>
        <v>#REF!</v>
      </c>
      <c r="BE25" s="440" t="e">
        <f t="shared" si="51"/>
        <v>#REF!</v>
      </c>
      <c r="BF25" s="440" t="e">
        <f t="shared" si="51"/>
        <v>#REF!</v>
      </c>
      <c r="BG25" s="440" t="e">
        <f>+(#REF!/#REF!)*100</f>
        <v>#REF!</v>
      </c>
      <c r="BH25" s="440" t="e">
        <f>AVERAGE(BF25,BD25,BE25)</f>
        <v>#REF!</v>
      </c>
      <c r="BI25" s="441"/>
      <c r="BJ25" s="441"/>
    </row>
    <row r="26" spans="1:62" ht="17.399999999999999" customHeight="1" x14ac:dyDescent="0.5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40" t="e">
        <f>((M26/K26)-1)*100</f>
        <v>#REF!</v>
      </c>
      <c r="AG26" s="440" t="e">
        <f>((#REF!/M26)-1)*100</f>
        <v>#REF!</v>
      </c>
      <c r="AH26" s="440" t="e">
        <f>((#REF!/M26)-1)*100</f>
        <v>#REF!</v>
      </c>
      <c r="AI26" s="440" t="e">
        <f>((#REF!/M26)-1)*100</f>
        <v>#REF!</v>
      </c>
      <c r="AJ26" s="111" t="e">
        <f>((#REF!/M26)-1)*100</f>
        <v>#REF!</v>
      </c>
      <c r="AK26" s="440" t="e">
        <f>((N26/M26)-1)*100</f>
        <v>#REF!</v>
      </c>
      <c r="AL26" s="440" t="e">
        <f>((O26/N26)-1)*100</f>
        <v>#REF!</v>
      </c>
      <c r="AM26" s="440" t="e">
        <f>((P26/O26)-1)*100</f>
        <v>#REF!</v>
      </c>
      <c r="AN26" s="440"/>
      <c r="AO26" s="440" t="e">
        <f>((R26/P26)-1)*100</f>
        <v>#REF!</v>
      </c>
      <c r="AP26" s="440" t="e">
        <f>((S26/P26)-1)*100</f>
        <v>#REF!</v>
      </c>
      <c r="AQ26" s="440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41"/>
      <c r="BD26" s="440" t="e">
        <f t="shared" si="51"/>
        <v>#REF!</v>
      </c>
      <c r="BE26" s="440" t="e">
        <f t="shared" si="51"/>
        <v>#REF!</v>
      </c>
      <c r="BF26" s="440" t="e">
        <f t="shared" si="51"/>
        <v>#REF!</v>
      </c>
      <c r="BG26" s="440" t="e">
        <f>+(P26/P$23)*100</f>
        <v>#REF!</v>
      </c>
      <c r="BH26" s="440" t="e">
        <f>AVERAGE(BG26,BE26,BF26)</f>
        <v>#REF!</v>
      </c>
      <c r="BI26" s="440" t="e">
        <f>+(S26/S$23)*100</f>
        <v>#REF!</v>
      </c>
      <c r="BJ26" s="440" t="e">
        <f>+(T26/T$23)*100</f>
        <v>#REF!</v>
      </c>
    </row>
    <row r="27" spans="1:62" ht="17.399999999999999" customHeight="1" x14ac:dyDescent="0.5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40" t="e">
        <f>((M27/K27)-1)*100</f>
        <v>#REF!</v>
      </c>
      <c r="AG27" s="440" t="e">
        <f>((#REF!/M27)-1)*100</f>
        <v>#REF!</v>
      </c>
      <c r="AH27" s="440" t="e">
        <f>((#REF!/M27)-1)*100</f>
        <v>#REF!</v>
      </c>
      <c r="AI27" s="440" t="e">
        <f>((#REF!/M27)-1)*100</f>
        <v>#REF!</v>
      </c>
      <c r="AJ27" s="111" t="e">
        <f>((#REF!/M27)-1)*100</f>
        <v>#REF!</v>
      </c>
      <c r="AK27" s="440" t="e">
        <f>((N27/M27)-1)*100</f>
        <v>#REF!</v>
      </c>
      <c r="AL27" s="440" t="e">
        <f>((O27/N27)-1)*100</f>
        <v>#REF!</v>
      </c>
      <c r="AM27" s="440" t="e">
        <f>((P27/O27)-1)*100</f>
        <v>#REF!</v>
      </c>
      <c r="AN27" s="440"/>
      <c r="AO27" s="440" t="e">
        <f>((R27/P27)-1)*100</f>
        <v>#REF!</v>
      </c>
      <c r="AP27" s="440" t="e">
        <f>((S27/P27)-1)*100</f>
        <v>#REF!</v>
      </c>
      <c r="AQ27" s="440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41"/>
      <c r="BD27" s="440" t="e">
        <f>+(M27/M$23)*100</f>
        <v>#REF!</v>
      </c>
      <c r="BE27" s="440" t="e">
        <f>+(N27/N$23)*100</f>
        <v>#REF!</v>
      </c>
      <c r="BF27" s="440" t="e">
        <f>+(O27/O$23)*100</f>
        <v>#REF!</v>
      </c>
      <c r="BG27" s="440" t="e">
        <f>+(P27/P$23)*100</f>
        <v>#REF!</v>
      </c>
      <c r="BH27" s="440" t="e">
        <f>AVERAGE(BG27,BE27,BF27)</f>
        <v>#REF!</v>
      </c>
      <c r="BI27" s="440" t="e">
        <f>+(S27/S$23)*100</f>
        <v>#REF!</v>
      </c>
      <c r="BJ27" s="440" t="e">
        <f>+(T27/T$23)*100</f>
        <v>#REF!</v>
      </c>
    </row>
    <row r="28" spans="1:62" ht="18" customHeight="1" x14ac:dyDescent="0.5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 x14ac:dyDescent="0.5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11" t="s">
        <v>603</v>
      </c>
      <c r="AG29" s="712"/>
      <c r="AH29" s="712"/>
      <c r="AI29" s="712"/>
      <c r="AJ29" s="712"/>
      <c r="AK29" s="713"/>
      <c r="AL29" s="700" t="s">
        <v>663</v>
      </c>
      <c r="AM29" s="701"/>
      <c r="AN29" s="416"/>
      <c r="AO29" s="711" t="s">
        <v>664</v>
      </c>
      <c r="AP29" s="712"/>
      <c r="AQ29" s="713"/>
      <c r="BD29" s="113"/>
    </row>
    <row r="30" spans="1:62" ht="17.399999999999999" customHeight="1" x14ac:dyDescent="0.5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12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13" t="s">
        <v>606</v>
      </c>
      <c r="BD30" s="112"/>
    </row>
    <row r="31" spans="1:62" ht="17.399999999999999" customHeight="1" x14ac:dyDescent="0.5">
      <c r="A31" s="63" t="s">
        <v>609</v>
      </c>
      <c r="O31" s="114"/>
      <c r="P31" s="51"/>
      <c r="Q31" s="51"/>
      <c r="R31" s="51"/>
      <c r="S31" s="51"/>
      <c r="T31" s="51"/>
      <c r="AF31" s="443">
        <v>15</v>
      </c>
      <c r="AG31" s="442"/>
      <c r="AH31" s="442"/>
      <c r="AI31" s="442"/>
      <c r="AJ31" s="442"/>
      <c r="AK31" s="444" t="e">
        <f>+$P$23*(100+AF31)/100</f>
        <v>#REF!</v>
      </c>
      <c r="AL31" s="445" t="e">
        <f>+T26</f>
        <v>#REF!</v>
      </c>
      <c r="AM31" s="444" t="e">
        <f>+AL31/10</f>
        <v>#REF!</v>
      </c>
      <c r="AN31" s="446"/>
      <c r="AO31" s="445" t="e">
        <f t="shared" ref="AO31:AO37" si="58">+AK31-AL31</f>
        <v>#REF!</v>
      </c>
      <c r="AP31" s="446" t="e">
        <f>+AO31/2</f>
        <v>#REF!</v>
      </c>
      <c r="AQ31" s="448" t="e">
        <f>((AO31/$P$27)-1)*100</f>
        <v>#REF!</v>
      </c>
      <c r="BD31" s="112"/>
    </row>
    <row r="32" spans="1:62" ht="17.399999999999999" customHeight="1" x14ac:dyDescent="0.5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 x14ac:dyDescent="0.5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46" t="e">
        <f t="shared" si="63"/>
        <v>#REF!</v>
      </c>
      <c r="AQ33" s="132" t="e">
        <f t="shared" si="64"/>
        <v>#REF!</v>
      </c>
      <c r="BD33" s="112"/>
    </row>
    <row r="34" spans="1:56" ht="18" hidden="1" customHeight="1" x14ac:dyDescent="0.5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46" t="e">
        <f t="shared" si="63"/>
        <v>#REF!</v>
      </c>
      <c r="AQ34" s="132" t="e">
        <f t="shared" si="64"/>
        <v>#REF!</v>
      </c>
      <c r="BD34" s="112"/>
    </row>
    <row r="35" spans="1:56" ht="17.399999999999999" customHeight="1" x14ac:dyDescent="0.5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63">
        <v>20</v>
      </c>
      <c r="AG35" s="442"/>
      <c r="AH35" s="441"/>
      <c r="AI35" s="441"/>
      <c r="AJ35" s="441"/>
      <c r="AK35" s="444" t="e">
        <f t="shared" si="61"/>
        <v>#REF!</v>
      </c>
      <c r="AL35" s="445" t="e">
        <f t="shared" si="62"/>
        <v>#REF!</v>
      </c>
      <c r="AM35" s="444" t="e">
        <f>+AL35/10</f>
        <v>#REF!</v>
      </c>
      <c r="AN35" s="446"/>
      <c r="AO35" s="445" t="e">
        <f t="shared" si="58"/>
        <v>#REF!</v>
      </c>
      <c r="AP35" s="446" t="e">
        <f t="shared" si="63"/>
        <v>#REF!</v>
      </c>
      <c r="AQ35" s="448" t="e">
        <f t="shared" si="64"/>
        <v>#REF!</v>
      </c>
      <c r="BD35" s="112"/>
    </row>
    <row r="36" spans="1:56" ht="17.399999999999999" customHeight="1" x14ac:dyDescent="0.5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 x14ac:dyDescent="0.5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workbookViewId="0">
      <selection activeCell="A14" sqref="A14"/>
    </sheetView>
  </sheetViews>
  <sheetFormatPr defaultColWidth="12" defaultRowHeight="20.100000000000001" customHeight="1" x14ac:dyDescent="0.6"/>
  <cols>
    <col min="1" max="1" width="95.375" style="353" customWidth="1"/>
    <col min="2" max="2" width="41.625" style="353" bestFit="1" customWidth="1"/>
    <col min="3" max="3" width="18.375" style="353" bestFit="1" customWidth="1"/>
    <col min="4" max="4" width="12.125" style="353" bestFit="1" customWidth="1"/>
    <col min="5" max="13" width="12" style="353"/>
    <col min="14" max="14" width="17.375" style="353" bestFit="1" customWidth="1"/>
    <col min="15" max="16384" width="12" style="353"/>
  </cols>
  <sheetData>
    <row r="1" spans="1:4" ht="20.100000000000001" customHeight="1" x14ac:dyDescent="0.7">
      <c r="A1" s="638" t="s">
        <v>669</v>
      </c>
    </row>
    <row r="2" spans="1:4" ht="20.100000000000001" customHeight="1" x14ac:dyDescent="0.7">
      <c r="A2" s="638" t="str">
        <f>CONCATENATE("สนค. ขอนำเรียนตัวเลขภาวะการค้าระหว่างประเทศเดือน ",T3_Prd!$E$4," 68 ดังนี้")</f>
        <v>สนค. ขอนำเรียนตัวเลขภาวะการค้าระหว่างประเทศเดือน เม.ย. 68 ดังนี้</v>
      </c>
    </row>
    <row r="3" spans="1:4" ht="20.100000000000001" customHeight="1" x14ac:dyDescent="0.7">
      <c r="A3" s="639" t="s">
        <v>670</v>
      </c>
    </row>
    <row r="4" spans="1:4" ht="20.100000000000001" customHeight="1" x14ac:dyDescent="0.7">
      <c r="A4" s="638" t="str">
        <f>CONCATENATE("• การส่งออก (",IF(T3_Prd!$I$5&gt;0,"+","-"),FIXED(T3_Prd!$I$5,1),"%) มีมูลค่า ",FIXED(T3_Prd!$E$5,1)," ล้านดอลลาร์สหรัฐ (",FIXED(INDEX('T2_X(THB)'!$M$4:$M$29,MATCH(T3_Prd!$E$4,'T2_X(THB)'!$C$4:$C$29,0)),0)," ล้านบาท)")</f>
        <v>• การส่งออก (+10.2%) มีมูลค่า 25,625.1 ล้านดอลลาร์สหรัฐ (857,700 ล้านบาท)</v>
      </c>
    </row>
    <row r="5" spans="1:4" ht="20.100000000000001" customHeight="1" x14ac:dyDescent="0.7">
      <c r="A5" s="638" t="s">
        <v>688</v>
      </c>
      <c r="B5" s="638" t="s">
        <v>708</v>
      </c>
      <c r="C5" s="635">
        <v>857699585194</v>
      </c>
      <c r="D5" s="640">
        <f>C5/10^6</f>
        <v>857699.58519400004</v>
      </c>
    </row>
    <row r="6" spans="1:4" ht="20.100000000000001" customHeight="1" x14ac:dyDescent="0.7">
      <c r="A6" s="638" t="str">
        <f>CONCATENATE("☑️*สินค้าเกษตร* (",IF(T3_Prd!$I$7&gt;0,"+",""),FIXED(T3_Prd!I7,1),"%) มูลค่า ",FIXED(T3_Prd!$E$7,1)," ล้านดอลลาร์สหรัฐ (",FIXED(D6,0)," ล้านบาท)")</f>
        <v>☑️*สินค้าเกษตร* (-19.6%) มูลค่า 2,429.5 ล้านดอลลาร์สหรัฐ (81,317 ล้านบาท)</v>
      </c>
      <c r="B6" s="638" t="s">
        <v>689</v>
      </c>
      <c r="C6" s="635">
        <v>81317348635</v>
      </c>
      <c r="D6" s="640">
        <f>C6/10^6</f>
        <v>81317.348635000002</v>
      </c>
    </row>
    <row r="7" spans="1:4" ht="20.100000000000001" customHeight="1" x14ac:dyDescent="0.7">
      <c r="A7" s="638" t="str">
        <f>CONCATENATE("☑️*สินค้าอุตสาหกรรมเกษตร* (",IF(T3_Prd!$I$8&gt;0,"+",""),FIXED(T3_Prd!$I$8,1),"%) มูลค่า ",FIXED(T3_Prd!$E$8,1)," ล้านดอลลาร์สหรัฐ (",FIXED(D7,0)," ล้านบาท)")</f>
        <v>☑️*สินค้าอุตสาหกรรมเกษตร* (+9.1%) มูลค่า 2,108.9 ล้านดอลลาร์สหรัฐ (70,588 ล้านบาท)</v>
      </c>
      <c r="B7" s="638" t="s">
        <v>690</v>
      </c>
      <c r="C7" s="635">
        <v>70587962552</v>
      </c>
      <c r="D7" s="640">
        <f t="shared" ref="D7:D10" si="0">C7/10^6</f>
        <v>70587.962551999997</v>
      </c>
    </row>
    <row r="8" spans="1:4" ht="20.100000000000001" customHeight="1" x14ac:dyDescent="0.7">
      <c r="A8" s="638" t="str">
        <f>CONCATENATE("☑️*สินค้าอุตสาหกรรม* (",IF(T3_Prd!$I$34&gt;0,"+",""),FIXED(T3_Prd!$I$34,1),"%) มูลค่า ",FIXED(T3_Prd!$E$34,1)," ล้านดอลลาร์สหรัฐ (",FIXED(D8,0)," ล้านบาท)")</f>
        <v>☑️*สินค้าอุตสาหกรรม* (+16.6%) มูลค่า 20,337.1 ล้านดอลลาร์สหรัฐ (680,704 ล้านบาท)</v>
      </c>
      <c r="B8" s="638" t="s">
        <v>691</v>
      </c>
      <c r="C8" s="635">
        <v>680704055634</v>
      </c>
      <c r="D8" s="640">
        <f t="shared" si="0"/>
        <v>680704.05563399999</v>
      </c>
    </row>
    <row r="9" spans="1:4" ht="20.100000000000001" customHeight="1" x14ac:dyDescent="0.7">
      <c r="A9" s="638"/>
      <c r="B9" s="638" t="s">
        <v>709</v>
      </c>
      <c r="C9" s="635">
        <v>25090210613</v>
      </c>
      <c r="D9" s="640">
        <f>C9/10^6</f>
        <v>25090.210612999999</v>
      </c>
    </row>
    <row r="10" spans="1:4" ht="20.100000000000001" customHeight="1" x14ac:dyDescent="0.7">
      <c r="A10" s="638"/>
      <c r="B10" s="638" t="s">
        <v>710</v>
      </c>
      <c r="C10" s="635">
        <v>7760</v>
      </c>
      <c r="D10" s="640">
        <f t="shared" si="0"/>
        <v>7.7600000000000004E-3</v>
      </c>
    </row>
  </sheetData>
  <pageMargins left="0.7" right="0.7" top="0.75" bottom="0.75" header="0.3" footer="0.3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AY95"/>
  <sheetViews>
    <sheetView topLeftCell="I1" zoomScaleNormal="100" workbookViewId="0">
      <selection activeCell="AZ14" sqref="AZ14"/>
    </sheetView>
  </sheetViews>
  <sheetFormatPr defaultColWidth="9" defaultRowHeight="11.1" customHeight="1" x14ac:dyDescent="0.6"/>
  <cols>
    <col min="1" max="1" width="3.375" style="389" hidden="1" customWidth="1"/>
    <col min="2" max="2" width="3.375" style="391" hidden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1" width="11.125" style="584" customWidth="1"/>
    <col min="12" max="13" width="11.125" style="35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.625" style="324" hidden="1" customWidth="1"/>
    <col min="26" max="26" width="11.125" style="353" hidden="1" customWidth="1"/>
    <col min="27" max="27" width="8.375" style="324" hidden="1" customWidth="1"/>
    <col min="28" max="28" width="0" style="324" hidden="1" customWidth="1"/>
    <col min="29" max="29" width="2.375" style="324" hidden="1" customWidth="1"/>
    <col min="30" max="30" width="15.125" style="400" hidden="1" customWidth="1"/>
    <col min="31" max="35" width="14.375" style="520" hidden="1" customWidth="1"/>
    <col min="36" max="36" width="14.375" style="586" hidden="1" customWidth="1"/>
    <col min="37" max="39" width="12.375" style="353" hidden="1" customWidth="1"/>
    <col min="40" max="50" width="0" style="353" hidden="1" customWidth="1"/>
    <col min="51" max="51" width="0.5" style="353" customWidth="1"/>
    <col min="52" max="16384" width="9" style="353"/>
  </cols>
  <sheetData>
    <row r="1" spans="1:36" s="532" customFormat="1" ht="14.1" customHeight="1" x14ac:dyDescent="0.5">
      <c r="A1" s="389"/>
      <c r="B1" s="390"/>
      <c r="C1" s="523" t="s">
        <v>0</v>
      </c>
      <c r="D1" s="511"/>
      <c r="E1" s="511"/>
      <c r="F1" s="511"/>
      <c r="G1" s="511"/>
      <c r="H1" s="523"/>
      <c r="I1" s="523"/>
      <c r="J1" s="523"/>
      <c r="K1" s="523"/>
      <c r="L1" s="523"/>
      <c r="M1" s="523"/>
      <c r="N1" s="524"/>
      <c r="O1" s="385"/>
      <c r="P1" s="512"/>
      <c r="Q1" s="512"/>
      <c r="R1" s="512"/>
      <c r="S1" s="534" t="s">
        <v>1</v>
      </c>
      <c r="T1" s="534"/>
      <c r="U1" s="534"/>
      <c r="V1" s="534"/>
      <c r="W1" s="534"/>
      <c r="X1" s="534"/>
      <c r="Y1" s="535"/>
      <c r="Z1" s="523"/>
      <c r="AA1" s="324"/>
      <c r="AB1" s="324"/>
      <c r="AC1" s="324"/>
      <c r="AD1" s="387"/>
      <c r="AE1" s="520"/>
      <c r="AF1" s="520"/>
      <c r="AG1" s="520"/>
      <c r="AH1" s="520"/>
      <c r="AI1" s="520"/>
      <c r="AJ1" s="520"/>
    </row>
    <row r="2" spans="1:36" s="547" customFormat="1" ht="14.1" customHeight="1" x14ac:dyDescent="0.5">
      <c r="A2" s="389"/>
      <c r="B2" s="390"/>
      <c r="C2" s="523" t="s">
        <v>693</v>
      </c>
      <c r="D2" s="511"/>
      <c r="E2" s="511"/>
      <c r="F2" s="511"/>
      <c r="G2" s="511"/>
      <c r="H2" s="523"/>
      <c r="I2" s="523"/>
      <c r="J2" s="523"/>
      <c r="K2" s="523"/>
      <c r="L2" s="523"/>
      <c r="M2" s="523"/>
      <c r="N2" s="525"/>
      <c r="O2" s="386"/>
      <c r="P2" s="386"/>
      <c r="Q2" s="513"/>
      <c r="R2" s="513"/>
      <c r="S2" s="534" t="s">
        <v>3</v>
      </c>
      <c r="T2" s="534"/>
      <c r="U2" s="534"/>
      <c r="V2" s="534"/>
      <c r="W2" s="534"/>
      <c r="X2" s="534"/>
      <c r="Y2" s="536"/>
      <c r="Z2" s="523"/>
      <c r="AA2" s="536"/>
      <c r="AB2" s="536"/>
      <c r="AC2" s="536"/>
      <c r="AD2" s="387"/>
      <c r="AE2" s="520"/>
      <c r="AF2" s="520"/>
      <c r="AG2" s="520"/>
      <c r="AH2" s="520"/>
      <c r="AI2" s="520"/>
      <c r="AJ2" s="520"/>
    </row>
    <row r="3" spans="1:36" s="532" customFormat="1" ht="11.1" customHeight="1" x14ac:dyDescent="0.5">
      <c r="A3" s="389"/>
      <c r="B3" s="391"/>
      <c r="C3" s="344"/>
      <c r="D3" s="293">
        <v>2559</v>
      </c>
      <c r="E3" s="293">
        <v>2560</v>
      </c>
      <c r="F3" s="293">
        <v>2561</v>
      </c>
      <c r="G3" s="293">
        <v>2562</v>
      </c>
      <c r="H3" s="526">
        <v>2563</v>
      </c>
      <c r="I3" s="526">
        <v>2564</v>
      </c>
      <c r="J3" s="527">
        <v>2565</v>
      </c>
      <c r="K3" s="527">
        <v>2566</v>
      </c>
      <c r="L3" s="527">
        <v>2567</v>
      </c>
      <c r="M3" s="527">
        <v>2568</v>
      </c>
      <c r="N3" s="528"/>
      <c r="O3" s="293">
        <v>2559</v>
      </c>
      <c r="P3" s="293">
        <v>2560</v>
      </c>
      <c r="Q3" s="292">
        <v>2561</v>
      </c>
      <c r="R3" s="292">
        <v>2562</v>
      </c>
      <c r="S3" s="537">
        <v>2563</v>
      </c>
      <c r="T3" s="537">
        <v>2564</v>
      </c>
      <c r="U3" s="537">
        <v>2565</v>
      </c>
      <c r="V3" s="537">
        <v>2566</v>
      </c>
      <c r="W3" s="537">
        <v>2567</v>
      </c>
      <c r="X3" s="537">
        <v>2568</v>
      </c>
      <c r="Y3" s="324"/>
      <c r="Z3" s="526" t="s">
        <v>694</v>
      </c>
      <c r="AA3" s="538" t="s">
        <v>38</v>
      </c>
      <c r="AB3" s="538" t="s">
        <v>695</v>
      </c>
      <c r="AC3" s="539"/>
      <c r="AD3" s="293">
        <v>2562</v>
      </c>
      <c r="AE3" s="526">
        <v>2563</v>
      </c>
      <c r="AF3" s="526">
        <v>2564</v>
      </c>
      <c r="AG3" s="527">
        <v>2565</v>
      </c>
      <c r="AH3" s="527">
        <v>2566</v>
      </c>
      <c r="AI3" s="527">
        <v>2567</v>
      </c>
      <c r="AJ3" s="527">
        <v>2568</v>
      </c>
    </row>
    <row r="4" spans="1:36" ht="11.1" customHeight="1" x14ac:dyDescent="0.6">
      <c r="B4" s="391">
        <v>1</v>
      </c>
      <c r="C4" s="345" t="s">
        <v>671</v>
      </c>
      <c r="D4" s="295">
        <v>15692.45</v>
      </c>
      <c r="E4" s="336">
        <v>17094.060000000001</v>
      </c>
      <c r="F4" s="295">
        <v>20181.18</v>
      </c>
      <c r="G4" s="295">
        <v>18990.599999999999</v>
      </c>
      <c r="H4" s="529">
        <v>19673.357582000001</v>
      </c>
      <c r="I4" s="529">
        <v>19767.34</v>
      </c>
      <c r="J4" s="530">
        <v>21229.46</v>
      </c>
      <c r="K4" s="531">
        <v>20610.43</v>
      </c>
      <c r="L4" s="531">
        <v>22260</v>
      </c>
      <c r="M4" s="531">
        <v>25276.959999999999</v>
      </c>
      <c r="N4" s="532"/>
      <c r="O4" s="296">
        <v>-9.001474653415853</v>
      </c>
      <c r="P4" s="315">
        <f t="shared" ref="P4:P12" si="0">((E4/D4)-1)*100</f>
        <v>8.9317474326825916</v>
      </c>
      <c r="Q4" s="315">
        <f t="shared" ref="Q4:Q12" si="1">((F4/E4)-1)*100</f>
        <v>18.05960667038724</v>
      </c>
      <c r="R4" s="315">
        <f t="shared" ref="R4:R12" si="2">((G4/F4)-1)*100</f>
        <v>-5.89945682066163</v>
      </c>
      <c r="S4" s="540">
        <f t="shared" ref="S4:S12" si="3">((H4/G4)-1)*100</f>
        <v>3.5952396554084665</v>
      </c>
      <c r="T4" s="540">
        <f t="shared" ref="T4:T12" si="4">((I4/H4)-1)*100</f>
        <v>0.47771417567272767</v>
      </c>
      <c r="U4" s="540">
        <f t="shared" ref="U4:U12" si="5">((J4/I4)-1)*100</f>
        <v>7.3966451733010086</v>
      </c>
      <c r="V4" s="540">
        <f t="shared" ref="V4:V12" si="6">((K4/J4)-1)*100</f>
        <v>-2.9159008283771604</v>
      </c>
      <c r="W4" s="540">
        <f t="shared" ref="W4:X12" si="7">((L4/K4)-1)*100</f>
        <v>8.0035690667298098</v>
      </c>
      <c r="X4" s="540">
        <f>((M4/L4)-1)*100</f>
        <v>13.553279424977527</v>
      </c>
      <c r="Y4" s="535"/>
      <c r="Z4" s="541">
        <f>AVERAGE(G4:L4)</f>
        <v>20421.864596999996</v>
      </c>
      <c r="AA4" s="541">
        <f>_xlfn.RRI(4,H4,L4)*100</f>
        <v>3.1363288459602234</v>
      </c>
      <c r="AB4" s="542">
        <f>M4/Z4*100-100</f>
        <v>23.77400643285641</v>
      </c>
      <c r="AC4" s="543"/>
      <c r="AD4" s="402" t="str">
        <f>CONCATENATE(TEXT(G4,"0,00.0")," (",TEXT(R4,"0.0"),"%)")</f>
        <v>18,990.6 (-5.9%)</v>
      </c>
      <c r="AE4" s="548" t="str">
        <f>CONCATENATE(FIXED(H4,1)," (",FIXED(S4,1),"%)")</f>
        <v>19,673.4 (3.6%)</v>
      </c>
      <c r="AF4" s="548" t="str">
        <f t="shared" ref="AF4:AJ4" si="8">CONCATENATE(FIXED(I4,1)," (",FIXED(T4,1),"%)")</f>
        <v>19,767.3 (0.5%)</v>
      </c>
      <c r="AG4" s="548" t="str">
        <f t="shared" si="8"/>
        <v>21,229.5 (7.4%)</v>
      </c>
      <c r="AH4" s="548" t="str">
        <f t="shared" si="8"/>
        <v>20,610.4 (-2.9%)</v>
      </c>
      <c r="AI4" s="548" t="str">
        <f t="shared" si="8"/>
        <v>22,260.0 (8.0%)</v>
      </c>
      <c r="AJ4" s="548" t="str">
        <f t="shared" si="8"/>
        <v>25,277.0 (13.6%)</v>
      </c>
    </row>
    <row r="5" spans="1:36" ht="11.1" customHeight="1" x14ac:dyDescent="0.6">
      <c r="B5" s="391">
        <v>2</v>
      </c>
      <c r="C5" s="345" t="s">
        <v>672</v>
      </c>
      <c r="D5" s="294">
        <v>18981.84</v>
      </c>
      <c r="E5" s="337">
        <v>18436.96</v>
      </c>
      <c r="F5" s="294">
        <v>20456.11</v>
      </c>
      <c r="G5" s="294">
        <v>21612.21</v>
      </c>
      <c r="H5" s="533">
        <v>20789.884862999999</v>
      </c>
      <c r="I5" s="533">
        <v>20204.48</v>
      </c>
      <c r="J5" s="530">
        <v>23497.88</v>
      </c>
      <c r="K5" s="531">
        <v>22567.14</v>
      </c>
      <c r="L5" s="531">
        <v>23418.78</v>
      </c>
      <c r="M5" s="531">
        <v>26707.126098552701</v>
      </c>
      <c r="N5" s="532"/>
      <c r="O5" s="291">
        <v>10.238464848779461</v>
      </c>
      <c r="P5" s="316">
        <f t="shared" si="0"/>
        <v>-2.8705330990041023</v>
      </c>
      <c r="Q5" s="316">
        <f t="shared" si="1"/>
        <v>10.951642787097239</v>
      </c>
      <c r="R5" s="316">
        <f t="shared" si="2"/>
        <v>5.6516121589099688</v>
      </c>
      <c r="S5" s="544">
        <f t="shared" si="3"/>
        <v>-3.8049099883815662</v>
      </c>
      <c r="T5" s="544">
        <f t="shared" si="4"/>
        <v>-2.8158158010862855</v>
      </c>
      <c r="U5" s="544">
        <f t="shared" si="5"/>
        <v>16.300345269959937</v>
      </c>
      <c r="V5" s="544">
        <f t="shared" si="6"/>
        <v>-3.9609530732134246</v>
      </c>
      <c r="W5" s="544">
        <f t="shared" si="7"/>
        <v>3.7738056306647616</v>
      </c>
      <c r="X5" s="544">
        <f t="shared" si="7"/>
        <v>14.041491907574621</v>
      </c>
      <c r="Y5" s="535"/>
      <c r="Z5" s="545">
        <f>AVERAGE(G5:L5)</f>
        <v>22015.062477166666</v>
      </c>
      <c r="AA5" s="545">
        <f t="shared" ref="AA5:AA30" si="9">_xlfn.RRI(4,H5,L5)*100</f>
        <v>3.0215419177284319</v>
      </c>
      <c r="AB5" s="546">
        <f t="shared" ref="AB5:AB30" si="10">M5/Z5*100-100</f>
        <v>21.312969818970501</v>
      </c>
      <c r="AC5" s="543"/>
      <c r="AD5" s="403" t="str">
        <f>CONCATENATE(TEXT(G5,"0,00.0")," (",TEXT(R5,"0.0"),"%)")</f>
        <v>21,612.2 (5.7%)</v>
      </c>
      <c r="AE5" s="549" t="str">
        <f t="shared" ref="AE5:AE30" si="11">CONCATENATE(FIXED(H5,1)," (",FIXED(S5,1),"%)")</f>
        <v>20,789.9 (-3.8%)</v>
      </c>
      <c r="AF5" s="549" t="str">
        <f t="shared" ref="AF5:AF30" si="12">CONCATENATE(FIXED(I5,1)," (",FIXED(T5,1),"%)")</f>
        <v>20,204.5 (-2.8%)</v>
      </c>
      <c r="AG5" s="549" t="str">
        <f t="shared" ref="AG5:AG30" si="13">CONCATENATE(FIXED(J5,1)," (",FIXED(U5,1),"%)")</f>
        <v>23,497.9 (16.3%)</v>
      </c>
      <c r="AH5" s="549" t="str">
        <f t="shared" ref="AH5:AH30" si="14">CONCATENATE(FIXED(K5,1)," (",FIXED(V5,1),"%)")</f>
        <v>22,567.1 (-4.0%)</v>
      </c>
      <c r="AI5" s="549" t="str">
        <f t="shared" ref="AI5:AI30" si="15">CONCATENATE(FIXED(L5,1)," (",FIXED(W5,1),"%)")</f>
        <v>23,418.8 (3.8%)</v>
      </c>
      <c r="AJ5" s="549" t="str">
        <f t="shared" ref="AJ5:AJ30" si="16">CONCATENATE(FIXED(M5,1)," (",FIXED(X5,1),"%)")</f>
        <v>26,707.1 (14.0%)</v>
      </c>
    </row>
    <row r="6" spans="1:36" customFormat="1" ht="11.1" hidden="1" customHeight="1" x14ac:dyDescent="0.5">
      <c r="A6" s="392">
        <v>2</v>
      </c>
      <c r="B6" s="393"/>
      <c r="C6" s="346" t="s">
        <v>687</v>
      </c>
      <c r="D6" s="297">
        <f t="shared" ref="D6:M6" si="17">+D4+D5</f>
        <v>34674.29</v>
      </c>
      <c r="E6" s="338">
        <f t="shared" si="17"/>
        <v>35531.020000000004</v>
      </c>
      <c r="F6" s="297">
        <f t="shared" si="17"/>
        <v>40637.29</v>
      </c>
      <c r="G6" s="297">
        <f t="shared" si="17"/>
        <v>40602.81</v>
      </c>
      <c r="H6" s="297">
        <f t="shared" si="17"/>
        <v>40463.242444999996</v>
      </c>
      <c r="I6" s="297">
        <f t="shared" si="17"/>
        <v>39971.82</v>
      </c>
      <c r="J6" s="314">
        <f t="shared" si="17"/>
        <v>44727.34</v>
      </c>
      <c r="K6" s="314">
        <f t="shared" si="17"/>
        <v>43177.57</v>
      </c>
      <c r="L6" s="314">
        <f t="shared" si="17"/>
        <v>45678.78</v>
      </c>
      <c r="M6" s="314">
        <f t="shared" si="17"/>
        <v>51984.086098552696</v>
      </c>
      <c r="N6" s="298"/>
      <c r="O6" s="299">
        <v>0.61128227388766998</v>
      </c>
      <c r="P6" s="317">
        <f t="shared" si="0"/>
        <v>2.4707932015334721</v>
      </c>
      <c r="Q6" s="317">
        <f t="shared" si="1"/>
        <v>14.371301471221475</v>
      </c>
      <c r="R6" s="317">
        <f t="shared" si="2"/>
        <v>-8.4848177622087739E-2</v>
      </c>
      <c r="S6" s="317">
        <f t="shared" si="3"/>
        <v>-0.34373865995974695</v>
      </c>
      <c r="T6" s="317">
        <f t="shared" si="4"/>
        <v>-1.2144910177872337</v>
      </c>
      <c r="U6" s="317">
        <f t="shared" si="5"/>
        <v>11.897181564412129</v>
      </c>
      <c r="V6" s="317">
        <f t="shared" si="6"/>
        <v>-3.464927715352617</v>
      </c>
      <c r="W6" s="317">
        <f t="shared" si="7"/>
        <v>5.7928456835342867</v>
      </c>
      <c r="X6" s="317">
        <f t="shared" si="7"/>
        <v>13.803578157193996</v>
      </c>
      <c r="Y6" s="313"/>
      <c r="Z6" s="516">
        <f>AVERAGE(G6:L6)</f>
        <v>42436.927074166662</v>
      </c>
      <c r="AA6" s="516">
        <f t="shared" si="9"/>
        <v>3.0773995879520566</v>
      </c>
      <c r="AB6" s="518">
        <f t="shared" si="10"/>
        <v>22.497291115590315</v>
      </c>
      <c r="AC6" s="399"/>
      <c r="AD6" s="401" t="str">
        <f t="shared" ref="AD6:AD29" si="18">CONCATENATE(TEXT(G6,"0,00.0")," (",TEXT(R6,"0.0"),"%)")</f>
        <v>40,602.8 (-0.1%)</v>
      </c>
      <c r="AE6" s="519" t="str">
        <f t="shared" si="11"/>
        <v>40,463.2 (-0.3%)</v>
      </c>
      <c r="AF6" s="519" t="str">
        <f t="shared" si="12"/>
        <v>39,971.8 (-1.2%)</v>
      </c>
      <c r="AG6" s="519" t="str">
        <f t="shared" si="13"/>
        <v>44,727.3 (11.9%)</v>
      </c>
      <c r="AH6" s="519" t="str">
        <f t="shared" si="14"/>
        <v>43,177.6 (-3.5%)</v>
      </c>
      <c r="AI6" s="519" t="str">
        <f t="shared" si="15"/>
        <v>45,678.8 (5.8%)</v>
      </c>
      <c r="AJ6" s="519" t="str">
        <f t="shared" si="16"/>
        <v>51,984.1 (13.8%)</v>
      </c>
    </row>
    <row r="7" spans="1:36" ht="11.1" customHeight="1" x14ac:dyDescent="0.6">
      <c r="B7" s="391">
        <v>3</v>
      </c>
      <c r="C7" s="345" t="s">
        <v>673</v>
      </c>
      <c r="D7" s="294">
        <v>19170.189999999999</v>
      </c>
      <c r="E7" s="337">
        <v>20895.57</v>
      </c>
      <c r="F7" s="294">
        <v>22649.759999999998</v>
      </c>
      <c r="G7" s="294">
        <v>21507.62</v>
      </c>
      <c r="H7" s="533">
        <v>22362.291251999999</v>
      </c>
      <c r="I7" s="533">
        <v>24146.25</v>
      </c>
      <c r="J7" s="530">
        <v>28879.71</v>
      </c>
      <c r="K7" s="531">
        <v>28004.73</v>
      </c>
      <c r="L7" s="531">
        <v>25074.89</v>
      </c>
      <c r="M7" s="531">
        <v>29548.25</v>
      </c>
      <c r="N7" s="532"/>
      <c r="O7" s="291">
        <v>1.5889477407679209</v>
      </c>
      <c r="P7" s="316">
        <f t="shared" si="0"/>
        <v>9.0003281135972113</v>
      </c>
      <c r="Q7" s="316">
        <f t="shared" si="1"/>
        <v>8.3950330141747678</v>
      </c>
      <c r="R7" s="316">
        <f t="shared" si="2"/>
        <v>-5.042614138074752</v>
      </c>
      <c r="S7" s="544">
        <f t="shared" si="3"/>
        <v>3.9738067345433947</v>
      </c>
      <c r="T7" s="544">
        <f t="shared" si="4"/>
        <v>7.9775311389008507</v>
      </c>
      <c r="U7" s="544">
        <f t="shared" si="5"/>
        <v>19.603292436713772</v>
      </c>
      <c r="V7" s="544">
        <f t="shared" si="6"/>
        <v>-3.0297395645593417</v>
      </c>
      <c r="W7" s="544">
        <f t="shared" si="7"/>
        <v>-10.461946963959301</v>
      </c>
      <c r="X7" s="544">
        <f t="shared" si="7"/>
        <v>17.839998500491937</v>
      </c>
      <c r="Y7" s="535"/>
      <c r="Z7" s="545">
        <f>AVERAGE(G7:L7)</f>
        <v>24995.915208666662</v>
      </c>
      <c r="AA7" s="545">
        <f t="shared" si="9"/>
        <v>2.9036274313097188</v>
      </c>
      <c r="AB7" s="546">
        <f t="shared" si="10"/>
        <v>18.212314905576804</v>
      </c>
      <c r="AC7" s="543"/>
      <c r="AD7" s="403" t="str">
        <f t="shared" si="18"/>
        <v>21,507.6 (-5.0%)</v>
      </c>
      <c r="AE7" s="549" t="str">
        <f t="shared" si="11"/>
        <v>22,362.3 (4.0%)</v>
      </c>
      <c r="AF7" s="549" t="str">
        <f t="shared" si="12"/>
        <v>24,146.3 (8.0%)</v>
      </c>
      <c r="AG7" s="549" t="str">
        <f t="shared" si="13"/>
        <v>28,879.7 (19.6%)</v>
      </c>
      <c r="AH7" s="549" t="str">
        <f t="shared" si="14"/>
        <v>28,004.7 (-3.0%)</v>
      </c>
      <c r="AI7" s="549" t="str">
        <f t="shared" si="15"/>
        <v>25,074.9 (-10.5%)</v>
      </c>
      <c r="AJ7" s="549" t="str">
        <f t="shared" si="16"/>
        <v>29,548.3 (17.8%)</v>
      </c>
    </row>
    <row r="8" spans="1:36" ht="11.1" customHeight="1" x14ac:dyDescent="0.6">
      <c r="A8" s="394"/>
      <c r="B8" s="395"/>
      <c r="C8" s="347" t="s">
        <v>8</v>
      </c>
      <c r="D8" s="297">
        <f t="shared" ref="D8:M8" si="19">+D4+D5+D7</f>
        <v>53844.479999999996</v>
      </c>
      <c r="E8" s="338">
        <f t="shared" si="19"/>
        <v>56426.590000000004</v>
      </c>
      <c r="F8" s="297">
        <f t="shared" si="19"/>
        <v>63287.05</v>
      </c>
      <c r="G8" s="297">
        <f t="shared" si="19"/>
        <v>62110.429999999993</v>
      </c>
      <c r="H8" s="550">
        <f t="shared" si="19"/>
        <v>62825.533696999992</v>
      </c>
      <c r="I8" s="550">
        <f t="shared" si="19"/>
        <v>64118.07</v>
      </c>
      <c r="J8" s="550">
        <f t="shared" si="19"/>
        <v>73607.049999999988</v>
      </c>
      <c r="K8" s="551">
        <f t="shared" si="19"/>
        <v>71182.3</v>
      </c>
      <c r="L8" s="551">
        <f t="shared" si="19"/>
        <v>70753.67</v>
      </c>
      <c r="M8" s="551">
        <f t="shared" si="19"/>
        <v>81532.336098552696</v>
      </c>
      <c r="N8" s="552"/>
      <c r="O8" s="299">
        <v>0.95719482348679552</v>
      </c>
      <c r="P8" s="317">
        <f t="shared" si="0"/>
        <v>4.7954962142823243</v>
      </c>
      <c r="Q8" s="317">
        <f t="shared" si="1"/>
        <v>12.15820413744655</v>
      </c>
      <c r="R8" s="317">
        <f t="shared" si="2"/>
        <v>-1.8591797216018335</v>
      </c>
      <c r="S8" s="553">
        <f t="shared" si="3"/>
        <v>1.1513423703555015</v>
      </c>
      <c r="T8" s="553">
        <f t="shared" si="4"/>
        <v>2.0573423366903043</v>
      </c>
      <c r="U8" s="553">
        <f t="shared" si="5"/>
        <v>14.799228984902356</v>
      </c>
      <c r="V8" s="553">
        <f t="shared" si="6"/>
        <v>-3.2941817393849937</v>
      </c>
      <c r="W8" s="553">
        <f t="shared" si="7"/>
        <v>-0.60215812076879205</v>
      </c>
      <c r="X8" s="553">
        <f t="shared" si="7"/>
        <v>15.234073509618229</v>
      </c>
      <c r="Y8" s="535"/>
      <c r="Z8" s="554">
        <f t="shared" ref="Z8:Z30" si="20">AVERAGE(G8:L8)</f>
        <v>67432.842282833313</v>
      </c>
      <c r="AA8" s="554">
        <f t="shared" si="9"/>
        <v>3.0156474196969096</v>
      </c>
      <c r="AB8" s="555">
        <f t="shared" si="10"/>
        <v>20.908941901902821</v>
      </c>
      <c r="AC8" s="543"/>
      <c r="AD8" s="404" t="str">
        <f t="shared" si="18"/>
        <v>62,110.4 (-1.9%)</v>
      </c>
      <c r="AE8" s="556" t="str">
        <f t="shared" si="11"/>
        <v>62,825.5 (1.2%)</v>
      </c>
      <c r="AF8" s="556" t="str">
        <f t="shared" si="12"/>
        <v>64,118.1 (2.1%)</v>
      </c>
      <c r="AG8" s="556" t="str">
        <f t="shared" si="13"/>
        <v>73,607.1 (14.8%)</v>
      </c>
      <c r="AH8" s="556" t="str">
        <f t="shared" si="14"/>
        <v>71,182.3 (-3.3%)</v>
      </c>
      <c r="AI8" s="556" t="str">
        <f t="shared" si="15"/>
        <v>70,753.7 (-0.6%)</v>
      </c>
      <c r="AJ8" s="556" t="str">
        <f t="shared" si="16"/>
        <v>81,532.3 (15.2%)</v>
      </c>
    </row>
    <row r="9" spans="1:36" ht="11.1" customHeight="1" x14ac:dyDescent="0.6">
      <c r="B9" s="391">
        <v>4</v>
      </c>
      <c r="C9" s="345" t="s">
        <v>674</v>
      </c>
      <c r="D9" s="294">
        <v>15609.27</v>
      </c>
      <c r="E9" s="337">
        <v>16861.53</v>
      </c>
      <c r="F9" s="294">
        <v>19082.490000000002</v>
      </c>
      <c r="G9" s="294">
        <v>18554.259999999998</v>
      </c>
      <c r="H9" s="533">
        <v>18952.647567</v>
      </c>
      <c r="I9" s="533">
        <v>21404.1</v>
      </c>
      <c r="J9" s="530">
        <v>23537.97</v>
      </c>
      <c r="K9" s="531">
        <v>21803.47</v>
      </c>
      <c r="L9" s="531">
        <v>23257.200000000001</v>
      </c>
      <c r="M9" s="531">
        <v>25625.08</v>
      </c>
      <c r="N9" s="532"/>
      <c r="O9" s="291">
        <v>-7.5968857332627815</v>
      </c>
      <c r="P9" s="316">
        <f t="shared" si="0"/>
        <v>8.0225404519237422</v>
      </c>
      <c r="Q9" s="316">
        <f t="shared" si="1"/>
        <v>13.171758434732816</v>
      </c>
      <c r="R9" s="316">
        <f t="shared" si="2"/>
        <v>-2.7681397972696642</v>
      </c>
      <c r="S9" s="544">
        <f t="shared" si="3"/>
        <v>2.1471487787710242</v>
      </c>
      <c r="T9" s="544">
        <f t="shared" si="4"/>
        <v>12.934617310504004</v>
      </c>
      <c r="U9" s="544">
        <f t="shared" si="5"/>
        <v>9.9694451063114151</v>
      </c>
      <c r="V9" s="544">
        <f t="shared" si="6"/>
        <v>-7.3689447305778755</v>
      </c>
      <c r="W9" s="544">
        <f t="shared" si="7"/>
        <v>6.6674249557524545</v>
      </c>
      <c r="X9" s="544">
        <f t="shared" si="7"/>
        <v>10.181277195879135</v>
      </c>
      <c r="Y9" s="535"/>
      <c r="Z9" s="545">
        <f t="shared" si="20"/>
        <v>21251.607927833331</v>
      </c>
      <c r="AA9" s="545">
        <f t="shared" si="9"/>
        <v>5.2499468526411741</v>
      </c>
      <c r="AB9" s="546">
        <f t="shared" si="10"/>
        <v>20.579487853428319</v>
      </c>
      <c r="AC9" s="543"/>
      <c r="AD9" s="403" t="str">
        <f t="shared" si="18"/>
        <v>18,554.3 (-2.8%)</v>
      </c>
      <c r="AE9" s="549" t="str">
        <f t="shared" si="11"/>
        <v>18,952.6 (2.1%)</v>
      </c>
      <c r="AF9" s="549" t="str">
        <f t="shared" si="12"/>
        <v>21,404.1 (12.9%)</v>
      </c>
      <c r="AG9" s="549" t="str">
        <f t="shared" si="13"/>
        <v>23,538.0 (10.0%)</v>
      </c>
      <c r="AH9" s="549" t="str">
        <f t="shared" si="14"/>
        <v>21,803.5 (-7.4%)</v>
      </c>
      <c r="AI9" s="549" t="str">
        <f t="shared" si="15"/>
        <v>23,257.2 (6.7%)</v>
      </c>
      <c r="AJ9" s="549" t="str">
        <f t="shared" si="16"/>
        <v>25,625.1 (10.2%)</v>
      </c>
    </row>
    <row r="10" spans="1:36" customFormat="1" ht="11.1" customHeight="1" x14ac:dyDescent="0.5">
      <c r="A10" s="392">
        <v>4</v>
      </c>
      <c r="B10" s="396"/>
      <c r="C10" s="346" t="s">
        <v>675</v>
      </c>
      <c r="D10" s="297">
        <f t="shared" ref="D10" si="21">+D8+D9</f>
        <v>69453.75</v>
      </c>
      <c r="E10" s="338">
        <f t="shared" ref="E10" si="22">+E8+E9</f>
        <v>73288.12</v>
      </c>
      <c r="F10" s="297">
        <f t="shared" ref="F10:M10" si="23">+F8+F9</f>
        <v>82369.540000000008</v>
      </c>
      <c r="G10" s="297">
        <f t="shared" si="23"/>
        <v>80664.689999999988</v>
      </c>
      <c r="H10" s="297">
        <f t="shared" si="23"/>
        <v>81778.181263999984</v>
      </c>
      <c r="I10" s="297">
        <f t="shared" si="23"/>
        <v>85522.17</v>
      </c>
      <c r="J10" s="297">
        <f t="shared" si="23"/>
        <v>97145.01999999999</v>
      </c>
      <c r="K10" s="314">
        <f t="shared" si="23"/>
        <v>92985.77</v>
      </c>
      <c r="L10" s="314">
        <f t="shared" si="23"/>
        <v>94010.87</v>
      </c>
      <c r="M10" s="314">
        <f t="shared" si="23"/>
        <v>107157.4160985527</v>
      </c>
      <c r="N10" s="298"/>
      <c r="O10" s="299">
        <v>-1.1004385093671631</v>
      </c>
      <c r="P10" s="317">
        <f t="shared" si="0"/>
        <v>5.5207530190954257</v>
      </c>
      <c r="Q10" s="317">
        <f t="shared" si="1"/>
        <v>12.39139440334942</v>
      </c>
      <c r="R10" s="317">
        <f t="shared" si="2"/>
        <v>-2.0697578255263083</v>
      </c>
      <c r="S10" s="317">
        <f t="shared" si="3"/>
        <v>1.3803948964534518</v>
      </c>
      <c r="T10" s="317">
        <f t="shared" si="4"/>
        <v>4.5782245069910577</v>
      </c>
      <c r="U10" s="670">
        <f t="shared" si="5"/>
        <v>13.590452627663673</v>
      </c>
      <c r="V10" s="670">
        <f t="shared" si="6"/>
        <v>-4.281485556336273</v>
      </c>
      <c r="W10" s="670">
        <f t="shared" si="7"/>
        <v>1.102426747662566</v>
      </c>
      <c r="X10" s="670">
        <f t="shared" si="7"/>
        <v>13.984070244805412</v>
      </c>
      <c r="Y10" s="313"/>
      <c r="Z10" s="516">
        <f t="shared" si="20"/>
        <v>88684.450210666648</v>
      </c>
      <c r="AA10" s="516">
        <f t="shared" si="9"/>
        <v>3.5464361590526128</v>
      </c>
      <c r="AB10" s="517">
        <f t="shared" si="10"/>
        <v>20.829994259426755</v>
      </c>
      <c r="AC10" s="399"/>
      <c r="AD10" s="401" t="str">
        <f t="shared" si="18"/>
        <v>80,664.7 (-2.1%)</v>
      </c>
      <c r="AE10" s="519" t="str">
        <f t="shared" si="11"/>
        <v>81,778.2 (1.4%)</v>
      </c>
      <c r="AF10" s="519" t="str">
        <f t="shared" si="12"/>
        <v>85,522.2 (4.6%)</v>
      </c>
      <c r="AG10" s="519" t="str">
        <f t="shared" si="13"/>
        <v>97,145.0 (13.6%)</v>
      </c>
      <c r="AH10" s="519" t="str">
        <f t="shared" si="14"/>
        <v>92,985.8 (-4.3%)</v>
      </c>
      <c r="AI10" s="519" t="str">
        <f t="shared" si="15"/>
        <v>94,010.9 (1.1%)</v>
      </c>
      <c r="AJ10" s="519" t="str">
        <f t="shared" si="16"/>
        <v>107,157.4 (14.0%)</v>
      </c>
    </row>
    <row r="11" spans="1:36" ht="11.1" customHeight="1" x14ac:dyDescent="0.6">
      <c r="B11" s="391">
        <v>5</v>
      </c>
      <c r="C11" s="345" t="s">
        <v>676</v>
      </c>
      <c r="D11" s="294">
        <v>17697.18</v>
      </c>
      <c r="E11" s="337">
        <v>19971.400000000001</v>
      </c>
      <c r="F11" s="294">
        <v>22406.32</v>
      </c>
      <c r="G11" s="294">
        <v>21005.439999999999</v>
      </c>
      <c r="H11" s="533">
        <v>16284.76247</v>
      </c>
      <c r="I11" s="533">
        <v>23091.64</v>
      </c>
      <c r="J11" s="530">
        <v>25525.86</v>
      </c>
      <c r="K11" s="531">
        <v>24527.1</v>
      </c>
      <c r="L11" s="531">
        <v>26230.09</v>
      </c>
      <c r="M11" s="531"/>
      <c r="N11" s="552"/>
      <c r="O11" s="291">
        <v>-3.952887082698342</v>
      </c>
      <c r="P11" s="316">
        <f t="shared" si="0"/>
        <v>12.850747972275812</v>
      </c>
      <c r="Q11" s="316">
        <f t="shared" si="1"/>
        <v>12.192034609491564</v>
      </c>
      <c r="R11" s="316">
        <f t="shared" si="2"/>
        <v>-6.2521645678540789</v>
      </c>
      <c r="S11" s="544">
        <f t="shared" si="3"/>
        <v>-22.473595078227348</v>
      </c>
      <c r="T11" s="544">
        <f t="shared" si="4"/>
        <v>41.799059350971305</v>
      </c>
      <c r="U11" s="544">
        <f t="shared" si="5"/>
        <v>10.541563959943945</v>
      </c>
      <c r="V11" s="544">
        <f t="shared" si="6"/>
        <v>-3.9127379057943723</v>
      </c>
      <c r="W11" s="544">
        <f t="shared" si="7"/>
        <v>6.9432994524424085</v>
      </c>
      <c r="X11" s="544"/>
      <c r="Y11" s="535"/>
      <c r="Z11" s="545">
        <f t="shared" si="20"/>
        <v>22777.482078333331</v>
      </c>
      <c r="AA11" s="545">
        <f t="shared" si="9"/>
        <v>12.656067737176823</v>
      </c>
      <c r="AB11" s="546">
        <f t="shared" si="10"/>
        <v>-100</v>
      </c>
      <c r="AC11" s="543"/>
      <c r="AD11" s="403" t="str">
        <f t="shared" si="18"/>
        <v>21,005.4 (-6.3%)</v>
      </c>
      <c r="AE11" s="549" t="str">
        <f t="shared" si="11"/>
        <v>16,284.8 (-22.5%)</v>
      </c>
      <c r="AF11" s="549" t="str">
        <f t="shared" si="12"/>
        <v>23,091.6 (41.8%)</v>
      </c>
      <c r="AG11" s="549" t="str">
        <f t="shared" si="13"/>
        <v>25,525.9 (10.5%)</v>
      </c>
      <c r="AH11" s="549" t="str">
        <f t="shared" si="14"/>
        <v>24,527.1 (-3.9%)</v>
      </c>
      <c r="AI11" s="549" t="str">
        <f t="shared" si="15"/>
        <v>26,230.1 (6.9%)</v>
      </c>
      <c r="AJ11" s="549" t="str">
        <f t="shared" si="16"/>
        <v>0.0 (0.0%)</v>
      </c>
    </row>
    <row r="12" spans="1:36" customFormat="1" ht="11.1" hidden="1" customHeight="1" x14ac:dyDescent="0.5">
      <c r="A12" s="392">
        <v>5</v>
      </c>
      <c r="B12" s="396"/>
      <c r="C12" s="346" t="s">
        <v>677</v>
      </c>
      <c r="D12" s="297">
        <f t="shared" ref="D12" si="24">+D8+D9+D11</f>
        <v>87150.93</v>
      </c>
      <c r="E12" s="338">
        <f t="shared" ref="E12" si="25">+E8+E9+E11</f>
        <v>93259.51999999999</v>
      </c>
      <c r="F12" s="297">
        <f t="shared" ref="F12:L12" si="26">+F8+F9+F11</f>
        <v>104775.86000000002</v>
      </c>
      <c r="G12" s="297">
        <f t="shared" si="26"/>
        <v>101670.12999999999</v>
      </c>
      <c r="H12" s="297">
        <f t="shared" si="26"/>
        <v>98062.943733999986</v>
      </c>
      <c r="I12" s="297">
        <f t="shared" si="26"/>
        <v>108613.81</v>
      </c>
      <c r="J12" s="297">
        <f t="shared" si="26"/>
        <v>122670.87999999999</v>
      </c>
      <c r="K12" s="314">
        <f t="shared" si="26"/>
        <v>117512.87</v>
      </c>
      <c r="L12" s="314">
        <f t="shared" si="26"/>
        <v>120240.95999999999</v>
      </c>
      <c r="M12" s="314"/>
      <c r="N12" s="298"/>
      <c r="O12" s="299">
        <v>-1.6932937944934667</v>
      </c>
      <c r="P12" s="317">
        <f t="shared" si="0"/>
        <v>7.0092080486117592</v>
      </c>
      <c r="Q12" s="317">
        <f t="shared" si="1"/>
        <v>12.348701773288152</v>
      </c>
      <c r="R12" s="317">
        <f t="shared" si="2"/>
        <v>-2.9641656007404982</v>
      </c>
      <c r="S12" s="317">
        <f t="shared" si="3"/>
        <v>-3.5479312026059251</v>
      </c>
      <c r="T12" s="317">
        <f t="shared" si="4"/>
        <v>10.75927956499012</v>
      </c>
      <c r="U12" s="317">
        <f t="shared" si="5"/>
        <v>12.942249240681258</v>
      </c>
      <c r="V12" s="316">
        <f t="shared" si="6"/>
        <v>-4.2047550323271459</v>
      </c>
      <c r="W12" s="317">
        <f t="shared" si="7"/>
        <v>2.3215244423866022</v>
      </c>
      <c r="X12" s="317"/>
      <c r="Y12" s="313"/>
      <c r="Z12" s="516">
        <f t="shared" si="20"/>
        <v>111461.93228899997</v>
      </c>
      <c r="AA12" s="516">
        <f t="shared" si="9"/>
        <v>5.2293474416220675</v>
      </c>
      <c r="AB12" s="518">
        <f t="shared" si="10"/>
        <v>-100</v>
      </c>
      <c r="AC12" s="399"/>
      <c r="AD12" s="401" t="str">
        <f t="shared" si="18"/>
        <v>101,670.1 (-3.0%)</v>
      </c>
      <c r="AE12" s="519" t="str">
        <f t="shared" si="11"/>
        <v>98,062.9 (-3.5%)</v>
      </c>
      <c r="AF12" s="519" t="str">
        <f t="shared" si="12"/>
        <v>108,613.8 (10.8%)</v>
      </c>
      <c r="AG12" s="519" t="str">
        <f t="shared" si="13"/>
        <v>122,670.9 (12.9%)</v>
      </c>
      <c r="AH12" s="519" t="str">
        <f t="shared" si="14"/>
        <v>117,512.9 (-4.2%)</v>
      </c>
      <c r="AI12" s="519" t="str">
        <f t="shared" si="15"/>
        <v>120,241.0 (2.3%)</v>
      </c>
      <c r="AJ12" s="519" t="str">
        <f t="shared" si="16"/>
        <v>0.0 (0.0%)</v>
      </c>
    </row>
    <row r="13" spans="1:36" ht="11.1" customHeight="1" x14ac:dyDescent="0.6">
      <c r="B13" s="391">
        <v>6</v>
      </c>
      <c r="C13" s="345" t="s">
        <v>678</v>
      </c>
      <c r="D13" s="300">
        <v>18152.04</v>
      </c>
      <c r="E13" s="339">
        <v>20131.96</v>
      </c>
      <c r="F13" s="300">
        <v>21878.99</v>
      </c>
      <c r="G13" s="300">
        <v>21403.37</v>
      </c>
      <c r="H13" s="557">
        <v>16479.020532999999</v>
      </c>
      <c r="I13" s="557">
        <v>23740.89</v>
      </c>
      <c r="J13" s="558">
        <v>26521.67</v>
      </c>
      <c r="K13" s="558">
        <v>24871.119999999999</v>
      </c>
      <c r="L13" s="558">
        <v>24806.35</v>
      </c>
      <c r="M13" s="558"/>
      <c r="N13" s="532"/>
      <c r="O13" s="291">
        <v>1.1018166753418157E-3</v>
      </c>
      <c r="P13" s="316">
        <f t="shared" ref="P13:P30" si="27">((E13/D13)-1)*100</f>
        <v>10.907424179320891</v>
      </c>
      <c r="Q13" s="316">
        <f t="shared" ref="Q13:Q30" si="28">((F13/E13)-1)*100</f>
        <v>8.6778932602687533</v>
      </c>
      <c r="R13" s="316">
        <f t="shared" ref="R13:R30" si="29">((G13/F13)-1)*100</f>
        <v>-2.1738663439217376</v>
      </c>
      <c r="S13" s="544">
        <f t="shared" ref="S13:S30" si="30">((H13/G13)-1)*100</f>
        <v>-23.007355696789812</v>
      </c>
      <c r="T13" s="544">
        <f t="shared" ref="T13:T30" si="31">((I13/H13)-1)*100</f>
        <v>44.067360996715621</v>
      </c>
      <c r="U13" s="544">
        <f t="shared" ref="U13:U30" si="32">((J13/I13)-1)*100</f>
        <v>11.713040244068363</v>
      </c>
      <c r="V13" s="544">
        <f t="shared" ref="V13:V30" si="33">((K13/J13)-1)*100</f>
        <v>-6.2234014675546456</v>
      </c>
      <c r="W13" s="544">
        <f t="shared" ref="W13:W30" si="34">((L13/K13)-1)*100</f>
        <v>-0.2604225302278329</v>
      </c>
      <c r="X13" s="544"/>
      <c r="Y13" s="535"/>
      <c r="Z13" s="559">
        <f t="shared" si="20"/>
        <v>22970.403422166666</v>
      </c>
      <c r="AA13" s="559">
        <f t="shared" si="9"/>
        <v>10.766355881532718</v>
      </c>
      <c r="AB13" s="546">
        <f t="shared" si="10"/>
        <v>-100</v>
      </c>
      <c r="AC13" s="543"/>
      <c r="AD13" s="300" t="str">
        <f t="shared" si="18"/>
        <v>21,403.4 (-2.2%)</v>
      </c>
      <c r="AE13" s="560" t="str">
        <f t="shared" si="11"/>
        <v>16,479.0 (-23.0%)</v>
      </c>
      <c r="AF13" s="560" t="str">
        <f t="shared" si="12"/>
        <v>23,740.9 (44.1%)</v>
      </c>
      <c r="AG13" s="560" t="str">
        <f t="shared" si="13"/>
        <v>26,521.7 (11.7%)</v>
      </c>
      <c r="AH13" s="560" t="str">
        <f t="shared" si="14"/>
        <v>24,871.1 (-6.2%)</v>
      </c>
      <c r="AI13" s="560" t="str">
        <f t="shared" si="15"/>
        <v>24,806.4 (-0.3%)</v>
      </c>
      <c r="AJ13" s="560" t="str">
        <f t="shared" si="16"/>
        <v>0.0 (0.0%)</v>
      </c>
    </row>
    <row r="14" spans="1:36" ht="11.1" customHeight="1" x14ac:dyDescent="0.6">
      <c r="A14" s="394"/>
      <c r="C14" s="347" t="s">
        <v>15</v>
      </c>
      <c r="D14" s="297">
        <f t="shared" ref="D14" si="35">+D9+D11+D13</f>
        <v>51458.49</v>
      </c>
      <c r="E14" s="338">
        <f t="shared" ref="E14" si="36">+E9+E11+E13</f>
        <v>56964.89</v>
      </c>
      <c r="F14" s="297">
        <f t="shared" ref="F14:K14" si="37">+F9+F11+F13</f>
        <v>63367.8</v>
      </c>
      <c r="G14" s="297">
        <f t="shared" si="37"/>
        <v>60963.069999999992</v>
      </c>
      <c r="H14" s="550">
        <f t="shared" si="37"/>
        <v>51716.430569999997</v>
      </c>
      <c r="I14" s="550">
        <f t="shared" si="37"/>
        <v>68236.63</v>
      </c>
      <c r="J14" s="550">
        <f t="shared" si="37"/>
        <v>75585.5</v>
      </c>
      <c r="K14" s="551">
        <f t="shared" si="37"/>
        <v>71201.69</v>
      </c>
      <c r="L14" s="551">
        <f>+L9+L11+L13</f>
        <v>74293.64</v>
      </c>
      <c r="M14" s="551"/>
      <c r="N14" s="552"/>
      <c r="O14" s="299">
        <v>-3.7618332842715096</v>
      </c>
      <c r="P14" s="317">
        <f t="shared" si="27"/>
        <v>10.700663777736196</v>
      </c>
      <c r="Q14" s="317">
        <f t="shared" si="28"/>
        <v>11.240098945157273</v>
      </c>
      <c r="R14" s="317">
        <f t="shared" si="29"/>
        <v>-3.7948768933117605</v>
      </c>
      <c r="S14" s="553">
        <f t="shared" si="30"/>
        <v>-15.167607914102742</v>
      </c>
      <c r="T14" s="553">
        <f t="shared" si="31"/>
        <v>31.943812146198567</v>
      </c>
      <c r="U14" s="553">
        <f t="shared" si="32"/>
        <v>10.769684845221693</v>
      </c>
      <c r="V14" s="553">
        <f t="shared" si="33"/>
        <v>-5.7998028722440083</v>
      </c>
      <c r="W14" s="553">
        <f t="shared" si="34"/>
        <v>4.3425233305557809</v>
      </c>
      <c r="X14" s="553"/>
      <c r="Y14" s="535"/>
      <c r="Z14" s="554">
        <f t="shared" si="20"/>
        <v>66999.493428333328</v>
      </c>
      <c r="AA14" s="554">
        <f t="shared" si="9"/>
        <v>9.4789878450600717</v>
      </c>
      <c r="AB14" s="555">
        <f t="shared" si="10"/>
        <v>-100</v>
      </c>
      <c r="AC14" s="543"/>
      <c r="AD14" s="404" t="str">
        <f t="shared" si="18"/>
        <v>60,963.1 (-3.8%)</v>
      </c>
      <c r="AE14" s="556" t="str">
        <f t="shared" si="11"/>
        <v>51,716.4 (-15.2%)</v>
      </c>
      <c r="AF14" s="556" t="str">
        <f t="shared" si="12"/>
        <v>68,236.6 (31.9%)</v>
      </c>
      <c r="AG14" s="556" t="str">
        <f t="shared" si="13"/>
        <v>75,585.5 (10.8%)</v>
      </c>
      <c r="AH14" s="556" t="str">
        <f t="shared" si="14"/>
        <v>71,201.7 (-5.8%)</v>
      </c>
      <c r="AI14" s="556" t="str">
        <f t="shared" si="15"/>
        <v>74,293.6 (4.3%)</v>
      </c>
      <c r="AJ14" s="556" t="str">
        <f t="shared" si="16"/>
        <v>0.0 (0.0%)</v>
      </c>
    </row>
    <row r="15" spans="1:36" ht="11.1" customHeight="1" x14ac:dyDescent="0.6">
      <c r="A15" s="394"/>
      <c r="C15" s="347" t="s">
        <v>16</v>
      </c>
      <c r="D15" s="297">
        <f t="shared" ref="D15" si="38">+D8+D9+D11+D13</f>
        <v>105302.97</v>
      </c>
      <c r="E15" s="338">
        <f t="shared" ref="E15:L15" si="39">+E8+E9+E11+E13</f>
        <v>113391.47999999998</v>
      </c>
      <c r="F15" s="297">
        <f t="shared" si="39"/>
        <v>126654.85000000002</v>
      </c>
      <c r="G15" s="297">
        <f t="shared" si="39"/>
        <v>123073.49999999999</v>
      </c>
      <c r="H15" s="550">
        <f t="shared" si="39"/>
        <v>114541.96426699999</v>
      </c>
      <c r="I15" s="550">
        <f t="shared" si="39"/>
        <v>132354.70000000001</v>
      </c>
      <c r="J15" s="550">
        <f t="shared" si="39"/>
        <v>149192.54999999999</v>
      </c>
      <c r="K15" s="551">
        <f t="shared" si="39"/>
        <v>142383.99</v>
      </c>
      <c r="L15" s="551">
        <f t="shared" si="39"/>
        <v>145047.31</v>
      </c>
      <c r="M15" s="551"/>
      <c r="N15" s="552"/>
      <c r="O15" s="299">
        <v>-1.4053230822729135</v>
      </c>
      <c r="P15" s="317">
        <f t="shared" si="27"/>
        <v>7.6811793627473035</v>
      </c>
      <c r="Q15" s="317">
        <f t="shared" si="28"/>
        <v>11.696972294567498</v>
      </c>
      <c r="R15" s="317">
        <f t="shared" si="29"/>
        <v>-2.8276453684955904</v>
      </c>
      <c r="S15" s="553">
        <f t="shared" si="30"/>
        <v>-6.9320655811364702</v>
      </c>
      <c r="T15" s="553">
        <f t="shared" si="31"/>
        <v>15.551274894743482</v>
      </c>
      <c r="U15" s="553">
        <f t="shared" si="32"/>
        <v>12.721762053028707</v>
      </c>
      <c r="V15" s="553">
        <f t="shared" si="33"/>
        <v>-4.5636058905086045</v>
      </c>
      <c r="W15" s="553">
        <f t="shared" si="34"/>
        <v>1.870519290827577</v>
      </c>
      <c r="X15" s="553"/>
      <c r="Y15" s="535"/>
      <c r="Z15" s="554">
        <f t="shared" si="20"/>
        <v>134432.33571116664</v>
      </c>
      <c r="AA15" s="554">
        <f t="shared" si="9"/>
        <v>6.0806722117412226</v>
      </c>
      <c r="AB15" s="555">
        <f t="shared" si="10"/>
        <v>-100</v>
      </c>
      <c r="AC15" s="543"/>
      <c r="AD15" s="404" t="str">
        <f t="shared" si="18"/>
        <v>123,073.5 (-2.8%)</v>
      </c>
      <c r="AE15" s="556" t="str">
        <f t="shared" si="11"/>
        <v>114,542.0 (-6.9%)</v>
      </c>
      <c r="AF15" s="556" t="str">
        <f t="shared" si="12"/>
        <v>132,354.7 (15.6%)</v>
      </c>
      <c r="AG15" s="556" t="str">
        <f t="shared" si="13"/>
        <v>149,192.6 (12.7%)</v>
      </c>
      <c r="AH15" s="556" t="str">
        <f t="shared" si="14"/>
        <v>142,384.0 (-4.6%)</v>
      </c>
      <c r="AI15" s="556" t="str">
        <f t="shared" si="15"/>
        <v>145,047.3 (1.9%)</v>
      </c>
      <c r="AJ15" s="556" t="str">
        <f t="shared" si="16"/>
        <v>0.0 (0.0%)</v>
      </c>
    </row>
    <row r="16" spans="1:36" ht="11.1" customHeight="1" x14ac:dyDescent="0.6">
      <c r="B16" s="391">
        <v>7</v>
      </c>
      <c r="C16" s="345" t="s">
        <v>679</v>
      </c>
      <c r="D16" s="294">
        <v>17064.080000000002</v>
      </c>
      <c r="E16" s="337">
        <v>18863.060000000001</v>
      </c>
      <c r="F16" s="294">
        <v>20333.79</v>
      </c>
      <c r="G16" s="294">
        <v>21233.72</v>
      </c>
      <c r="H16" s="533">
        <v>18834.098250999999</v>
      </c>
      <c r="I16" s="557">
        <v>22648.639999999999</v>
      </c>
      <c r="J16" s="558">
        <v>23613.31</v>
      </c>
      <c r="K16" s="558">
        <v>22320.48</v>
      </c>
      <c r="L16" s="558">
        <f>ROUND(25720.6047014635,2)</f>
        <v>25720.6</v>
      </c>
      <c r="M16" s="558"/>
      <c r="N16" s="532"/>
      <c r="O16" s="291">
        <v>-6.273350536245303</v>
      </c>
      <c r="P16" s="316">
        <f t="shared" si="27"/>
        <v>10.542496284593138</v>
      </c>
      <c r="Q16" s="316">
        <f t="shared" si="28"/>
        <v>7.7968791913931135</v>
      </c>
      <c r="R16" s="316">
        <f t="shared" si="29"/>
        <v>4.4257858471047573</v>
      </c>
      <c r="S16" s="544">
        <f t="shared" si="30"/>
        <v>-11.300995534461233</v>
      </c>
      <c r="T16" s="544">
        <f t="shared" si="31"/>
        <v>20.253381383934666</v>
      </c>
      <c r="U16" s="544">
        <f t="shared" si="32"/>
        <v>4.2592844426861953</v>
      </c>
      <c r="V16" s="544">
        <f t="shared" si="33"/>
        <v>-5.4750054100843997</v>
      </c>
      <c r="W16" s="544">
        <f t="shared" si="34"/>
        <v>15.233184949427603</v>
      </c>
      <c r="X16" s="544"/>
      <c r="Y16" s="535"/>
      <c r="Z16" s="545">
        <f t="shared" si="20"/>
        <v>22395.141375166666</v>
      </c>
      <c r="AA16" s="545">
        <f t="shared" si="9"/>
        <v>8.1020838870671241</v>
      </c>
      <c r="AB16" s="546">
        <f t="shared" si="10"/>
        <v>-100</v>
      </c>
      <c r="AC16" s="543"/>
      <c r="AD16" s="403" t="str">
        <f t="shared" si="18"/>
        <v>21,233.7 (4.4%)</v>
      </c>
      <c r="AE16" s="549" t="str">
        <f t="shared" si="11"/>
        <v>18,834.1 (-11.3%)</v>
      </c>
      <c r="AF16" s="549" t="str">
        <f t="shared" si="12"/>
        <v>22,648.6 (20.3%)</v>
      </c>
      <c r="AG16" s="549" t="str">
        <f t="shared" si="13"/>
        <v>23,613.3 (4.3%)</v>
      </c>
      <c r="AH16" s="549" t="str">
        <f t="shared" si="14"/>
        <v>22,320.5 (-5.5%)</v>
      </c>
      <c r="AI16" s="549" t="str">
        <f t="shared" si="15"/>
        <v>25,720.6 (15.2%)</v>
      </c>
      <c r="AJ16" s="549" t="str">
        <f t="shared" si="16"/>
        <v>0.0 (0.0%)</v>
      </c>
    </row>
    <row r="17" spans="1:36" customFormat="1" ht="11.1" hidden="1" customHeight="1" x14ac:dyDescent="0.5">
      <c r="A17" s="397">
        <v>7</v>
      </c>
      <c r="B17" s="398"/>
      <c r="C17" s="348" t="s">
        <v>680</v>
      </c>
      <c r="D17" s="297">
        <f t="shared" ref="D17" si="40">+D15+D16</f>
        <v>122367.05</v>
      </c>
      <c r="E17" s="338">
        <f t="shared" ref="E17" si="41">+E15+E16</f>
        <v>132254.53999999998</v>
      </c>
      <c r="F17" s="297">
        <f t="shared" ref="F17" si="42">+F15+F16</f>
        <v>146988.64000000001</v>
      </c>
      <c r="G17" s="297">
        <f t="shared" ref="G17:L17" si="43">+G15+G16</f>
        <v>144307.21999999997</v>
      </c>
      <c r="H17" s="297">
        <f t="shared" si="43"/>
        <v>133376.06251799999</v>
      </c>
      <c r="I17" s="297">
        <f t="shared" si="43"/>
        <v>155003.34000000003</v>
      </c>
      <c r="J17" s="297">
        <f t="shared" si="43"/>
        <v>172805.86</v>
      </c>
      <c r="K17" s="314">
        <f t="shared" si="43"/>
        <v>164704.47</v>
      </c>
      <c r="L17" s="314">
        <f t="shared" si="43"/>
        <v>170767.91</v>
      </c>
      <c r="M17" s="314"/>
      <c r="N17" s="298"/>
      <c r="O17" s="299">
        <v>-2.1142926577230048</v>
      </c>
      <c r="P17" s="317">
        <f t="shared" si="27"/>
        <v>8.080189887718948</v>
      </c>
      <c r="Q17" s="317">
        <f t="shared" si="28"/>
        <v>11.140713959611537</v>
      </c>
      <c r="R17" s="317">
        <f t="shared" si="29"/>
        <v>-1.8242362130842515</v>
      </c>
      <c r="S17" s="317">
        <f t="shared" si="30"/>
        <v>-7.5749207018193427</v>
      </c>
      <c r="T17" s="317">
        <f t="shared" si="31"/>
        <v>16.215261624687184</v>
      </c>
      <c r="U17" s="317">
        <f t="shared" si="32"/>
        <v>11.485249285596023</v>
      </c>
      <c r="V17" s="317">
        <f t="shared" si="33"/>
        <v>-4.6881454135872414</v>
      </c>
      <c r="W17" s="317">
        <f t="shared" si="34"/>
        <v>3.6814058537694816</v>
      </c>
      <c r="X17" s="317"/>
      <c r="Y17" s="313"/>
      <c r="Z17" s="516">
        <f t="shared" si="20"/>
        <v>156827.47708633335</v>
      </c>
      <c r="AA17" s="516">
        <f t="shared" si="9"/>
        <v>6.3731678003642989</v>
      </c>
      <c r="AB17" s="518">
        <f t="shared" si="10"/>
        <v>-100</v>
      </c>
      <c r="AC17" s="399"/>
      <c r="AD17" s="401" t="str">
        <f t="shared" si="18"/>
        <v>144,307.2 (-1.8%)</v>
      </c>
      <c r="AE17" s="519" t="str">
        <f t="shared" si="11"/>
        <v>133,376.1 (-7.6%)</v>
      </c>
      <c r="AF17" s="519" t="str">
        <f t="shared" si="12"/>
        <v>155,003.3 (16.2%)</v>
      </c>
      <c r="AG17" s="519" t="str">
        <f t="shared" si="13"/>
        <v>172,805.9 (11.5%)</v>
      </c>
      <c r="AH17" s="519" t="str">
        <f t="shared" si="14"/>
        <v>164,704.5 (-4.7%)</v>
      </c>
      <c r="AI17" s="519" t="str">
        <f t="shared" si="15"/>
        <v>170,767.9 (3.7%)</v>
      </c>
      <c r="AJ17" s="519" t="str">
        <f t="shared" si="16"/>
        <v>0.0 (0.0%)</v>
      </c>
    </row>
    <row r="18" spans="1:36" ht="11.1" customHeight="1" x14ac:dyDescent="0.6">
      <c r="B18" s="395">
        <v>8</v>
      </c>
      <c r="C18" s="345" t="s">
        <v>681</v>
      </c>
      <c r="D18" s="294">
        <v>18744.78</v>
      </c>
      <c r="E18" s="337">
        <v>21367.3</v>
      </c>
      <c r="F18" s="294">
        <v>22827.25</v>
      </c>
      <c r="G18" s="294">
        <v>21954.75</v>
      </c>
      <c r="H18" s="533">
        <v>20174.928484</v>
      </c>
      <c r="I18" s="533">
        <v>21975.46</v>
      </c>
      <c r="J18" s="530">
        <v>23672.35</v>
      </c>
      <c r="K18" s="531">
        <v>24461.03</v>
      </c>
      <c r="L18" s="531">
        <v>26182.25</v>
      </c>
      <c r="M18" s="531"/>
      <c r="N18" s="532"/>
      <c r="O18" s="291">
        <v>6.0947013154312391</v>
      </c>
      <c r="P18" s="316">
        <f t="shared" si="27"/>
        <v>13.990668335397904</v>
      </c>
      <c r="Q18" s="316">
        <f t="shared" si="28"/>
        <v>6.8326367861171189</v>
      </c>
      <c r="R18" s="316">
        <f t="shared" si="29"/>
        <v>-3.8221862028934739</v>
      </c>
      <c r="S18" s="544">
        <f t="shared" si="30"/>
        <v>-8.1067719559548621</v>
      </c>
      <c r="T18" s="544">
        <f t="shared" si="31"/>
        <v>8.924599249151921</v>
      </c>
      <c r="U18" s="544">
        <f t="shared" si="32"/>
        <v>7.721749624353702</v>
      </c>
      <c r="V18" s="544">
        <f t="shared" si="33"/>
        <v>3.3316506388254563</v>
      </c>
      <c r="W18" s="544">
        <f t="shared" si="34"/>
        <v>7.0365802257713606</v>
      </c>
      <c r="X18" s="544"/>
      <c r="Y18" s="535"/>
      <c r="Z18" s="545">
        <f t="shared" si="20"/>
        <v>23070.128080666665</v>
      </c>
      <c r="AA18" s="545">
        <f t="shared" si="9"/>
        <v>6.7330058563537687</v>
      </c>
      <c r="AB18" s="546">
        <f t="shared" si="10"/>
        <v>-100</v>
      </c>
      <c r="AC18" s="543"/>
      <c r="AD18" s="403" t="str">
        <f t="shared" si="18"/>
        <v>21,954.8 (-3.8%)</v>
      </c>
      <c r="AE18" s="549" t="str">
        <f t="shared" si="11"/>
        <v>20,174.9 (-8.1%)</v>
      </c>
      <c r="AF18" s="549" t="str">
        <f t="shared" si="12"/>
        <v>21,975.5 (8.9%)</v>
      </c>
      <c r="AG18" s="549" t="str">
        <f t="shared" si="13"/>
        <v>23,672.4 (7.7%)</v>
      </c>
      <c r="AH18" s="549" t="str">
        <f t="shared" si="14"/>
        <v>24,461.0 (3.3%)</v>
      </c>
      <c r="AI18" s="549" t="str">
        <f t="shared" si="15"/>
        <v>26,182.3 (7.0%)</v>
      </c>
      <c r="AJ18" s="549" t="str">
        <f t="shared" si="16"/>
        <v>0.0 (0.0%)</v>
      </c>
    </row>
    <row r="19" spans="1:36" customFormat="1" ht="11.1" hidden="1" customHeight="1" x14ac:dyDescent="0.5">
      <c r="A19" s="394">
        <v>8</v>
      </c>
      <c r="B19" s="391"/>
      <c r="C19" s="348" t="s">
        <v>682</v>
      </c>
      <c r="D19" s="297">
        <f t="shared" ref="D19" si="44">D18+D17</f>
        <v>141111.83000000002</v>
      </c>
      <c r="E19" s="338">
        <f t="shared" ref="E19" si="45">E18+E17</f>
        <v>153621.83999999997</v>
      </c>
      <c r="F19" s="297">
        <f t="shared" ref="F19:L19" si="46">F18+F17</f>
        <v>169815.89</v>
      </c>
      <c r="G19" s="297">
        <f t="shared" si="46"/>
        <v>166261.96999999997</v>
      </c>
      <c r="H19" s="297">
        <f t="shared" si="46"/>
        <v>153550.991002</v>
      </c>
      <c r="I19" s="297">
        <f t="shared" si="46"/>
        <v>176978.80000000002</v>
      </c>
      <c r="J19" s="297">
        <f t="shared" si="46"/>
        <v>196478.21</v>
      </c>
      <c r="K19" s="314">
        <f t="shared" si="46"/>
        <v>189165.5</v>
      </c>
      <c r="L19" s="314">
        <f t="shared" si="46"/>
        <v>196950.16</v>
      </c>
      <c r="M19" s="314"/>
      <c r="N19" s="298"/>
      <c r="O19" s="299">
        <v>-1.0977648286597308</v>
      </c>
      <c r="P19" s="317">
        <f t="shared" si="27"/>
        <v>8.8653162530738516</v>
      </c>
      <c r="Q19" s="317">
        <f t="shared" si="28"/>
        <v>10.541502432206284</v>
      </c>
      <c r="R19" s="317">
        <f t="shared" si="29"/>
        <v>-2.0928076871958412</v>
      </c>
      <c r="S19" s="317">
        <f t="shared" si="30"/>
        <v>-7.6451512020457741</v>
      </c>
      <c r="T19" s="317">
        <f t="shared" si="31"/>
        <v>15.257347963123769</v>
      </c>
      <c r="U19" s="317">
        <f t="shared" si="32"/>
        <v>11.017935481537888</v>
      </c>
      <c r="V19" s="317">
        <f t="shared" si="33"/>
        <v>-3.7218936389943669</v>
      </c>
      <c r="W19" s="317">
        <f t="shared" si="34"/>
        <v>4.1152641470035611</v>
      </c>
      <c r="X19" s="317"/>
      <c r="Y19" s="313"/>
      <c r="Z19" s="516">
        <f t="shared" si="20"/>
        <v>179897.60516699997</v>
      </c>
      <c r="AA19" s="516">
        <f t="shared" si="9"/>
        <v>6.4206552374639125</v>
      </c>
      <c r="AB19" s="518">
        <f t="shared" si="10"/>
        <v>-100</v>
      </c>
      <c r="AC19" s="399"/>
      <c r="AD19" s="404" t="str">
        <f t="shared" si="18"/>
        <v>166,262.0 (-2.1%)</v>
      </c>
      <c r="AE19" s="519" t="str">
        <f t="shared" si="11"/>
        <v>153,551.0 (-7.6%)</v>
      </c>
      <c r="AF19" s="519" t="str">
        <f t="shared" si="12"/>
        <v>176,978.8 (15.3%)</v>
      </c>
      <c r="AG19" s="519" t="str">
        <f t="shared" si="13"/>
        <v>196,478.2 (11.0%)</v>
      </c>
      <c r="AH19" s="519" t="str">
        <f t="shared" si="14"/>
        <v>189,165.5 (-3.7%)</v>
      </c>
      <c r="AI19" s="519" t="str">
        <f t="shared" si="15"/>
        <v>196,950.2 (4.1%)</v>
      </c>
      <c r="AJ19" s="519" t="str">
        <f t="shared" si="16"/>
        <v>0.0 (0.0%)</v>
      </c>
    </row>
    <row r="20" spans="1:36" ht="11.1" customHeight="1" x14ac:dyDescent="0.6">
      <c r="B20" s="391">
        <v>9</v>
      </c>
      <c r="C20" s="345" t="s">
        <v>683</v>
      </c>
      <c r="D20" s="294">
        <v>19437.98</v>
      </c>
      <c r="E20" s="337">
        <v>21834.69</v>
      </c>
      <c r="F20" s="294">
        <v>20769.419999999998</v>
      </c>
      <c r="G20" s="294">
        <v>20408.54</v>
      </c>
      <c r="H20" s="533">
        <v>19670.875764</v>
      </c>
      <c r="I20" s="533">
        <v>23109.18</v>
      </c>
      <c r="J20" s="530">
        <v>24953.09</v>
      </c>
      <c r="K20" s="561">
        <v>25694.43</v>
      </c>
      <c r="L20" s="561">
        <v>25983.18</v>
      </c>
      <c r="M20" s="561"/>
      <c r="N20" s="532"/>
      <c r="O20" s="291">
        <v>3.3143213101022084</v>
      </c>
      <c r="P20" s="316">
        <f t="shared" si="27"/>
        <v>12.330036351513884</v>
      </c>
      <c r="Q20" s="316">
        <f t="shared" si="28"/>
        <v>-4.8787960809152819</v>
      </c>
      <c r="R20" s="316">
        <f t="shared" si="29"/>
        <v>-1.7375545393178871</v>
      </c>
      <c r="S20" s="544">
        <f t="shared" si="30"/>
        <v>-3.6144880329509133</v>
      </c>
      <c r="T20" s="544">
        <f t="shared" si="31"/>
        <v>17.479161971489333</v>
      </c>
      <c r="U20" s="544">
        <f t="shared" si="32"/>
        <v>7.979123447911185</v>
      </c>
      <c r="V20" s="544">
        <f t="shared" si="33"/>
        <v>2.970934661799407</v>
      </c>
      <c r="W20" s="544">
        <f t="shared" si="34"/>
        <v>1.1237844155328691</v>
      </c>
      <c r="X20" s="544"/>
      <c r="Y20" s="535"/>
      <c r="Z20" s="545">
        <f t="shared" si="20"/>
        <v>23303.215960666668</v>
      </c>
      <c r="AA20" s="545">
        <f t="shared" si="9"/>
        <v>7.2055209627625016</v>
      </c>
      <c r="AB20" s="546">
        <f t="shared" si="10"/>
        <v>-100</v>
      </c>
      <c r="AC20" s="543"/>
      <c r="AD20" s="403" t="str">
        <f t="shared" si="18"/>
        <v>20,408.5 (-1.7%)</v>
      </c>
      <c r="AE20" s="549" t="str">
        <f t="shared" si="11"/>
        <v>19,670.9 (-3.6%)</v>
      </c>
      <c r="AF20" s="549" t="str">
        <f t="shared" si="12"/>
        <v>23,109.2 (17.5%)</v>
      </c>
      <c r="AG20" s="549" t="str">
        <f t="shared" si="13"/>
        <v>24,953.1 (8.0%)</v>
      </c>
      <c r="AH20" s="549" t="str">
        <f t="shared" si="14"/>
        <v>25,694.4 (3.0%)</v>
      </c>
      <c r="AI20" s="549" t="str">
        <f t="shared" si="15"/>
        <v>25,983.2 (1.1%)</v>
      </c>
      <c r="AJ20" s="549" t="str">
        <f t="shared" si="16"/>
        <v>0.0 (0.0%)</v>
      </c>
    </row>
    <row r="21" spans="1:36" ht="11.1" customHeight="1" x14ac:dyDescent="0.6">
      <c r="A21" s="394"/>
      <c r="B21" s="395"/>
      <c r="C21" s="347" t="s">
        <v>23</v>
      </c>
      <c r="D21" s="297">
        <f t="shared" ref="D21" si="47">+D16+D18+D20</f>
        <v>55246.84</v>
      </c>
      <c r="E21" s="338">
        <f t="shared" ref="E21:L21" si="48">+E16+E18+E20</f>
        <v>62065.05</v>
      </c>
      <c r="F21" s="297">
        <f t="shared" si="48"/>
        <v>63930.46</v>
      </c>
      <c r="G21" s="297">
        <f t="shared" si="48"/>
        <v>63597.01</v>
      </c>
      <c r="H21" s="550">
        <f t="shared" si="48"/>
        <v>58679.902499000003</v>
      </c>
      <c r="I21" s="550">
        <f t="shared" si="48"/>
        <v>67733.279999999999</v>
      </c>
      <c r="J21" s="550">
        <f t="shared" si="48"/>
        <v>72238.75</v>
      </c>
      <c r="K21" s="551">
        <f t="shared" si="48"/>
        <v>72475.94</v>
      </c>
      <c r="L21" s="551">
        <f t="shared" si="48"/>
        <v>77886.03</v>
      </c>
      <c r="M21" s="551"/>
      <c r="N21" s="552"/>
      <c r="O21" s="299">
        <v>1.0207611824036178</v>
      </c>
      <c r="P21" s="317">
        <f t="shared" si="27"/>
        <v>12.341357442344236</v>
      </c>
      <c r="Q21" s="317">
        <f t="shared" si="28"/>
        <v>3.005572379302035</v>
      </c>
      <c r="R21" s="317">
        <f t="shared" si="29"/>
        <v>-0.52158235682958631</v>
      </c>
      <c r="S21" s="553">
        <f t="shared" si="30"/>
        <v>-7.7316645876905232</v>
      </c>
      <c r="T21" s="553">
        <f t="shared" si="31"/>
        <v>15.428412651425717</v>
      </c>
      <c r="U21" s="553">
        <f t="shared" si="32"/>
        <v>6.651781812426627</v>
      </c>
      <c r="V21" s="553">
        <f t="shared" si="33"/>
        <v>0.32834178332266095</v>
      </c>
      <c r="W21" s="553">
        <f t="shared" si="34"/>
        <v>7.4646703443929097</v>
      </c>
      <c r="X21" s="553"/>
      <c r="Y21" s="535"/>
      <c r="Z21" s="554">
        <f t="shared" si="20"/>
        <v>68768.4854165</v>
      </c>
      <c r="AA21" s="554">
        <f t="shared" si="9"/>
        <v>7.3352929643905274</v>
      </c>
      <c r="AB21" s="555">
        <f t="shared" si="10"/>
        <v>-100</v>
      </c>
      <c r="AC21" s="543"/>
      <c r="AD21" s="404" t="str">
        <f t="shared" si="18"/>
        <v>63,597.0 (-0.5%)</v>
      </c>
      <c r="AE21" s="556" t="str">
        <f t="shared" si="11"/>
        <v>58,679.9 (-7.7%)</v>
      </c>
      <c r="AF21" s="556" t="str">
        <f t="shared" si="12"/>
        <v>67,733.3 (15.4%)</v>
      </c>
      <c r="AG21" s="556" t="str">
        <f t="shared" si="13"/>
        <v>72,238.8 (6.7%)</v>
      </c>
      <c r="AH21" s="556" t="str">
        <f t="shared" si="14"/>
        <v>72,475.9 (0.3%)</v>
      </c>
      <c r="AI21" s="556" t="str">
        <f t="shared" si="15"/>
        <v>77,886.0 (7.5%)</v>
      </c>
      <c r="AJ21" s="556" t="str">
        <f t="shared" si="16"/>
        <v>0.0 (0.0%)</v>
      </c>
    </row>
    <row r="22" spans="1:36" customFormat="1" ht="11.1" hidden="1" customHeight="1" x14ac:dyDescent="0.5">
      <c r="A22" s="394">
        <v>9</v>
      </c>
      <c r="B22" s="395"/>
      <c r="C22" s="348" t="s">
        <v>684</v>
      </c>
      <c r="D22" s="297">
        <f>+D15+D16+D18+D20</f>
        <v>160549.81000000003</v>
      </c>
      <c r="E22" s="338">
        <f>+E15+E16+E18+E20</f>
        <v>175456.52999999997</v>
      </c>
      <c r="F22" s="297">
        <f t="shared" ref="F22:L22" si="49">+F15+F16+F18+F20</f>
        <v>190585.31</v>
      </c>
      <c r="G22" s="297">
        <f t="shared" si="49"/>
        <v>186670.50999999998</v>
      </c>
      <c r="H22" s="297">
        <f t="shared" si="49"/>
        <v>173221.86676599999</v>
      </c>
      <c r="I22" s="297">
        <f t="shared" si="49"/>
        <v>200087.98</v>
      </c>
      <c r="J22" s="297">
        <f t="shared" si="49"/>
        <v>221431.3</v>
      </c>
      <c r="K22" s="297">
        <f t="shared" si="49"/>
        <v>214859.93</v>
      </c>
      <c r="L22" s="297">
        <f t="shared" si="49"/>
        <v>222933.34</v>
      </c>
      <c r="M22" s="297"/>
      <c r="N22" s="298"/>
      <c r="O22" s="299">
        <v>-0.58374224290647092</v>
      </c>
      <c r="P22" s="317">
        <f t="shared" si="27"/>
        <v>9.2847945444469495</v>
      </c>
      <c r="Q22" s="317">
        <f t="shared" si="28"/>
        <v>8.6225231970562977</v>
      </c>
      <c r="R22" s="317">
        <f t="shared" si="29"/>
        <v>-2.0540932561906367</v>
      </c>
      <c r="S22" s="317">
        <f t="shared" si="30"/>
        <v>-7.2044819687908879</v>
      </c>
      <c r="T22" s="316">
        <f t="shared" si="31"/>
        <v>15.509654603995582</v>
      </c>
      <c r="U22" s="317">
        <f t="shared" si="32"/>
        <v>10.666967600952336</v>
      </c>
      <c r="V22" s="317">
        <f t="shared" si="33"/>
        <v>-2.9676789144082116</v>
      </c>
      <c r="W22" s="317">
        <f t="shared" si="34"/>
        <v>3.7575224007566188</v>
      </c>
      <c r="X22" s="317"/>
      <c r="Y22" s="313"/>
      <c r="Z22" s="516">
        <f t="shared" si="20"/>
        <v>203200.82112766666</v>
      </c>
      <c r="AA22" s="516">
        <f t="shared" si="9"/>
        <v>6.5106602959782656</v>
      </c>
      <c r="AB22" s="518">
        <f t="shared" si="10"/>
        <v>-100</v>
      </c>
      <c r="AC22" s="399"/>
      <c r="AD22" s="401" t="str">
        <f t="shared" si="18"/>
        <v>186,670.5 (-2.1%)</v>
      </c>
      <c r="AE22" s="519" t="str">
        <f t="shared" si="11"/>
        <v>173,221.9 (-7.2%)</v>
      </c>
      <c r="AF22" s="519" t="str">
        <f t="shared" si="12"/>
        <v>200,088.0 (15.5%)</v>
      </c>
      <c r="AG22" s="519" t="str">
        <f t="shared" si="13"/>
        <v>221,431.3 (10.7%)</v>
      </c>
      <c r="AH22" s="519" t="str">
        <f t="shared" si="14"/>
        <v>214,859.9 (-3.0%)</v>
      </c>
      <c r="AI22" s="519" t="str">
        <f t="shared" si="15"/>
        <v>222,933.3 (3.8%)</v>
      </c>
      <c r="AJ22" s="519" t="str">
        <f t="shared" si="16"/>
        <v>0.0 (0.0%)</v>
      </c>
    </row>
    <row r="23" spans="1:36" ht="11.1" customHeight="1" x14ac:dyDescent="0.6">
      <c r="B23" s="395">
        <v>10</v>
      </c>
      <c r="C23" s="345" t="s">
        <v>666</v>
      </c>
      <c r="D23" s="294">
        <v>17756.88</v>
      </c>
      <c r="E23" s="337">
        <v>20015.830000000002</v>
      </c>
      <c r="F23" s="294">
        <v>21744.14</v>
      </c>
      <c r="G23" s="294">
        <v>20770.32</v>
      </c>
      <c r="H23" s="533">
        <v>19376.854249</v>
      </c>
      <c r="I23" s="533">
        <v>22776.03</v>
      </c>
      <c r="J23" s="530">
        <v>21827.17</v>
      </c>
      <c r="K23" s="531">
        <v>23753.200000000001</v>
      </c>
      <c r="L23" s="531">
        <v>27222.05</v>
      </c>
      <c r="M23" s="531"/>
      <c r="N23" s="532"/>
      <c r="O23" s="291">
        <v>-4.3594647713299466</v>
      </c>
      <c r="P23" s="316">
        <f t="shared" si="27"/>
        <v>12.721547929591237</v>
      </c>
      <c r="Q23" s="316">
        <f t="shared" si="28"/>
        <v>8.6347156225847108</v>
      </c>
      <c r="R23" s="316">
        <f t="shared" si="29"/>
        <v>-4.4785399652504054</v>
      </c>
      <c r="S23" s="544">
        <f t="shared" si="30"/>
        <v>-6.7089276958660182</v>
      </c>
      <c r="T23" s="544">
        <f t="shared" si="31"/>
        <v>17.542454039852331</v>
      </c>
      <c r="U23" s="544">
        <f t="shared" si="32"/>
        <v>-4.1660464971287841</v>
      </c>
      <c r="V23" s="544">
        <f t="shared" si="33"/>
        <v>8.8240023786867674</v>
      </c>
      <c r="W23" s="544">
        <f t="shared" si="34"/>
        <v>14.603716551875113</v>
      </c>
      <c r="X23" s="544"/>
      <c r="Y23" s="535"/>
      <c r="Z23" s="545">
        <f t="shared" si="20"/>
        <v>22620.937374833331</v>
      </c>
      <c r="AA23" s="545">
        <f t="shared" si="9"/>
        <v>8.8702922402297482</v>
      </c>
      <c r="AB23" s="546">
        <f t="shared" si="10"/>
        <v>-100</v>
      </c>
      <c r="AC23" s="543"/>
      <c r="AD23" s="403" t="str">
        <f t="shared" si="18"/>
        <v>20,770.3 (-4.5%)</v>
      </c>
      <c r="AE23" s="549" t="str">
        <f t="shared" si="11"/>
        <v>19,376.9 (-6.7%)</v>
      </c>
      <c r="AF23" s="549" t="str">
        <f t="shared" si="12"/>
        <v>22,776.0 (17.5%)</v>
      </c>
      <c r="AG23" s="549" t="str">
        <f t="shared" si="13"/>
        <v>21,827.2 (-4.2%)</v>
      </c>
      <c r="AH23" s="549" t="str">
        <f t="shared" si="14"/>
        <v>23,753.2 (8.8%)</v>
      </c>
      <c r="AI23" s="549" t="str">
        <f t="shared" si="15"/>
        <v>27,222.1 (14.6%)</v>
      </c>
      <c r="AJ23" s="549" t="str">
        <f t="shared" si="16"/>
        <v>0.0 (0.0%)</v>
      </c>
    </row>
    <row r="24" spans="1:36" customFormat="1" ht="11.1" hidden="1" customHeight="1" x14ac:dyDescent="0.5">
      <c r="A24" s="392">
        <v>10</v>
      </c>
      <c r="B24" s="393"/>
      <c r="C24" s="348" t="s">
        <v>685</v>
      </c>
      <c r="D24" s="297">
        <f t="shared" ref="D24" si="50">+D15+D21+D23</f>
        <v>178306.69</v>
      </c>
      <c r="E24" s="338">
        <f t="shared" ref="E24" si="51">+E15+E21+E23</f>
        <v>195472.36</v>
      </c>
      <c r="F24" s="297">
        <f t="shared" ref="F24:L24" si="52">+F15+F21+F23</f>
        <v>212329.45</v>
      </c>
      <c r="G24" s="297">
        <f t="shared" si="52"/>
        <v>207440.83</v>
      </c>
      <c r="H24" s="297">
        <f t="shared" si="52"/>
        <v>192598.72101499999</v>
      </c>
      <c r="I24" s="297">
        <f t="shared" si="52"/>
        <v>222864.01</v>
      </c>
      <c r="J24" s="297">
        <f t="shared" si="52"/>
        <v>243258.46999999997</v>
      </c>
      <c r="K24" s="314">
        <f t="shared" si="52"/>
        <v>238613.13</v>
      </c>
      <c r="L24" s="314">
        <f t="shared" si="52"/>
        <v>250155.38999999998</v>
      </c>
      <c r="M24" s="314"/>
      <c r="N24" s="298"/>
      <c r="O24" s="299">
        <v>-0.97306557336442889</v>
      </c>
      <c r="P24" s="317">
        <f t="shared" si="27"/>
        <v>9.6270476447069875</v>
      </c>
      <c r="Q24" s="317">
        <f t="shared" si="28"/>
        <v>8.6237716677693079</v>
      </c>
      <c r="R24" s="317">
        <f t="shared" si="29"/>
        <v>-2.3023749178458397</v>
      </c>
      <c r="S24" s="317">
        <f t="shared" si="30"/>
        <v>-7.154863864071503</v>
      </c>
      <c r="T24" s="317">
        <f t="shared" si="31"/>
        <v>15.71416924551794</v>
      </c>
      <c r="U24" s="317">
        <f t="shared" si="32"/>
        <v>9.1510782741457177</v>
      </c>
      <c r="V24" s="317">
        <f t="shared" si="33"/>
        <v>-1.9096313480883031</v>
      </c>
      <c r="W24" s="317">
        <f t="shared" si="34"/>
        <v>4.8372275239003004</v>
      </c>
      <c r="X24" s="317"/>
      <c r="Y24" s="313"/>
      <c r="Z24" s="516">
        <f t="shared" si="20"/>
        <v>225821.75850249999</v>
      </c>
      <c r="AA24" s="516">
        <f t="shared" si="9"/>
        <v>6.755219177183247</v>
      </c>
      <c r="AB24" s="518">
        <f t="shared" si="10"/>
        <v>-100</v>
      </c>
      <c r="AC24" s="399"/>
      <c r="AD24" s="401" t="str">
        <f t="shared" si="18"/>
        <v>207,440.8 (-2.3%)</v>
      </c>
      <c r="AE24" s="519" t="str">
        <f t="shared" si="11"/>
        <v>192,598.7 (-7.2%)</v>
      </c>
      <c r="AF24" s="519" t="str">
        <f t="shared" si="12"/>
        <v>222,864.0 (15.7%)</v>
      </c>
      <c r="AG24" s="519" t="str">
        <f t="shared" si="13"/>
        <v>243,258.5 (9.2%)</v>
      </c>
      <c r="AH24" s="519" t="str">
        <f t="shared" si="14"/>
        <v>238,613.1 (-1.9%)</v>
      </c>
      <c r="AI24" s="519" t="str">
        <f t="shared" si="15"/>
        <v>250,155.4 (4.8%)</v>
      </c>
      <c r="AJ24" s="519" t="str">
        <f t="shared" si="16"/>
        <v>0.0 (0.0%)</v>
      </c>
    </row>
    <row r="25" spans="1:36" ht="11.1" customHeight="1" x14ac:dyDescent="0.6">
      <c r="B25" s="395">
        <v>11</v>
      </c>
      <c r="C25" s="345" t="s">
        <v>667</v>
      </c>
      <c r="D25" s="294">
        <v>18908.599999999999</v>
      </c>
      <c r="E25" s="337">
        <v>21440.86</v>
      </c>
      <c r="F25" s="294">
        <v>21225.31</v>
      </c>
      <c r="G25" s="294">
        <v>19648.97</v>
      </c>
      <c r="H25" s="533">
        <v>18959.814227999999</v>
      </c>
      <c r="I25" s="562">
        <v>23723.05</v>
      </c>
      <c r="J25" s="531">
        <v>22388.11</v>
      </c>
      <c r="K25" s="531">
        <v>23673.919999999998</v>
      </c>
      <c r="L25" s="531">
        <v>25608.16</v>
      </c>
      <c r="M25" s="531"/>
      <c r="N25" s="532"/>
      <c r="O25" s="291">
        <v>10.172320869324537</v>
      </c>
      <c r="P25" s="316">
        <f t="shared" si="27"/>
        <v>13.392107295093258</v>
      </c>
      <c r="Q25" s="316">
        <f t="shared" si="28"/>
        <v>-1.0053234804947131</v>
      </c>
      <c r="R25" s="316">
        <f t="shared" si="29"/>
        <v>-7.4266995393706843</v>
      </c>
      <c r="S25" s="544">
        <f t="shared" si="30"/>
        <v>-3.5073379011724359</v>
      </c>
      <c r="T25" s="544">
        <f t="shared" si="31"/>
        <v>25.122797695800301</v>
      </c>
      <c r="U25" s="544">
        <f t="shared" si="32"/>
        <v>-5.6271853745618605</v>
      </c>
      <c r="V25" s="544">
        <f t="shared" si="33"/>
        <v>5.7432717634494201</v>
      </c>
      <c r="W25" s="544">
        <f t="shared" si="34"/>
        <v>8.1703410335086204</v>
      </c>
      <c r="X25" s="544"/>
      <c r="Y25" s="535"/>
      <c r="Z25" s="545">
        <f t="shared" si="20"/>
        <v>22333.670704666667</v>
      </c>
      <c r="AA25" s="545">
        <f t="shared" si="9"/>
        <v>7.8042975884675458</v>
      </c>
      <c r="AB25" s="546">
        <f t="shared" si="10"/>
        <v>-100</v>
      </c>
      <c r="AC25" s="543"/>
      <c r="AD25" s="403" t="str">
        <f t="shared" si="18"/>
        <v>19,649.0 (-7.4%)</v>
      </c>
      <c r="AE25" s="549" t="str">
        <f t="shared" si="11"/>
        <v>18,959.8 (-3.5%)</v>
      </c>
      <c r="AF25" s="549" t="str">
        <f t="shared" si="12"/>
        <v>23,723.1 (25.1%)</v>
      </c>
      <c r="AG25" s="549" t="str">
        <f t="shared" si="13"/>
        <v>22,388.1 (-5.6%)</v>
      </c>
      <c r="AH25" s="549" t="str">
        <f t="shared" si="14"/>
        <v>23,673.9 (5.7%)</v>
      </c>
      <c r="AI25" s="549" t="str">
        <f t="shared" si="15"/>
        <v>25,608.2 (8.2%)</v>
      </c>
      <c r="AJ25" s="549" t="str">
        <f t="shared" si="16"/>
        <v>0.0 (0.0%)</v>
      </c>
    </row>
    <row r="26" spans="1:36" customFormat="1" ht="11.1" hidden="1" customHeight="1" x14ac:dyDescent="0.5">
      <c r="A26" s="392">
        <v>11</v>
      </c>
      <c r="B26" s="393"/>
      <c r="C26" s="348" t="s">
        <v>668</v>
      </c>
      <c r="D26" s="297">
        <f t="shared" ref="D26:K26" si="53">+D15+D21+D23+D25</f>
        <v>197215.29</v>
      </c>
      <c r="E26" s="338">
        <f t="shared" si="53"/>
        <v>216913.21999999997</v>
      </c>
      <c r="F26" s="297">
        <f t="shared" si="53"/>
        <v>233554.76</v>
      </c>
      <c r="G26" s="297">
        <f t="shared" si="53"/>
        <v>227089.8</v>
      </c>
      <c r="H26" s="297">
        <f t="shared" si="53"/>
        <v>211558.53524299999</v>
      </c>
      <c r="I26" s="314">
        <f t="shared" si="53"/>
        <v>246587.06</v>
      </c>
      <c r="J26" s="314">
        <f t="shared" si="53"/>
        <v>265646.57999999996</v>
      </c>
      <c r="K26" s="314">
        <f t="shared" si="53"/>
        <v>262287.05</v>
      </c>
      <c r="L26" s="314">
        <f>+L15+L21+L23+L25</f>
        <v>275763.55</v>
      </c>
      <c r="M26" s="314"/>
      <c r="N26" s="298"/>
      <c r="O26" s="291">
        <v>-3.1639547670048174E-3</v>
      </c>
      <c r="P26" s="317">
        <f t="shared" si="27"/>
        <v>9.988033889258773</v>
      </c>
      <c r="Q26" s="317">
        <f t="shared" si="28"/>
        <v>7.6719805275123676</v>
      </c>
      <c r="R26" s="317">
        <f t="shared" si="29"/>
        <v>-2.7680703232081494</v>
      </c>
      <c r="S26" s="317">
        <f t="shared" si="30"/>
        <v>-6.8392612776971955</v>
      </c>
      <c r="T26" s="317">
        <f t="shared" si="31"/>
        <v>16.557367783231069</v>
      </c>
      <c r="U26" s="317">
        <f t="shared" si="32"/>
        <v>7.7293269160190192</v>
      </c>
      <c r="V26" s="317">
        <f t="shared" si="33"/>
        <v>-1.264661491218888</v>
      </c>
      <c r="W26" s="317">
        <f t="shared" si="34"/>
        <v>5.1380729624279864</v>
      </c>
      <c r="X26" s="317"/>
      <c r="Y26" s="313"/>
      <c r="Z26" s="516">
        <f t="shared" si="20"/>
        <v>248155.42920716666</v>
      </c>
      <c r="AA26" s="516">
        <f t="shared" si="9"/>
        <v>6.8505045991877234</v>
      </c>
      <c r="AB26" s="518">
        <f t="shared" si="10"/>
        <v>-100</v>
      </c>
      <c r="AC26" s="399"/>
      <c r="AD26" s="401" t="str">
        <f t="shared" si="18"/>
        <v>227,089.8 (-2.8%)</v>
      </c>
      <c r="AE26" s="519" t="str">
        <f t="shared" si="11"/>
        <v>211,558.5 (-6.8%)</v>
      </c>
      <c r="AF26" s="519" t="str">
        <f t="shared" si="12"/>
        <v>246,587.1 (16.6%)</v>
      </c>
      <c r="AG26" s="519" t="str">
        <f t="shared" si="13"/>
        <v>265,646.6 (7.7%)</v>
      </c>
      <c r="AH26" s="519" t="str">
        <f t="shared" si="14"/>
        <v>262,287.1 (-1.3%)</v>
      </c>
      <c r="AI26" s="519" t="str">
        <f t="shared" si="15"/>
        <v>275,763.6 (5.1%)</v>
      </c>
      <c r="AJ26" s="519" t="str">
        <f t="shared" si="16"/>
        <v>0.0 (0.0%)</v>
      </c>
    </row>
    <row r="27" spans="1:36" ht="11.1" customHeight="1" x14ac:dyDescent="0.6">
      <c r="B27" s="395">
        <v>12</v>
      </c>
      <c r="C27" s="345" t="s">
        <v>686</v>
      </c>
      <c r="D27" s="294">
        <v>18172.240000000002</v>
      </c>
      <c r="E27" s="337">
        <v>19721.439999999999</v>
      </c>
      <c r="F27" s="294">
        <v>19402.21</v>
      </c>
      <c r="G27" s="294">
        <v>19179</v>
      </c>
      <c r="H27" s="533">
        <v>20075.575528000001</v>
      </c>
      <c r="I27" s="533">
        <v>25419.02</v>
      </c>
      <c r="J27" s="531">
        <v>21778.33</v>
      </c>
      <c r="K27" s="531">
        <v>22787.23</v>
      </c>
      <c r="L27" s="531">
        <v>24765.91</v>
      </c>
      <c r="M27" s="531"/>
      <c r="N27" s="532"/>
      <c r="O27" s="291">
        <v>6.3446640519754682</v>
      </c>
      <c r="P27" s="316">
        <f t="shared" si="27"/>
        <v>8.5250910179482275</v>
      </c>
      <c r="Q27" s="316">
        <f t="shared" si="28"/>
        <v>-1.6186951865583832</v>
      </c>
      <c r="R27" s="316">
        <f t="shared" si="29"/>
        <v>-1.1504359554916688</v>
      </c>
      <c r="S27" s="544">
        <f t="shared" si="30"/>
        <v>4.6747772459460935</v>
      </c>
      <c r="T27" s="544">
        <f t="shared" si="31"/>
        <v>26.616644013753632</v>
      </c>
      <c r="U27" s="544">
        <f t="shared" si="32"/>
        <v>-14.322700088359031</v>
      </c>
      <c r="V27" s="544">
        <f t="shared" si="33"/>
        <v>4.6325866124721227</v>
      </c>
      <c r="W27" s="544">
        <f t="shared" si="34"/>
        <v>8.6832844536172349</v>
      </c>
      <c r="X27" s="544"/>
      <c r="Y27" s="535"/>
      <c r="Z27" s="545">
        <f t="shared" si="20"/>
        <v>22334.177588000002</v>
      </c>
      <c r="AA27" s="545">
        <f t="shared" si="9"/>
        <v>5.389312507107169</v>
      </c>
      <c r="AB27" s="546">
        <f t="shared" si="10"/>
        <v>-100</v>
      </c>
      <c r="AC27" s="543"/>
      <c r="AD27" s="403" t="str">
        <f t="shared" si="18"/>
        <v>19,179.0 (-1.2%)</v>
      </c>
      <c r="AE27" s="549" t="str">
        <f t="shared" si="11"/>
        <v>20,075.6 (4.7%)</v>
      </c>
      <c r="AF27" s="549" t="str">
        <f t="shared" si="12"/>
        <v>25,419.0 (26.6%)</v>
      </c>
      <c r="AG27" s="549" t="str">
        <f t="shared" si="13"/>
        <v>21,778.3 (-14.3%)</v>
      </c>
      <c r="AH27" s="549" t="str">
        <f t="shared" si="14"/>
        <v>22,787.2 (4.6%)</v>
      </c>
      <c r="AI27" s="549" t="str">
        <f t="shared" si="15"/>
        <v>24,765.9 (8.7%)</v>
      </c>
      <c r="AJ27" s="549" t="str">
        <f t="shared" si="16"/>
        <v>0.0 (0.0%)</v>
      </c>
    </row>
    <row r="28" spans="1:36" ht="11.1" customHeight="1" x14ac:dyDescent="0.6">
      <c r="A28" s="394"/>
      <c r="B28" s="395"/>
      <c r="C28" s="347" t="s">
        <v>30</v>
      </c>
      <c r="D28" s="297">
        <f t="shared" ref="D28:L28" si="54">+D23+D25+D27</f>
        <v>54837.72</v>
      </c>
      <c r="E28" s="297">
        <f t="shared" si="54"/>
        <v>61178.130000000005</v>
      </c>
      <c r="F28" s="297">
        <f t="shared" si="54"/>
        <v>62371.659999999996</v>
      </c>
      <c r="G28" s="297">
        <f t="shared" si="54"/>
        <v>59598.29</v>
      </c>
      <c r="H28" s="550">
        <f t="shared" si="54"/>
        <v>58412.244005</v>
      </c>
      <c r="I28" s="550">
        <f t="shared" si="54"/>
        <v>71918.100000000006</v>
      </c>
      <c r="J28" s="550">
        <f t="shared" si="54"/>
        <v>65993.61</v>
      </c>
      <c r="K28" s="551">
        <f t="shared" si="54"/>
        <v>70214.349999999991</v>
      </c>
      <c r="L28" s="551">
        <f t="shared" si="54"/>
        <v>77596.12</v>
      </c>
      <c r="M28" s="551"/>
      <c r="N28" s="552"/>
      <c r="O28" s="299">
        <v>3.8257321305910974</v>
      </c>
      <c r="P28" s="317">
        <f t="shared" si="27"/>
        <v>11.562132780137468</v>
      </c>
      <c r="Q28" s="317">
        <f t="shared" si="28"/>
        <v>1.9509095815775757</v>
      </c>
      <c r="R28" s="317">
        <f t="shared" si="29"/>
        <v>-4.4465226675063585</v>
      </c>
      <c r="S28" s="553">
        <f t="shared" si="30"/>
        <v>-1.9900671562892214</v>
      </c>
      <c r="T28" s="553">
        <f t="shared" si="31"/>
        <v>23.121618121440292</v>
      </c>
      <c r="U28" s="553">
        <f t="shared" si="32"/>
        <v>-8.2378288636657633</v>
      </c>
      <c r="V28" s="553">
        <f t="shared" si="33"/>
        <v>6.3956798241526558</v>
      </c>
      <c r="W28" s="553">
        <f t="shared" si="34"/>
        <v>10.513192815998451</v>
      </c>
      <c r="X28" s="553"/>
      <c r="Y28" s="535"/>
      <c r="Z28" s="554">
        <f t="shared" si="20"/>
        <v>67288.785667499993</v>
      </c>
      <c r="AA28" s="554">
        <f t="shared" si="9"/>
        <v>7.3579051992084477</v>
      </c>
      <c r="AB28" s="555">
        <f t="shared" si="10"/>
        <v>-100</v>
      </c>
      <c r="AC28" s="543"/>
      <c r="AD28" s="404" t="str">
        <f t="shared" si="18"/>
        <v>59,598.3 (-4.4%)</v>
      </c>
      <c r="AE28" s="556" t="str">
        <f t="shared" si="11"/>
        <v>58,412.2 (-2.0%)</v>
      </c>
      <c r="AF28" s="556" t="str">
        <f t="shared" si="12"/>
        <v>71,918.1 (23.1%)</v>
      </c>
      <c r="AG28" s="556" t="str">
        <f t="shared" si="13"/>
        <v>65,993.6 (-8.2%)</v>
      </c>
      <c r="AH28" s="556" t="str">
        <f t="shared" si="14"/>
        <v>70,214.4 (6.4%)</v>
      </c>
      <c r="AI28" s="556" t="str">
        <f t="shared" si="15"/>
        <v>77,596.1 (10.5%)</v>
      </c>
      <c r="AJ28" s="556" t="str">
        <f t="shared" si="16"/>
        <v>0.0 (0.0%)</v>
      </c>
    </row>
    <row r="29" spans="1:36" ht="11.1" customHeight="1" x14ac:dyDescent="0.6">
      <c r="A29" s="394"/>
      <c r="B29" s="395"/>
      <c r="C29" s="347" t="s">
        <v>31</v>
      </c>
      <c r="D29" s="301">
        <f t="shared" ref="D29:L29" si="55">+D28+D21</f>
        <v>110084.56</v>
      </c>
      <c r="E29" s="301">
        <f t="shared" si="55"/>
        <v>123243.18000000001</v>
      </c>
      <c r="F29" s="301">
        <f t="shared" si="55"/>
        <v>126302.12</v>
      </c>
      <c r="G29" s="301">
        <f t="shared" si="55"/>
        <v>123195.3</v>
      </c>
      <c r="H29" s="563">
        <f t="shared" si="55"/>
        <v>117092.146504</v>
      </c>
      <c r="I29" s="563">
        <f t="shared" si="55"/>
        <v>139651.38</v>
      </c>
      <c r="J29" s="563">
        <f t="shared" si="55"/>
        <v>138232.35999999999</v>
      </c>
      <c r="K29" s="564">
        <f t="shared" si="55"/>
        <v>142690.28999999998</v>
      </c>
      <c r="L29" s="564">
        <f t="shared" si="55"/>
        <v>155482.15</v>
      </c>
      <c r="M29" s="564"/>
      <c r="N29" s="552"/>
      <c r="O29" s="299">
        <v>2.3988313919785398</v>
      </c>
      <c r="P29" s="317">
        <f t="shared" si="27"/>
        <v>11.953193072670686</v>
      </c>
      <c r="Q29" s="317">
        <f t="shared" si="28"/>
        <v>2.4820359227991196</v>
      </c>
      <c r="R29" s="317">
        <f t="shared" si="29"/>
        <v>-2.4598320281559727</v>
      </c>
      <c r="S29" s="553">
        <f t="shared" si="30"/>
        <v>-4.9540473508323801</v>
      </c>
      <c r="T29" s="553">
        <f t="shared" si="31"/>
        <v>19.266222517519015</v>
      </c>
      <c r="U29" s="553">
        <f t="shared" si="32"/>
        <v>-1.0161159882559168</v>
      </c>
      <c r="V29" s="553">
        <f t="shared" si="33"/>
        <v>3.2249539832785779</v>
      </c>
      <c r="W29" s="553">
        <f t="shared" si="34"/>
        <v>8.96477258543662</v>
      </c>
      <c r="X29" s="553"/>
      <c r="Y29" s="535"/>
      <c r="Z29" s="554">
        <f t="shared" si="20"/>
        <v>136057.27108399998</v>
      </c>
      <c r="AA29" s="554">
        <f t="shared" si="9"/>
        <v>7.3465750235727434</v>
      </c>
      <c r="AB29" s="555">
        <f t="shared" si="10"/>
        <v>-100</v>
      </c>
      <c r="AC29" s="543"/>
      <c r="AD29" s="405" t="str">
        <f t="shared" si="18"/>
        <v>123,195.3 (-2.5%)</v>
      </c>
      <c r="AE29" s="556" t="str">
        <f t="shared" si="11"/>
        <v>117,092.1 (-5.0%)</v>
      </c>
      <c r="AF29" s="556" t="str">
        <f t="shared" si="12"/>
        <v>139,651.4 (19.3%)</v>
      </c>
      <c r="AG29" s="556" t="str">
        <f t="shared" si="13"/>
        <v>138,232.4 (-1.0%)</v>
      </c>
      <c r="AH29" s="556" t="str">
        <f t="shared" si="14"/>
        <v>142,690.3 (3.2%)</v>
      </c>
      <c r="AI29" s="556" t="str">
        <f t="shared" si="15"/>
        <v>155,482.2 (9.0%)</v>
      </c>
      <c r="AJ29" s="556" t="str">
        <f t="shared" si="16"/>
        <v>0.0 (0.0%)</v>
      </c>
    </row>
    <row r="30" spans="1:36" ht="11.1" customHeight="1" x14ac:dyDescent="0.6">
      <c r="A30" s="394"/>
      <c r="C30" s="349" t="s">
        <v>45</v>
      </c>
      <c r="D30" s="302">
        <f t="shared" ref="D30:J30" si="56">+D15+D21+D28</f>
        <v>215387.53</v>
      </c>
      <c r="E30" s="302">
        <f t="shared" si="56"/>
        <v>236634.65999999997</v>
      </c>
      <c r="F30" s="302">
        <f t="shared" si="56"/>
        <v>252956.97000000003</v>
      </c>
      <c r="G30" s="302">
        <f t="shared" si="56"/>
        <v>246268.79999999999</v>
      </c>
      <c r="H30" s="565">
        <f t="shared" si="56"/>
        <v>231634.11077099998</v>
      </c>
      <c r="I30" s="565">
        <f t="shared" si="56"/>
        <v>272006.08</v>
      </c>
      <c r="J30" s="565">
        <f t="shared" si="56"/>
        <v>287424.90999999997</v>
      </c>
      <c r="K30" s="566">
        <f t="shared" ref="K30:L30" si="57">+K15+K21+K28</f>
        <v>285074.27999999997</v>
      </c>
      <c r="L30" s="566">
        <f t="shared" si="57"/>
        <v>300529.45999999996</v>
      </c>
      <c r="M30" s="566"/>
      <c r="N30" s="552"/>
      <c r="O30" s="303">
        <v>0.50298262434265162</v>
      </c>
      <c r="P30" s="318">
        <f t="shared" si="27"/>
        <v>9.8646054393213731</v>
      </c>
      <c r="Q30" s="318">
        <f t="shared" si="28"/>
        <v>6.8976835430617278</v>
      </c>
      <c r="R30" s="318">
        <f t="shared" si="29"/>
        <v>-2.6439951427312036</v>
      </c>
      <c r="S30" s="568">
        <f t="shared" si="30"/>
        <v>-5.9425673203426506</v>
      </c>
      <c r="T30" s="568">
        <f t="shared" si="31"/>
        <v>17.429198616136855</v>
      </c>
      <c r="U30" s="568">
        <f t="shared" si="32"/>
        <v>5.6685607909940705</v>
      </c>
      <c r="V30" s="568">
        <f t="shared" si="33"/>
        <v>-0.81782403619783395</v>
      </c>
      <c r="W30" s="568">
        <f t="shared" si="34"/>
        <v>5.4214571724955363</v>
      </c>
      <c r="X30" s="568"/>
      <c r="Y30" s="535"/>
      <c r="Z30" s="569">
        <f t="shared" si="20"/>
        <v>270489.60679516668</v>
      </c>
      <c r="AA30" s="569">
        <f t="shared" si="9"/>
        <v>6.7262215060030606</v>
      </c>
      <c r="AB30" s="570">
        <f t="shared" si="10"/>
        <v>-100</v>
      </c>
      <c r="AC30" s="571"/>
      <c r="AD30" s="406" t="str">
        <f t="shared" ref="AD30" si="58">CONCATENATE(TEXT(G30,"0,00.0")," (",TEXT(R30,"0.0"),"%)")</f>
        <v>246,268.8 (-2.6%)</v>
      </c>
      <c r="AE30" s="573" t="str">
        <f t="shared" si="11"/>
        <v>231,634.1 (-5.9%)</v>
      </c>
      <c r="AF30" s="573" t="str">
        <f t="shared" si="12"/>
        <v>272,006.1 (17.4%)</v>
      </c>
      <c r="AG30" s="573" t="str">
        <f t="shared" si="13"/>
        <v>287,424.9 (5.7%)</v>
      </c>
      <c r="AH30" s="573" t="str">
        <f t="shared" si="14"/>
        <v>285,074.3 (-0.8%)</v>
      </c>
      <c r="AI30" s="573" t="str">
        <f t="shared" si="15"/>
        <v>300,529.5 (5.4%)</v>
      </c>
      <c r="AJ30" s="573" t="str">
        <f t="shared" si="16"/>
        <v>0.0 (0.0%)</v>
      </c>
    </row>
    <row r="31" spans="1:36" s="532" customFormat="1" ht="14.1" customHeight="1" x14ac:dyDescent="0.5">
      <c r="A31" s="389"/>
      <c r="B31" s="391"/>
      <c r="C31" s="523" t="s">
        <v>33</v>
      </c>
      <c r="D31" s="511"/>
      <c r="E31" s="511"/>
      <c r="F31" s="511"/>
      <c r="G31" s="511"/>
      <c r="H31" s="523"/>
      <c r="I31" s="523"/>
      <c r="J31" s="523"/>
      <c r="K31" s="523"/>
      <c r="L31" s="523"/>
      <c r="M31" s="523"/>
      <c r="N31" s="523"/>
      <c r="O31" s="511"/>
      <c r="P31" s="511"/>
      <c r="Q31" s="514"/>
      <c r="R31" s="514"/>
      <c r="S31" s="534" t="s">
        <v>1</v>
      </c>
      <c r="T31" s="534"/>
      <c r="U31" s="534"/>
      <c r="V31" s="534"/>
      <c r="W31" s="534"/>
      <c r="X31" s="534"/>
      <c r="Y31" s="535"/>
      <c r="Z31" s="523"/>
      <c r="AA31" s="324"/>
      <c r="AB31" s="324"/>
      <c r="AC31" s="324"/>
      <c r="AD31" s="387"/>
      <c r="AE31" s="520"/>
      <c r="AF31" s="520"/>
      <c r="AG31" s="520"/>
      <c r="AH31" s="520"/>
      <c r="AI31" s="520"/>
      <c r="AJ31" s="574"/>
    </row>
    <row r="32" spans="1:36" s="547" customFormat="1" ht="14.1" customHeight="1" x14ac:dyDescent="0.5">
      <c r="A32" s="389"/>
      <c r="B32" s="391"/>
      <c r="C32" s="523" t="s">
        <v>693</v>
      </c>
      <c r="D32" s="511"/>
      <c r="E32" s="511"/>
      <c r="F32" s="511"/>
      <c r="G32" s="511"/>
      <c r="H32" s="523"/>
      <c r="I32" s="523"/>
      <c r="J32" s="523"/>
      <c r="K32" s="523"/>
      <c r="L32" s="523"/>
      <c r="M32" s="523"/>
      <c r="N32" s="523"/>
      <c r="O32" s="511"/>
      <c r="P32" s="511"/>
      <c r="Q32" s="513"/>
      <c r="R32" s="513"/>
      <c r="S32" s="534" t="s">
        <v>3</v>
      </c>
      <c r="T32" s="534"/>
      <c r="U32" s="534"/>
      <c r="V32" s="534"/>
      <c r="W32" s="534"/>
      <c r="X32" s="534"/>
      <c r="Y32" s="536"/>
      <c r="Z32" s="523"/>
      <c r="AA32" s="536"/>
      <c r="AB32" s="536"/>
      <c r="AC32" s="536"/>
      <c r="AD32" s="387"/>
      <c r="AE32" s="520"/>
      <c r="AF32" s="520"/>
      <c r="AG32" s="520"/>
      <c r="AH32" s="520"/>
      <c r="AI32" s="520"/>
      <c r="AJ32" s="574"/>
    </row>
    <row r="33" spans="1:36" ht="11.1" customHeight="1" x14ac:dyDescent="0.6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6">
        <v>2563</v>
      </c>
      <c r="I33" s="526">
        <v>2564</v>
      </c>
      <c r="J33" s="527">
        <v>2565</v>
      </c>
      <c r="K33" s="527">
        <v>2566</v>
      </c>
      <c r="L33" s="527">
        <v>2567</v>
      </c>
      <c r="M33" s="527">
        <v>2568</v>
      </c>
      <c r="N33" s="528"/>
      <c r="O33" s="293">
        <v>2559</v>
      </c>
      <c r="P33" s="293">
        <v>2560</v>
      </c>
      <c r="Q33" s="292">
        <v>2561</v>
      </c>
      <c r="R33" s="292">
        <v>2562</v>
      </c>
      <c r="S33" s="537">
        <v>2563</v>
      </c>
      <c r="T33" s="537">
        <v>2564</v>
      </c>
      <c r="U33" s="537">
        <v>2565</v>
      </c>
      <c r="V33" s="537">
        <v>2566</v>
      </c>
      <c r="W33" s="537">
        <v>2567</v>
      </c>
      <c r="X33" s="537">
        <v>2568</v>
      </c>
      <c r="Z33" s="526" t="s">
        <v>694</v>
      </c>
      <c r="AA33" s="538" t="s">
        <v>38</v>
      </c>
      <c r="AB33" s="538" t="s">
        <v>695</v>
      </c>
      <c r="AC33" s="539"/>
      <c r="AD33" s="293">
        <v>2562</v>
      </c>
      <c r="AE33" s="526">
        <v>2563</v>
      </c>
      <c r="AF33" s="526">
        <v>2564</v>
      </c>
      <c r="AG33" s="527">
        <v>2565</v>
      </c>
      <c r="AH33" s="527">
        <v>2566</v>
      </c>
      <c r="AI33" s="527">
        <v>2567</v>
      </c>
      <c r="AJ33" s="527">
        <v>2568</v>
      </c>
    </row>
    <row r="34" spans="1:36" ht="11.1" customHeight="1" x14ac:dyDescent="0.6">
      <c r="B34" s="391">
        <v>1</v>
      </c>
      <c r="C34" s="345" t="s">
        <v>671</v>
      </c>
      <c r="D34" s="378">
        <v>15487.15</v>
      </c>
      <c r="E34" s="381">
        <v>16239.77</v>
      </c>
      <c r="F34" s="378">
        <v>20201.05</v>
      </c>
      <c r="G34" s="378">
        <v>22991.02</v>
      </c>
      <c r="H34" s="567">
        <v>21011.620502000002</v>
      </c>
      <c r="I34" s="567">
        <v>19736.71</v>
      </c>
      <c r="J34" s="531">
        <v>23159.8</v>
      </c>
      <c r="K34" s="531">
        <v>24765.05</v>
      </c>
      <c r="L34" s="531">
        <v>25173.8460580028</v>
      </c>
      <c r="M34" s="531">
        <v>27157.17</v>
      </c>
      <c r="N34" s="532"/>
      <c r="O34" s="296">
        <v>-12.293066422620214</v>
      </c>
      <c r="P34" s="315">
        <f t="shared" ref="P34:X38" si="59">((E34/D34)-1)*100</f>
        <v>4.8596417029602046</v>
      </c>
      <c r="Q34" s="315">
        <f t="shared" si="59"/>
        <v>24.392463686369936</v>
      </c>
      <c r="R34" s="315">
        <f t="shared" si="59"/>
        <v>13.811014773984521</v>
      </c>
      <c r="S34" s="540">
        <f t="shared" si="59"/>
        <v>-8.6094462011689679</v>
      </c>
      <c r="T34" s="540">
        <f t="shared" si="59"/>
        <v>-6.0676448152994666</v>
      </c>
      <c r="U34" s="540">
        <f t="shared" si="59"/>
        <v>17.343772087647835</v>
      </c>
      <c r="V34" s="540">
        <f t="shared" si="59"/>
        <v>6.931191115640023</v>
      </c>
      <c r="W34" s="540">
        <f t="shared" si="59"/>
        <v>1.6506974869939794</v>
      </c>
      <c r="X34" s="540">
        <f t="shared" si="59"/>
        <v>7.8785098527552888</v>
      </c>
      <c r="Z34" s="541">
        <f>AVERAGE(G34:L34)</f>
        <v>22806.341093333802</v>
      </c>
      <c r="AA34" s="541">
        <f>_xlfn.RRI(4,H34,L34)*100</f>
        <v>4.6218766641999087</v>
      </c>
      <c r="AB34" s="542">
        <f>M34/Z34*100-100</f>
        <v>19.077277187342972</v>
      </c>
      <c r="AC34" s="543"/>
      <c r="AD34" s="402" t="str">
        <f>CONCATENATE(TEXT(G34,"0,00.0")," (",TEXT(R34,"0.0"),"%)")</f>
        <v>22,991.0 (13.8%)</v>
      </c>
      <c r="AE34" s="548" t="str">
        <f>CONCATENATE(FIXED(H34,1)," (",FIXED(S34,1),"%)")</f>
        <v>21,011.6 (-8.6%)</v>
      </c>
      <c r="AF34" s="548" t="str">
        <f t="shared" ref="AF34:AJ34" si="60">CONCATENATE(FIXED(I34,1)," (",FIXED(T34,1),"%)")</f>
        <v>19,736.7 (-6.1%)</v>
      </c>
      <c r="AG34" s="548" t="str">
        <f t="shared" si="60"/>
        <v>23,159.8 (17.3%)</v>
      </c>
      <c r="AH34" s="548" t="str">
        <f t="shared" si="60"/>
        <v>24,765.1 (6.9%)</v>
      </c>
      <c r="AI34" s="548" t="str">
        <f t="shared" si="60"/>
        <v>25,173.8 (1.7%)</v>
      </c>
      <c r="AJ34" s="548" t="str">
        <f t="shared" si="60"/>
        <v>27,157.2 (7.9%)</v>
      </c>
    </row>
    <row r="35" spans="1:36" ht="11.1" customHeight="1" x14ac:dyDescent="0.6">
      <c r="B35" s="391">
        <v>2</v>
      </c>
      <c r="C35" s="345" t="s">
        <v>672</v>
      </c>
      <c r="D35" s="311">
        <v>14007.7</v>
      </c>
      <c r="E35" s="382">
        <v>16756.86</v>
      </c>
      <c r="F35" s="311">
        <v>19484.5</v>
      </c>
      <c r="G35" s="311">
        <v>17496.150000000001</v>
      </c>
      <c r="H35" s="562">
        <v>16575.878762</v>
      </c>
      <c r="I35" s="562">
        <v>19993.060000000001</v>
      </c>
      <c r="J35" s="531">
        <v>23230.26</v>
      </c>
      <c r="K35" s="531">
        <v>23190.35</v>
      </c>
      <c r="L35" s="531">
        <v>23777.716181987202</v>
      </c>
      <c r="M35" s="531">
        <v>24718.875917229201</v>
      </c>
      <c r="N35" s="532"/>
      <c r="O35" s="291">
        <v>-16.815475218402653</v>
      </c>
      <c r="P35" s="316">
        <f t="shared" si="59"/>
        <v>19.626062808312561</v>
      </c>
      <c r="Q35" s="316">
        <f t="shared" si="59"/>
        <v>16.277751320951527</v>
      </c>
      <c r="R35" s="316">
        <f t="shared" si="59"/>
        <v>-10.204778156996575</v>
      </c>
      <c r="S35" s="544">
        <f t="shared" si="59"/>
        <v>-5.2598499555616574</v>
      </c>
      <c r="T35" s="544">
        <f t="shared" si="59"/>
        <v>20.615385084945515</v>
      </c>
      <c r="U35" s="544">
        <f t="shared" si="59"/>
        <v>16.191618491616566</v>
      </c>
      <c r="V35" s="544">
        <f t="shared" si="59"/>
        <v>-0.17180177923105111</v>
      </c>
      <c r="W35" s="544">
        <f t="shared" si="59"/>
        <v>2.5328043000092837</v>
      </c>
      <c r="X35" s="544">
        <f t="shared" si="59"/>
        <v>3.9581586727617468</v>
      </c>
      <c r="Z35" s="545">
        <f t="shared" ref="Z35:Z60" si="61">AVERAGE(G35:L35)</f>
        <v>20710.569157331196</v>
      </c>
      <c r="AA35" s="545">
        <f t="shared" ref="AA35:AA60" si="62">_xlfn.RRI(4,H35,L35)*100</f>
        <v>9.4393221219490684</v>
      </c>
      <c r="AB35" s="546">
        <f t="shared" ref="AB35:AB60" si="63">M35/Z35*100-100</f>
        <v>19.35391890704814</v>
      </c>
      <c r="AC35" s="543"/>
      <c r="AD35" s="403" t="str">
        <f t="shared" ref="AD35:AD58" si="64">CONCATENATE(TEXT(G35,"0,00.0")," (",TEXT(R35,"0.0"),"%)")</f>
        <v>17,496.2 (-10.2%)</v>
      </c>
      <c r="AE35" s="549" t="str">
        <f t="shared" ref="AE35:AE60" si="65">CONCATENATE(FIXED(H35,1)," (",FIXED(S35,1),"%)")</f>
        <v>16,575.9 (-5.3%)</v>
      </c>
      <c r="AF35" s="549" t="str">
        <f t="shared" ref="AF35:AF60" si="66">CONCATENATE(FIXED(I35,1)," (",FIXED(T35,1),"%)")</f>
        <v>19,993.1 (20.6%)</v>
      </c>
      <c r="AG35" s="549" t="str">
        <f t="shared" ref="AG35:AG60" si="67">CONCATENATE(FIXED(J35,1)," (",FIXED(U35,1),"%)")</f>
        <v>23,230.3 (16.2%)</v>
      </c>
      <c r="AH35" s="549" t="str">
        <f t="shared" ref="AH35:AH60" si="68">CONCATENATE(FIXED(K35,1)," (",FIXED(V35,1),"%)")</f>
        <v>23,190.4 (-0.2%)</v>
      </c>
      <c r="AI35" s="549" t="str">
        <f t="shared" ref="AI35:AI60" si="69">CONCATENATE(FIXED(L35,1)," (",FIXED(W35,1),"%)")</f>
        <v>23,777.7 (2.5%)</v>
      </c>
      <c r="AJ35" s="549" t="str">
        <f t="shared" ref="AJ35:AJ60" si="70">CONCATENATE(FIXED(M35,1)," (",FIXED(X35,1),"%)")</f>
        <v>24,718.9 (4.0%)</v>
      </c>
    </row>
    <row r="36" spans="1:36" customFormat="1" ht="11.1" hidden="1" customHeight="1" x14ac:dyDescent="0.5">
      <c r="A36" s="392">
        <v>2</v>
      </c>
      <c r="B36" s="393"/>
      <c r="C36" s="346" t="s">
        <v>687</v>
      </c>
      <c r="D36" s="314">
        <f t="shared" ref="D36" si="71">+D34+D35</f>
        <v>29494.85</v>
      </c>
      <c r="E36" s="383">
        <f t="shared" ref="E36" si="72">+E34+E35</f>
        <v>32996.630000000005</v>
      </c>
      <c r="F36" s="314">
        <f t="shared" ref="F36:M36" si="73">+F34+F35</f>
        <v>39685.550000000003</v>
      </c>
      <c r="G36" s="314">
        <f t="shared" si="73"/>
        <v>40487.17</v>
      </c>
      <c r="H36" s="314">
        <f t="shared" si="73"/>
        <v>37587.499263999998</v>
      </c>
      <c r="I36" s="314">
        <f t="shared" si="73"/>
        <v>39729.770000000004</v>
      </c>
      <c r="J36" s="314">
        <f t="shared" si="73"/>
        <v>46390.06</v>
      </c>
      <c r="K36" s="314">
        <f t="shared" si="73"/>
        <v>47955.399999999994</v>
      </c>
      <c r="L36" s="314">
        <f t="shared" si="73"/>
        <v>48951.562239990002</v>
      </c>
      <c r="M36" s="314">
        <f t="shared" si="73"/>
        <v>51876.045917229203</v>
      </c>
      <c r="N36" s="298"/>
      <c r="O36" s="299">
        <v>-14.500618167008007</v>
      </c>
      <c r="P36" s="317">
        <f t="shared" si="59"/>
        <v>11.872513337074132</v>
      </c>
      <c r="Q36" s="317">
        <f t="shared" si="59"/>
        <v>20.271524698128253</v>
      </c>
      <c r="R36" s="317">
        <f t="shared" si="59"/>
        <v>2.0199291681732845</v>
      </c>
      <c r="S36" s="317">
        <f t="shared" si="59"/>
        <v>-7.1619496645480503</v>
      </c>
      <c r="T36" s="317">
        <f t="shared" si="59"/>
        <v>5.6994234198809668</v>
      </c>
      <c r="U36" s="317">
        <f t="shared" si="59"/>
        <v>16.763978246035638</v>
      </c>
      <c r="V36" s="317">
        <f t="shared" si="59"/>
        <v>3.374300442810374</v>
      </c>
      <c r="W36" s="317">
        <f t="shared" si="59"/>
        <v>2.0772681282817063</v>
      </c>
      <c r="X36" s="317">
        <f t="shared" si="59"/>
        <v>5.9742397247745105</v>
      </c>
      <c r="Y36" s="312"/>
      <c r="Z36" s="516">
        <f t="shared" si="61"/>
        <v>43516.910250665002</v>
      </c>
      <c r="AA36" s="516">
        <f t="shared" si="62"/>
        <v>6.8269381590655431</v>
      </c>
      <c r="AB36" s="518">
        <f t="shared" si="63"/>
        <v>19.208936522409601</v>
      </c>
      <c r="AC36" s="399"/>
      <c r="AD36" s="401" t="str">
        <f t="shared" si="64"/>
        <v>40,487.2 (2.0%)</v>
      </c>
      <c r="AE36" s="519" t="str">
        <f t="shared" si="65"/>
        <v>37,587.5 (-7.2%)</v>
      </c>
      <c r="AF36" s="519" t="str">
        <f t="shared" si="66"/>
        <v>39,729.8 (5.7%)</v>
      </c>
      <c r="AG36" s="519" t="str">
        <f t="shared" si="67"/>
        <v>46,390.1 (16.8%)</v>
      </c>
      <c r="AH36" s="519" t="str">
        <f t="shared" si="68"/>
        <v>47,955.4 (3.4%)</v>
      </c>
      <c r="AI36" s="519" t="str">
        <f t="shared" si="69"/>
        <v>48,951.6 (2.1%)</v>
      </c>
      <c r="AJ36" s="519" t="str">
        <f t="shared" si="70"/>
        <v>51,876.0 (6.0%)</v>
      </c>
    </row>
    <row r="37" spans="1:36" ht="11.1" customHeight="1" x14ac:dyDescent="0.6">
      <c r="B37" s="391">
        <v>3</v>
      </c>
      <c r="C37" s="345" t="s">
        <v>673</v>
      </c>
      <c r="D37" s="311">
        <v>16160.27</v>
      </c>
      <c r="E37" s="382">
        <v>19091.53</v>
      </c>
      <c r="F37" s="311">
        <v>21042.3</v>
      </c>
      <c r="G37" s="311">
        <v>19411.560000000001</v>
      </c>
      <c r="H37" s="562">
        <v>20591.356414000002</v>
      </c>
      <c r="I37" s="562">
        <v>23225.99</v>
      </c>
      <c r="J37" s="531">
        <v>26813.01</v>
      </c>
      <c r="K37" s="531">
        <v>24715.35</v>
      </c>
      <c r="L37" s="531">
        <v>25936.1811361039</v>
      </c>
      <c r="M37" s="531">
        <v>28575.288719334301</v>
      </c>
      <c r="N37" s="532"/>
      <c r="O37" s="291">
        <v>-6.929222468845408</v>
      </c>
      <c r="P37" s="316">
        <f t="shared" si="59"/>
        <v>18.138682088851233</v>
      </c>
      <c r="Q37" s="316">
        <f t="shared" si="59"/>
        <v>10.217986719765261</v>
      </c>
      <c r="R37" s="316">
        <f t="shared" si="59"/>
        <v>-7.7498182232930706</v>
      </c>
      <c r="S37" s="544">
        <f t="shared" si="59"/>
        <v>6.0778031956215894</v>
      </c>
      <c r="T37" s="544">
        <f t="shared" si="59"/>
        <v>12.794852039027017</v>
      </c>
      <c r="U37" s="544">
        <f t="shared" si="59"/>
        <v>15.443991838453375</v>
      </c>
      <c r="V37" s="544">
        <f t="shared" si="59"/>
        <v>-7.8232917527722545</v>
      </c>
      <c r="W37" s="544">
        <f t="shared" si="59"/>
        <v>4.9395664479924495</v>
      </c>
      <c r="X37" s="544">
        <f t="shared" si="59"/>
        <v>10.175390005881347</v>
      </c>
      <c r="Z37" s="545">
        <f t="shared" si="61"/>
        <v>23448.90792501732</v>
      </c>
      <c r="AA37" s="545">
        <f t="shared" si="62"/>
        <v>5.9388535296502898</v>
      </c>
      <c r="AB37" s="546">
        <f t="shared" si="63"/>
        <v>21.861917027051476</v>
      </c>
      <c r="AC37" s="543"/>
      <c r="AD37" s="403" t="str">
        <f t="shared" si="64"/>
        <v>19,411.6 (-7.7%)</v>
      </c>
      <c r="AE37" s="549" t="str">
        <f t="shared" si="65"/>
        <v>20,591.4 (6.1%)</v>
      </c>
      <c r="AF37" s="549" t="str">
        <f t="shared" si="66"/>
        <v>23,226.0 (12.8%)</v>
      </c>
      <c r="AG37" s="549" t="str">
        <f t="shared" si="67"/>
        <v>26,813.0 (15.4%)</v>
      </c>
      <c r="AH37" s="549" t="str">
        <f t="shared" si="68"/>
        <v>24,715.4 (-7.8%)</v>
      </c>
      <c r="AI37" s="549" t="str">
        <f t="shared" si="69"/>
        <v>25,936.2 (4.9%)</v>
      </c>
      <c r="AJ37" s="549" t="str">
        <f t="shared" si="70"/>
        <v>28,575.3 (10.2%)</v>
      </c>
    </row>
    <row r="38" spans="1:36" ht="11.1" customHeight="1" x14ac:dyDescent="0.6">
      <c r="A38" s="394"/>
      <c r="B38" s="395"/>
      <c r="C38" s="347" t="s">
        <v>8</v>
      </c>
      <c r="D38" s="314">
        <f t="shared" ref="D38" si="74">+D34+D35+D37</f>
        <v>45655.119999999995</v>
      </c>
      <c r="E38" s="383">
        <f t="shared" ref="E38" si="75">+E34+E35+E37</f>
        <v>52088.160000000003</v>
      </c>
      <c r="F38" s="314">
        <f t="shared" ref="F38:M38" si="76">+F34+F35+F37</f>
        <v>60727.850000000006</v>
      </c>
      <c r="G38" s="314">
        <f t="shared" si="76"/>
        <v>59898.729999999996</v>
      </c>
      <c r="H38" s="551">
        <f t="shared" si="76"/>
        <v>58178.855678</v>
      </c>
      <c r="I38" s="551">
        <f t="shared" si="76"/>
        <v>62955.760000000009</v>
      </c>
      <c r="J38" s="551">
        <f t="shared" si="76"/>
        <v>73203.069999999992</v>
      </c>
      <c r="K38" s="551">
        <f t="shared" si="76"/>
        <v>72670.75</v>
      </c>
      <c r="L38" s="551">
        <f t="shared" si="76"/>
        <v>74887.743376093902</v>
      </c>
      <c r="M38" s="551">
        <f t="shared" si="76"/>
        <v>80451.334636563508</v>
      </c>
      <c r="N38" s="552"/>
      <c r="O38" s="299">
        <v>-11.965641719711151</v>
      </c>
      <c r="P38" s="317">
        <f t="shared" si="59"/>
        <v>14.090511644696168</v>
      </c>
      <c r="Q38" s="317">
        <f t="shared" si="59"/>
        <v>16.586667680332724</v>
      </c>
      <c r="R38" s="317">
        <f t="shared" si="59"/>
        <v>-1.3653043867023262</v>
      </c>
      <c r="S38" s="553">
        <f t="shared" si="59"/>
        <v>-2.871303485065535</v>
      </c>
      <c r="T38" s="553">
        <f t="shared" si="59"/>
        <v>8.2107223772817761</v>
      </c>
      <c r="U38" s="553">
        <f t="shared" si="59"/>
        <v>16.277001500736365</v>
      </c>
      <c r="V38" s="553">
        <f t="shared" si="59"/>
        <v>-0.72718261679460827</v>
      </c>
      <c r="W38" s="553">
        <f t="shared" si="59"/>
        <v>3.0507368867032536</v>
      </c>
      <c r="X38" s="553">
        <f t="shared" si="59"/>
        <v>7.4292414347814972</v>
      </c>
      <c r="Z38" s="554">
        <f t="shared" si="61"/>
        <v>66965.818175682318</v>
      </c>
      <c r="AA38" s="554">
        <f t="shared" si="62"/>
        <v>6.5151522050715283</v>
      </c>
      <c r="AB38" s="555">
        <f t="shared" si="63"/>
        <v>20.137910397066221</v>
      </c>
      <c r="AC38" s="543"/>
      <c r="AD38" s="404" t="str">
        <f t="shared" si="64"/>
        <v>59,898.7 (-1.4%)</v>
      </c>
      <c r="AE38" s="556" t="str">
        <f t="shared" si="65"/>
        <v>58,178.9 (-2.9%)</v>
      </c>
      <c r="AF38" s="556" t="str">
        <f t="shared" si="66"/>
        <v>62,955.8 (8.2%)</v>
      </c>
      <c r="AG38" s="556" t="str">
        <f t="shared" si="67"/>
        <v>73,203.1 (16.3%)</v>
      </c>
      <c r="AH38" s="556" t="str">
        <f t="shared" si="68"/>
        <v>72,670.8 (-0.7%)</v>
      </c>
      <c r="AI38" s="556" t="str">
        <f t="shared" si="69"/>
        <v>74,887.7 (3.1%)</v>
      </c>
      <c r="AJ38" s="556" t="str">
        <f t="shared" si="70"/>
        <v>80,451.3 (7.4%)</v>
      </c>
    </row>
    <row r="39" spans="1:36" ht="11.1" customHeight="1" x14ac:dyDescent="0.6">
      <c r="B39" s="391">
        <v>4</v>
      </c>
      <c r="C39" s="345" t="s">
        <v>674</v>
      </c>
      <c r="D39" s="311">
        <v>14828.49</v>
      </c>
      <c r="E39" s="382">
        <v>16679.54</v>
      </c>
      <c r="F39" s="311">
        <v>20160.330000000002</v>
      </c>
      <c r="G39" s="311">
        <v>19901.03</v>
      </c>
      <c r="H39" s="562">
        <v>16377.164663</v>
      </c>
      <c r="I39" s="562">
        <v>20934.439999999999</v>
      </c>
      <c r="J39" s="531">
        <v>25005.82</v>
      </c>
      <c r="K39" s="531">
        <v>22984.58</v>
      </c>
      <c r="L39" s="531">
        <v>24934.922413231801</v>
      </c>
      <c r="M39" s="531">
        <v>28946.416223550201</v>
      </c>
      <c r="N39" s="532"/>
      <c r="O39" s="291">
        <v>-14.892953934205499</v>
      </c>
      <c r="P39" s="316">
        <f t="shared" ref="P39:T42" si="77">((E39/D39)-1)*100</f>
        <v>12.483064695056623</v>
      </c>
      <c r="Q39" s="316">
        <f t="shared" si="77"/>
        <v>20.868621077080075</v>
      </c>
      <c r="R39" s="316">
        <f t="shared" si="77"/>
        <v>-1.2861892637670236</v>
      </c>
      <c r="S39" s="544">
        <f t="shared" si="77"/>
        <v>-17.706949524723093</v>
      </c>
      <c r="T39" s="544">
        <f t="shared" si="77"/>
        <v>27.827010540450825</v>
      </c>
      <c r="U39" s="544">
        <v>19.5</v>
      </c>
      <c r="V39" s="544">
        <f t="shared" ref="V39:V60" si="78">((K39/J39)-1)*100</f>
        <v>-8.0830782593812049</v>
      </c>
      <c r="W39" s="544">
        <f t="shared" ref="W39:X60" si="79">((L39/K39)-1)*100</f>
        <v>8.4854385559005152</v>
      </c>
      <c r="X39" s="544">
        <f t="shared" si="79"/>
        <v>16.087853588787127</v>
      </c>
      <c r="Z39" s="545">
        <f t="shared" si="61"/>
        <v>21689.659512705304</v>
      </c>
      <c r="AA39" s="545">
        <f t="shared" si="62"/>
        <v>11.081651096658685</v>
      </c>
      <c r="AB39" s="546">
        <f t="shared" si="63"/>
        <v>33.45721820388215</v>
      </c>
      <c r="AC39" s="543"/>
      <c r="AD39" s="403" t="str">
        <f t="shared" si="64"/>
        <v>19,901.0 (-1.3%)</v>
      </c>
      <c r="AE39" s="549" t="str">
        <f t="shared" si="65"/>
        <v>16,377.2 (-17.7%)</v>
      </c>
      <c r="AF39" s="549" t="str">
        <f t="shared" si="66"/>
        <v>20,934.4 (27.8%)</v>
      </c>
      <c r="AG39" s="549" t="str">
        <f t="shared" si="67"/>
        <v>25,005.8 (19.5%)</v>
      </c>
      <c r="AH39" s="549" t="str">
        <f t="shared" si="68"/>
        <v>22,984.6 (-8.1%)</v>
      </c>
      <c r="AI39" s="549" t="str">
        <f t="shared" si="69"/>
        <v>24,934.9 (8.5%)</v>
      </c>
      <c r="AJ39" s="549" t="str">
        <f t="shared" si="70"/>
        <v>28,946.4 (16.1%)</v>
      </c>
    </row>
    <row r="40" spans="1:36" customFormat="1" ht="11.1" customHeight="1" x14ac:dyDescent="0.5">
      <c r="A40" s="392">
        <v>4</v>
      </c>
      <c r="B40" s="396"/>
      <c r="C40" s="346" t="s">
        <v>675</v>
      </c>
      <c r="D40" s="314">
        <f t="shared" ref="D40" si="80">+D38+D39</f>
        <v>60483.609999999993</v>
      </c>
      <c r="E40" s="383">
        <f t="shared" ref="E40" si="81">+E38+E39</f>
        <v>68767.700000000012</v>
      </c>
      <c r="F40" s="314">
        <f t="shared" ref="F40:M40" si="82">+F38+F39</f>
        <v>80888.180000000008</v>
      </c>
      <c r="G40" s="314">
        <f t="shared" si="82"/>
        <v>79799.759999999995</v>
      </c>
      <c r="H40" s="314">
        <f t="shared" si="82"/>
        <v>74556.020340999996</v>
      </c>
      <c r="I40" s="314">
        <f t="shared" si="82"/>
        <v>83890.200000000012</v>
      </c>
      <c r="J40" s="314">
        <f t="shared" si="82"/>
        <v>98208.889999999985</v>
      </c>
      <c r="K40" s="314">
        <f t="shared" si="82"/>
        <v>95655.33</v>
      </c>
      <c r="L40" s="314">
        <f t="shared" si="82"/>
        <v>99822.665789325707</v>
      </c>
      <c r="M40" s="314">
        <f t="shared" si="82"/>
        <v>109397.75086011371</v>
      </c>
      <c r="N40" s="297"/>
      <c r="O40" s="299">
        <v>-12.701794687973022</v>
      </c>
      <c r="P40" s="317">
        <f t="shared" si="77"/>
        <v>13.696421228825484</v>
      </c>
      <c r="Q40" s="317">
        <f t="shared" si="77"/>
        <v>17.625251389824005</v>
      </c>
      <c r="R40" s="317">
        <f t="shared" si="77"/>
        <v>-1.3455859681847371</v>
      </c>
      <c r="S40" s="670">
        <f t="shared" si="77"/>
        <v>-6.5711220923471476</v>
      </c>
      <c r="T40" s="670">
        <f t="shared" si="77"/>
        <v>12.519686024425503</v>
      </c>
      <c r="U40" s="670">
        <f t="shared" ref="U40:U46" si="83">((J40/I40)-1)*100</f>
        <v>17.068370322159176</v>
      </c>
      <c r="V40" s="670">
        <f t="shared" si="78"/>
        <v>-2.6001312101175178</v>
      </c>
      <c r="W40" s="670">
        <f t="shared" si="79"/>
        <v>4.3566163948477454</v>
      </c>
      <c r="X40" s="670">
        <f>((M40/L40)-1)*100</f>
        <v>9.5920951369863126</v>
      </c>
      <c r="Y40" s="312"/>
      <c r="Z40" s="516">
        <f t="shared" si="61"/>
        <v>88655.477688387618</v>
      </c>
      <c r="AA40" s="516">
        <f t="shared" si="62"/>
        <v>7.5688712235580491</v>
      </c>
      <c r="AB40" s="517">
        <f t="shared" si="63"/>
        <v>23.396493609376819</v>
      </c>
      <c r="AC40" s="399"/>
      <c r="AD40" s="401" t="str">
        <f t="shared" si="64"/>
        <v>79,799.8 (-1.3%)</v>
      </c>
      <c r="AE40" s="519" t="str">
        <f t="shared" si="65"/>
        <v>74,556.0 (-6.6%)</v>
      </c>
      <c r="AF40" s="519" t="str">
        <f t="shared" si="66"/>
        <v>83,890.2 (12.5%)</v>
      </c>
      <c r="AG40" s="519" t="str">
        <f t="shared" si="67"/>
        <v>98,208.9 (17.1%)</v>
      </c>
      <c r="AH40" s="519" t="str">
        <f t="shared" si="68"/>
        <v>95,655.3 (-2.6%)</v>
      </c>
      <c r="AI40" s="519" t="str">
        <f t="shared" si="69"/>
        <v>99,822.7 (4.4%)</v>
      </c>
      <c r="AJ40" s="519" t="str">
        <f t="shared" si="70"/>
        <v>109,397.8 (9.6%)</v>
      </c>
    </row>
    <row r="41" spans="1:36" ht="11.1" customHeight="1" x14ac:dyDescent="0.6">
      <c r="B41" s="391">
        <v>5</v>
      </c>
      <c r="C41" s="345" t="s">
        <v>676</v>
      </c>
      <c r="D41" s="311">
        <v>16054.84</v>
      </c>
      <c r="E41" s="382">
        <v>18843.990000000002</v>
      </c>
      <c r="F41" s="311">
        <v>20979.1</v>
      </c>
      <c r="G41" s="311">
        <v>20709.259999999998</v>
      </c>
      <c r="H41" s="562">
        <v>13612.213686999999</v>
      </c>
      <c r="I41" s="562">
        <v>22057.09</v>
      </c>
      <c r="J41" s="531">
        <v>27044.63</v>
      </c>
      <c r="K41" s="531">
        <v>25967.47</v>
      </c>
      <c r="L41" s="531">
        <v>25373.161451347201</v>
      </c>
      <c r="M41" s="531"/>
      <c r="N41" s="552"/>
      <c r="O41" s="291">
        <v>0.34168386960888864</v>
      </c>
      <c r="P41" s="316">
        <f t="shared" si="77"/>
        <v>17.372642766916414</v>
      </c>
      <c r="Q41" s="316">
        <f t="shared" si="77"/>
        <v>11.33045602337932</v>
      </c>
      <c r="R41" s="316">
        <f t="shared" si="77"/>
        <v>-1.2862324885242971</v>
      </c>
      <c r="S41" s="544">
        <f t="shared" si="77"/>
        <v>-34.269917481358583</v>
      </c>
      <c r="T41" s="544">
        <f t="shared" si="77"/>
        <v>62.038963736405826</v>
      </c>
      <c r="U41" s="544">
        <f t="shared" si="83"/>
        <v>22.611958331765436</v>
      </c>
      <c r="V41" s="544">
        <f t="shared" si="78"/>
        <v>-3.9828978987695551</v>
      </c>
      <c r="W41" s="544">
        <f t="shared" si="79"/>
        <v>-2.2886655829497449</v>
      </c>
      <c r="X41" s="544"/>
      <c r="Z41" s="545">
        <f t="shared" si="61"/>
        <v>22460.637523057871</v>
      </c>
      <c r="AA41" s="545">
        <f t="shared" si="62"/>
        <v>16.845356025960978</v>
      </c>
      <c r="AB41" s="546">
        <f t="shared" si="63"/>
        <v>-100</v>
      </c>
      <c r="AC41" s="543"/>
      <c r="AD41" s="403" t="str">
        <f t="shared" si="64"/>
        <v>20,709.3 (-1.3%)</v>
      </c>
      <c r="AE41" s="549" t="str">
        <f t="shared" si="65"/>
        <v>13,612.2 (-34.3%)</v>
      </c>
      <c r="AF41" s="549" t="str">
        <f t="shared" si="66"/>
        <v>22,057.1 (62.0%)</v>
      </c>
      <c r="AG41" s="549" t="str">
        <f t="shared" si="67"/>
        <v>27,044.6 (22.6%)</v>
      </c>
      <c r="AH41" s="549" t="str">
        <f t="shared" si="68"/>
        <v>25,967.5 (-4.0%)</v>
      </c>
      <c r="AI41" s="549" t="str">
        <f t="shared" si="69"/>
        <v>25,373.2 (-2.3%)</v>
      </c>
      <c r="AJ41" s="549" t="str">
        <f t="shared" si="70"/>
        <v>0.0 (0.0%)</v>
      </c>
    </row>
    <row r="42" spans="1:36" customFormat="1" ht="11.1" hidden="1" customHeight="1" x14ac:dyDescent="0.5">
      <c r="A42" s="392">
        <v>5</v>
      </c>
      <c r="B42" s="396"/>
      <c r="C42" s="346" t="s">
        <v>677</v>
      </c>
      <c r="D42" s="314">
        <f t="shared" ref="D42" si="84">+D38+D39+D41</f>
        <v>76538.45</v>
      </c>
      <c r="E42" s="383">
        <f t="shared" ref="E42" si="85">+E38+E39+E41</f>
        <v>87611.690000000017</v>
      </c>
      <c r="F42" s="314">
        <f t="shared" ref="F42:L42" si="86">+F38+F39+F41</f>
        <v>101867.28</v>
      </c>
      <c r="G42" s="314">
        <f t="shared" si="86"/>
        <v>100509.01999999999</v>
      </c>
      <c r="H42" s="314">
        <f t="shared" si="86"/>
        <v>88168.234027999992</v>
      </c>
      <c r="I42" s="314">
        <f t="shared" si="86"/>
        <v>105947.29000000001</v>
      </c>
      <c r="J42" s="314">
        <f t="shared" si="86"/>
        <v>125253.51999999999</v>
      </c>
      <c r="K42" s="314">
        <f t="shared" si="86"/>
        <v>121622.8</v>
      </c>
      <c r="L42" s="314">
        <f t="shared" si="86"/>
        <v>125195.82724067291</v>
      </c>
      <c r="M42" s="314"/>
      <c r="N42" s="297"/>
      <c r="O42" s="299">
        <v>-10.254704043239959</v>
      </c>
      <c r="P42" s="317">
        <f t="shared" si="77"/>
        <v>14.467551929781731</v>
      </c>
      <c r="Q42" s="317">
        <f t="shared" si="77"/>
        <v>16.271333197658876</v>
      </c>
      <c r="R42" s="317">
        <f t="shared" si="77"/>
        <v>-1.3333623907500147</v>
      </c>
      <c r="S42" s="317">
        <f t="shared" si="77"/>
        <v>-12.278287035332747</v>
      </c>
      <c r="T42" s="317">
        <f t="shared" si="77"/>
        <v>20.164922398642847</v>
      </c>
      <c r="U42" s="317">
        <f t="shared" si="83"/>
        <v>18.22248591728961</v>
      </c>
      <c r="V42" s="317">
        <f t="shared" si="78"/>
        <v>-2.8986969787355932</v>
      </c>
      <c r="W42" s="317">
        <f t="shared" si="79"/>
        <v>2.9377939339276127</v>
      </c>
      <c r="X42" s="317"/>
      <c r="Y42" s="312"/>
      <c r="Z42" s="516">
        <f t="shared" si="61"/>
        <v>111116.11521144549</v>
      </c>
      <c r="AA42" s="516">
        <f t="shared" si="62"/>
        <v>9.161483227753763</v>
      </c>
      <c r="AB42" s="518">
        <f t="shared" si="63"/>
        <v>-100</v>
      </c>
      <c r="AC42" s="399"/>
      <c r="AD42" s="401" t="str">
        <f t="shared" si="64"/>
        <v>100,509.0 (-1.3%)</v>
      </c>
      <c r="AE42" s="519" t="str">
        <f t="shared" si="65"/>
        <v>88,168.2 (-12.3%)</v>
      </c>
      <c r="AF42" s="519" t="str">
        <f t="shared" si="66"/>
        <v>105,947.3 (20.2%)</v>
      </c>
      <c r="AG42" s="519" t="str">
        <f t="shared" si="67"/>
        <v>125,253.5 (18.2%)</v>
      </c>
      <c r="AH42" s="519" t="str">
        <f t="shared" si="68"/>
        <v>121,622.8 (-2.9%)</v>
      </c>
      <c r="AI42" s="519" t="str">
        <f t="shared" si="69"/>
        <v>125,195.8 (2.9%)</v>
      </c>
      <c r="AJ42" s="519" t="str">
        <f t="shared" si="70"/>
        <v>0.0 (0.0%)</v>
      </c>
    </row>
    <row r="43" spans="1:36" ht="11.1" customHeight="1" x14ac:dyDescent="0.6">
      <c r="B43" s="391">
        <v>6</v>
      </c>
      <c r="C43" s="345" t="s">
        <v>678</v>
      </c>
      <c r="D43" s="300">
        <v>16146.2</v>
      </c>
      <c r="E43" s="339">
        <v>18227.05</v>
      </c>
      <c r="F43" s="300">
        <v>20094.14</v>
      </c>
      <c r="G43" s="300">
        <v>18102.21</v>
      </c>
      <c r="H43" s="557">
        <v>14799.4557</v>
      </c>
      <c r="I43" s="557">
        <v>22560.32</v>
      </c>
      <c r="J43" s="558">
        <v>27600.03</v>
      </c>
      <c r="K43" s="558">
        <v>24499.09</v>
      </c>
      <c r="L43" s="558">
        <v>24388.344950534902</v>
      </c>
      <c r="M43" s="558"/>
      <c r="N43" s="532"/>
      <c r="O43" s="291">
        <v>-10.305466488013092</v>
      </c>
      <c r="P43" s="316">
        <f t="shared" ref="P43:P59" si="87">((E43/D43)-1)*100</f>
        <v>12.88755248913056</v>
      </c>
      <c r="Q43" s="316">
        <f t="shared" ref="Q43:Q59" si="88">((F43/E43)-1)*100</f>
        <v>10.243511703758967</v>
      </c>
      <c r="R43" s="316">
        <f t="shared" ref="R43:R59" si="89">((G43/F43)-1)*100</f>
        <v>-9.9129895581497873</v>
      </c>
      <c r="S43" s="544">
        <v>-18.3</v>
      </c>
      <c r="T43" s="544">
        <f t="shared" ref="T43:T60" si="90">((I43/H43)-1)*100</f>
        <v>52.440200891982805</v>
      </c>
      <c r="U43" s="544">
        <f t="shared" si="83"/>
        <v>22.338823208181434</v>
      </c>
      <c r="V43" s="544">
        <f t="shared" si="78"/>
        <v>-11.235277642814157</v>
      </c>
      <c r="W43" s="544">
        <f t="shared" si="79"/>
        <v>-0.45203740002219828</v>
      </c>
      <c r="X43" s="544"/>
      <c r="Z43" s="559">
        <f t="shared" si="61"/>
        <v>21991.575108422479</v>
      </c>
      <c r="AA43" s="559">
        <f t="shared" si="62"/>
        <v>13.301105274324332</v>
      </c>
      <c r="AB43" s="546">
        <f t="shared" si="63"/>
        <v>-100</v>
      </c>
      <c r="AC43" s="543"/>
      <c r="AD43" s="300" t="str">
        <f t="shared" si="64"/>
        <v>18,102.2 (-9.9%)</v>
      </c>
      <c r="AE43" s="560" t="str">
        <f t="shared" si="65"/>
        <v>14,799.5 (-18.3%)</v>
      </c>
      <c r="AF43" s="560" t="str">
        <f t="shared" si="66"/>
        <v>22,560.3 (52.4%)</v>
      </c>
      <c r="AG43" s="560" t="str">
        <f t="shared" si="67"/>
        <v>27,600.0 (22.3%)</v>
      </c>
      <c r="AH43" s="560" t="str">
        <f t="shared" si="68"/>
        <v>24,499.1 (-11.2%)</v>
      </c>
      <c r="AI43" s="560" t="str">
        <f t="shared" si="69"/>
        <v>24,388.3 (-0.5%)</v>
      </c>
      <c r="AJ43" s="560" t="str">
        <f t="shared" si="70"/>
        <v>0.0 (0.0%)</v>
      </c>
    </row>
    <row r="44" spans="1:36" ht="11.1" customHeight="1" x14ac:dyDescent="0.6">
      <c r="A44" s="394"/>
      <c r="C44" s="347" t="s">
        <v>15</v>
      </c>
      <c r="D44" s="314">
        <f t="shared" ref="D44" si="91">+D39+D41+D43</f>
        <v>47029.53</v>
      </c>
      <c r="E44" s="383">
        <f t="shared" ref="E44:J44" si="92">+E39+E41+E43</f>
        <v>53750.58</v>
      </c>
      <c r="F44" s="314">
        <f t="shared" si="92"/>
        <v>61233.57</v>
      </c>
      <c r="G44" s="314">
        <f t="shared" si="92"/>
        <v>58712.499999999993</v>
      </c>
      <c r="H44" s="551">
        <f t="shared" si="92"/>
        <v>44788.834049999998</v>
      </c>
      <c r="I44" s="551">
        <f t="shared" si="92"/>
        <v>65551.850000000006</v>
      </c>
      <c r="J44" s="551">
        <f t="shared" si="92"/>
        <v>79650.48</v>
      </c>
      <c r="K44" s="551">
        <f t="shared" ref="K44:L44" si="93">+K39+K41+K43</f>
        <v>73451.14</v>
      </c>
      <c r="L44" s="551">
        <f t="shared" si="93"/>
        <v>74696.428815113904</v>
      </c>
      <c r="M44" s="551"/>
      <c r="N44" s="552"/>
      <c r="O44" s="299">
        <v>-8.5470384637149071</v>
      </c>
      <c r="P44" s="317">
        <f t="shared" si="87"/>
        <v>14.291127298103978</v>
      </c>
      <c r="Q44" s="317">
        <f t="shared" si="88"/>
        <v>13.921691635699563</v>
      </c>
      <c r="R44" s="317">
        <f t="shared" si="89"/>
        <v>-4.1171370540701862</v>
      </c>
      <c r="S44" s="553">
        <f t="shared" ref="S44:S60" si="94">((H44/G44)-1)*100</f>
        <v>-23.714994166489245</v>
      </c>
      <c r="T44" s="553">
        <f t="shared" si="90"/>
        <v>46.357571904687724</v>
      </c>
      <c r="U44" s="553">
        <f t="shared" si="83"/>
        <v>21.50760047199276</v>
      </c>
      <c r="V44" s="553">
        <f t="shared" si="78"/>
        <v>-7.7831797121624362</v>
      </c>
      <c r="W44" s="553">
        <f t="shared" si="79"/>
        <v>1.6953975324466075</v>
      </c>
      <c r="X44" s="553"/>
      <c r="Z44" s="554">
        <f t="shared" si="61"/>
        <v>66141.872144185647</v>
      </c>
      <c r="AA44" s="554">
        <f t="shared" si="62"/>
        <v>13.640338976627042</v>
      </c>
      <c r="AB44" s="555">
        <f t="shared" si="63"/>
        <v>-100</v>
      </c>
      <c r="AC44" s="543"/>
      <c r="AD44" s="404" t="str">
        <f t="shared" si="64"/>
        <v>58,712.5 (-4.1%)</v>
      </c>
      <c r="AE44" s="556" t="str">
        <f t="shared" si="65"/>
        <v>44,788.8 (-23.7%)</v>
      </c>
      <c r="AF44" s="556" t="str">
        <f t="shared" si="66"/>
        <v>65,551.9 (46.4%)</v>
      </c>
      <c r="AG44" s="556" t="str">
        <f t="shared" si="67"/>
        <v>79,650.5 (21.5%)</v>
      </c>
      <c r="AH44" s="556" t="str">
        <f t="shared" si="68"/>
        <v>73,451.1 (-7.8%)</v>
      </c>
      <c r="AI44" s="556" t="str">
        <f t="shared" si="69"/>
        <v>74,696.4 (1.7%)</v>
      </c>
      <c r="AJ44" s="556" t="str">
        <f t="shared" si="70"/>
        <v>0.0 (0.0%)</v>
      </c>
    </row>
    <row r="45" spans="1:36" ht="11.1" customHeight="1" x14ac:dyDescent="0.6">
      <c r="A45" s="394"/>
      <c r="C45" s="347" t="s">
        <v>16</v>
      </c>
      <c r="D45" s="314">
        <f t="shared" ref="D45" si="95">+D38+D39+D41+D43</f>
        <v>92684.65</v>
      </c>
      <c r="E45" s="383">
        <f t="shared" ref="E45:J45" si="96">+E38+E39+E41+E43</f>
        <v>105838.74000000002</v>
      </c>
      <c r="F45" s="314">
        <f t="shared" si="96"/>
        <v>121961.42</v>
      </c>
      <c r="G45" s="314">
        <f t="shared" si="96"/>
        <v>118611.22999999998</v>
      </c>
      <c r="H45" s="551">
        <f t="shared" si="96"/>
        <v>102967.689728</v>
      </c>
      <c r="I45" s="551">
        <f t="shared" si="96"/>
        <v>128507.61000000002</v>
      </c>
      <c r="J45" s="551">
        <f t="shared" si="96"/>
        <v>152853.54999999999</v>
      </c>
      <c r="K45" s="551">
        <f t="shared" ref="K45:L45" si="97">+K38+K39+K41+K43</f>
        <v>146121.89000000001</v>
      </c>
      <c r="L45" s="551">
        <f t="shared" si="97"/>
        <v>149584.17219120782</v>
      </c>
      <c r="M45" s="551"/>
      <c r="N45" s="552"/>
      <c r="O45" s="299">
        <v>-10.263551286048179</v>
      </c>
      <c r="P45" s="317">
        <f t="shared" si="87"/>
        <v>14.192306924609444</v>
      </c>
      <c r="Q45" s="317">
        <f t="shared" si="88"/>
        <v>15.233250131284603</v>
      </c>
      <c r="R45" s="317">
        <f t="shared" si="89"/>
        <v>-2.7469260361186465</v>
      </c>
      <c r="S45" s="553">
        <f t="shared" si="94"/>
        <v>-13.188920030590678</v>
      </c>
      <c r="T45" s="553">
        <f t="shared" si="90"/>
        <v>24.803819857924768</v>
      </c>
      <c r="U45" s="553">
        <f t="shared" si="83"/>
        <v>18.945134844543432</v>
      </c>
      <c r="V45" s="553">
        <f t="shared" si="78"/>
        <v>-4.4039932340465544</v>
      </c>
      <c r="W45" s="553">
        <f t="shared" si="79"/>
        <v>2.3694479938685564</v>
      </c>
      <c r="X45" s="553"/>
      <c r="Z45" s="554">
        <f t="shared" si="61"/>
        <v>133107.69031986795</v>
      </c>
      <c r="AA45" s="554">
        <f t="shared" si="62"/>
        <v>9.7857993774794529</v>
      </c>
      <c r="AB45" s="555">
        <f t="shared" si="63"/>
        <v>-100</v>
      </c>
      <c r="AC45" s="543"/>
      <c r="AD45" s="404" t="str">
        <f t="shared" si="64"/>
        <v>118,611.2 (-2.7%)</v>
      </c>
      <c r="AE45" s="556" t="str">
        <f t="shared" si="65"/>
        <v>102,967.7 (-13.2%)</v>
      </c>
      <c r="AF45" s="556" t="str">
        <f t="shared" si="66"/>
        <v>128,507.6 (24.8%)</v>
      </c>
      <c r="AG45" s="556" t="str">
        <f t="shared" si="67"/>
        <v>152,853.6 (18.9%)</v>
      </c>
      <c r="AH45" s="556" t="str">
        <f t="shared" si="68"/>
        <v>146,121.9 (-4.4%)</v>
      </c>
      <c r="AI45" s="556" t="str">
        <f t="shared" si="69"/>
        <v>149,584.2 (2.4%)</v>
      </c>
      <c r="AJ45" s="556" t="str">
        <f t="shared" si="70"/>
        <v>0.0 (0.0%)</v>
      </c>
    </row>
    <row r="46" spans="1:36" ht="11.1" customHeight="1" x14ac:dyDescent="0.6">
      <c r="B46" s="391">
        <v>7</v>
      </c>
      <c r="C46" s="345" t="s">
        <v>679</v>
      </c>
      <c r="D46" s="311">
        <v>16073.99</v>
      </c>
      <c r="E46" s="382">
        <v>18944.53</v>
      </c>
      <c r="F46" s="311">
        <v>20747.78</v>
      </c>
      <c r="G46" s="311">
        <v>21022.92</v>
      </c>
      <c r="H46" s="562">
        <v>15394.782561</v>
      </c>
      <c r="I46" s="562">
        <v>22032.18</v>
      </c>
      <c r="J46" s="531">
        <v>27116.27</v>
      </c>
      <c r="K46" s="531">
        <v>23955.279999999999</v>
      </c>
      <c r="L46" s="531">
        <f>ROUND(27093.8392410929,2)</f>
        <v>27093.84</v>
      </c>
      <c r="M46" s="531"/>
      <c r="N46" s="532"/>
      <c r="O46" s="291">
        <v>-7.896211560367739</v>
      </c>
      <c r="P46" s="316">
        <f t="shared" si="87"/>
        <v>17.858291562953553</v>
      </c>
      <c r="Q46" s="316">
        <f t="shared" si="88"/>
        <v>9.518578713750081</v>
      </c>
      <c r="R46" s="316">
        <f t="shared" si="89"/>
        <v>1.3261177822398329</v>
      </c>
      <c r="S46" s="544">
        <f t="shared" si="94"/>
        <v>-26.771435361976348</v>
      </c>
      <c r="T46" s="544">
        <f t="shared" si="90"/>
        <v>43.114590366574525</v>
      </c>
      <c r="U46" s="544">
        <f t="shared" si="83"/>
        <v>23.075746476290583</v>
      </c>
      <c r="V46" s="544">
        <f t="shared" si="78"/>
        <v>-11.657171137475775</v>
      </c>
      <c r="W46" s="544">
        <f t="shared" si="79"/>
        <v>13.101746253853008</v>
      </c>
      <c r="X46" s="544"/>
      <c r="Z46" s="545">
        <f t="shared" si="61"/>
        <v>22769.212093499998</v>
      </c>
      <c r="AA46" s="545">
        <f t="shared" si="62"/>
        <v>15.179251163622043</v>
      </c>
      <c r="AB46" s="546">
        <f t="shared" si="63"/>
        <v>-100</v>
      </c>
      <c r="AC46" s="543"/>
      <c r="AD46" s="403" t="str">
        <f t="shared" si="64"/>
        <v>21,022.9 (1.3%)</v>
      </c>
      <c r="AE46" s="549" t="str">
        <f t="shared" si="65"/>
        <v>15,394.8 (-26.8%)</v>
      </c>
      <c r="AF46" s="549" t="str">
        <f t="shared" si="66"/>
        <v>22,032.2 (43.1%)</v>
      </c>
      <c r="AG46" s="549" t="str">
        <f t="shared" si="67"/>
        <v>27,116.3 (23.1%)</v>
      </c>
      <c r="AH46" s="549" t="str">
        <f t="shared" si="68"/>
        <v>23,955.3 (-11.7%)</v>
      </c>
      <c r="AI46" s="549" t="str">
        <f t="shared" si="69"/>
        <v>27,093.8 (13.1%)</v>
      </c>
      <c r="AJ46" s="549" t="str">
        <f t="shared" si="70"/>
        <v>0.0 (0.0%)</v>
      </c>
    </row>
    <row r="47" spans="1:36" customFormat="1" ht="11.1" hidden="1" customHeight="1" x14ac:dyDescent="0.5">
      <c r="A47" s="397">
        <v>7</v>
      </c>
      <c r="B47" s="398"/>
      <c r="C47" s="348" t="s">
        <v>680</v>
      </c>
      <c r="D47" s="314">
        <f t="shared" ref="D47" si="98">+D45+D46</f>
        <v>108758.64</v>
      </c>
      <c r="E47" s="383">
        <f t="shared" ref="E47" si="99">+E45+E46</f>
        <v>124783.27000000002</v>
      </c>
      <c r="F47" s="314">
        <f t="shared" ref="F47:L47" si="100">+F45+F46</f>
        <v>142709.20000000001</v>
      </c>
      <c r="G47" s="314">
        <f t="shared" si="100"/>
        <v>139634.14999999997</v>
      </c>
      <c r="H47" s="314">
        <f t="shared" si="100"/>
        <v>118362.472289</v>
      </c>
      <c r="I47" s="314">
        <f t="shared" si="100"/>
        <v>150539.79</v>
      </c>
      <c r="J47" s="314">
        <f t="shared" si="100"/>
        <v>179969.81999999998</v>
      </c>
      <c r="K47" s="314">
        <f t="shared" si="100"/>
        <v>170077.17</v>
      </c>
      <c r="L47" s="314">
        <f t="shared" si="100"/>
        <v>176678.01219120782</v>
      </c>
      <c r="M47" s="314"/>
      <c r="N47" s="298"/>
      <c r="O47" s="299">
        <v>-9.9213632490468555</v>
      </c>
      <c r="P47" s="317">
        <f t="shared" si="87"/>
        <v>14.734121353485129</v>
      </c>
      <c r="Q47" s="317">
        <f t="shared" si="88"/>
        <v>14.365651741615682</v>
      </c>
      <c r="R47" s="317">
        <f t="shared" si="89"/>
        <v>-2.1547664761627505</v>
      </c>
      <c r="S47" s="317">
        <f t="shared" si="94"/>
        <v>-15.23386486113889</v>
      </c>
      <c r="T47" s="317">
        <f t="shared" si="90"/>
        <v>27.185405212248526</v>
      </c>
      <c r="U47" s="317">
        <v>19.600000000000001</v>
      </c>
      <c r="V47" s="317">
        <f t="shared" si="78"/>
        <v>-5.4968383032221517</v>
      </c>
      <c r="W47" s="317">
        <f t="shared" si="79"/>
        <v>3.8810865627689983</v>
      </c>
      <c r="X47" s="317"/>
      <c r="Y47" s="312"/>
      <c r="Z47" s="516">
        <f t="shared" si="61"/>
        <v>155876.90241336796</v>
      </c>
      <c r="AA47" s="516">
        <f t="shared" si="62"/>
        <v>10.533041143182764</v>
      </c>
      <c r="AB47" s="518">
        <f t="shared" si="63"/>
        <v>-100</v>
      </c>
      <c r="AC47" s="399"/>
      <c r="AD47" s="401" t="str">
        <f t="shared" si="64"/>
        <v>139,634.2 (-2.2%)</v>
      </c>
      <c r="AE47" s="519" t="str">
        <f t="shared" si="65"/>
        <v>118,362.5 (-15.2%)</v>
      </c>
      <c r="AF47" s="519" t="str">
        <f t="shared" si="66"/>
        <v>150,539.8 (27.2%)</v>
      </c>
      <c r="AG47" s="519" t="str">
        <f t="shared" si="67"/>
        <v>179,969.8 (19.6%)</v>
      </c>
      <c r="AH47" s="519" t="str">
        <f t="shared" si="68"/>
        <v>170,077.2 (-5.5%)</v>
      </c>
      <c r="AI47" s="519" t="str">
        <f t="shared" si="69"/>
        <v>176,678.0 (3.9%)</v>
      </c>
      <c r="AJ47" s="519" t="str">
        <f t="shared" si="70"/>
        <v>0.0 (0.0%)</v>
      </c>
    </row>
    <row r="48" spans="1:36" ht="11.1" customHeight="1" x14ac:dyDescent="0.6">
      <c r="B48" s="395">
        <v>8</v>
      </c>
      <c r="C48" s="345" t="s">
        <v>681</v>
      </c>
      <c r="D48" s="311">
        <v>16647.72</v>
      </c>
      <c r="E48" s="382">
        <v>19041.11</v>
      </c>
      <c r="F48" s="311">
        <v>23264.66</v>
      </c>
      <c r="G48" s="311">
        <v>19750.5</v>
      </c>
      <c r="H48" s="562">
        <v>15678.172305</v>
      </c>
      <c r="I48" s="562">
        <v>22968.26</v>
      </c>
      <c r="J48" s="531">
        <v>27417.89</v>
      </c>
      <c r="K48" s="531">
        <v>23793.7</v>
      </c>
      <c r="L48" s="531">
        <v>25917.378068788799</v>
      </c>
      <c r="M48" s="531"/>
      <c r="N48" s="532"/>
      <c r="O48" s="291">
        <v>-1.7713667686850232</v>
      </c>
      <c r="P48" s="316">
        <f t="shared" si="87"/>
        <v>14.376683413704704</v>
      </c>
      <c r="Q48" s="316">
        <f t="shared" si="88"/>
        <v>22.181217376507977</v>
      </c>
      <c r="R48" s="316">
        <f t="shared" si="89"/>
        <v>-15.105142305969654</v>
      </c>
      <c r="S48" s="544">
        <f t="shared" si="94"/>
        <v>-20.618858737753477</v>
      </c>
      <c r="T48" s="544">
        <f t="shared" si="90"/>
        <v>46.498326164428505</v>
      </c>
      <c r="U48" s="544">
        <f t="shared" ref="U48:U60" si="101">((J48/I48)-1)*100</f>
        <v>19.372952065154259</v>
      </c>
      <c r="V48" s="544">
        <f t="shared" si="78"/>
        <v>-13.21834028803821</v>
      </c>
      <c r="W48" s="544">
        <f t="shared" si="79"/>
        <v>8.9253796962590837</v>
      </c>
      <c r="X48" s="544"/>
      <c r="Z48" s="545">
        <f t="shared" si="61"/>
        <v>22587.650062298129</v>
      </c>
      <c r="AA48" s="545">
        <f t="shared" si="62"/>
        <v>13.38977871067879</v>
      </c>
      <c r="AB48" s="546">
        <f t="shared" si="63"/>
        <v>-100</v>
      </c>
      <c r="AC48" s="543"/>
      <c r="AD48" s="403" t="str">
        <f t="shared" si="64"/>
        <v>19,750.5 (-15.1%)</v>
      </c>
      <c r="AE48" s="549" t="str">
        <f t="shared" si="65"/>
        <v>15,678.2 (-20.6%)</v>
      </c>
      <c r="AF48" s="549" t="str">
        <f t="shared" si="66"/>
        <v>22,968.3 (46.5%)</v>
      </c>
      <c r="AG48" s="549" t="str">
        <f t="shared" si="67"/>
        <v>27,417.9 (19.4%)</v>
      </c>
      <c r="AH48" s="549" t="str">
        <f t="shared" si="68"/>
        <v>23,793.7 (-13.2%)</v>
      </c>
      <c r="AI48" s="549" t="str">
        <f t="shared" si="69"/>
        <v>25,917.4 (8.9%)</v>
      </c>
      <c r="AJ48" s="549" t="str">
        <f t="shared" si="70"/>
        <v>0.0 (0.0%)</v>
      </c>
    </row>
    <row r="49" spans="1:36" customFormat="1" ht="11.1" hidden="1" customHeight="1" x14ac:dyDescent="0.5">
      <c r="A49" s="394">
        <v>8</v>
      </c>
      <c r="B49" s="391"/>
      <c r="C49" s="348" t="s">
        <v>682</v>
      </c>
      <c r="D49" s="314">
        <f t="shared" ref="D49" si="102">D48+D47</f>
        <v>125406.36</v>
      </c>
      <c r="E49" s="383">
        <f t="shared" ref="E49" si="103">E48+E47</f>
        <v>143824.38</v>
      </c>
      <c r="F49" s="314">
        <f t="shared" ref="F49:L49" si="104">F48+F47</f>
        <v>165973.86000000002</v>
      </c>
      <c r="G49" s="314">
        <f t="shared" si="104"/>
        <v>159384.64999999997</v>
      </c>
      <c r="H49" s="314">
        <f t="shared" si="104"/>
        <v>134040.64459400001</v>
      </c>
      <c r="I49" s="314">
        <f t="shared" si="104"/>
        <v>173508.05000000002</v>
      </c>
      <c r="J49" s="314">
        <f t="shared" si="104"/>
        <v>207387.70999999996</v>
      </c>
      <c r="K49" s="314">
        <f t="shared" si="104"/>
        <v>193870.87000000002</v>
      </c>
      <c r="L49" s="314">
        <f t="shared" si="104"/>
        <v>202595.39025999661</v>
      </c>
      <c r="M49" s="314"/>
      <c r="N49" s="298"/>
      <c r="O49" s="299">
        <v>-8.9181661058106538</v>
      </c>
      <c r="P49" s="317">
        <f t="shared" si="87"/>
        <v>14.686671393699658</v>
      </c>
      <c r="Q49" s="317">
        <f t="shared" si="88"/>
        <v>15.400365362256396</v>
      </c>
      <c r="R49" s="317">
        <f t="shared" si="89"/>
        <v>-3.9700287744106499</v>
      </c>
      <c r="S49" s="317">
        <f t="shared" si="94"/>
        <v>-15.901158239516766</v>
      </c>
      <c r="T49" s="317">
        <f t="shared" si="90"/>
        <v>29.444356617012769</v>
      </c>
      <c r="U49" s="317">
        <f t="shared" si="101"/>
        <v>19.526275582026287</v>
      </c>
      <c r="V49" s="317">
        <f t="shared" si="78"/>
        <v>-6.5176668376346614</v>
      </c>
      <c r="W49" s="317">
        <f t="shared" si="79"/>
        <v>4.500170788936253</v>
      </c>
      <c r="X49" s="317"/>
      <c r="Y49" s="312"/>
      <c r="Z49" s="516">
        <f t="shared" si="61"/>
        <v>178464.55247566607</v>
      </c>
      <c r="AA49" s="516">
        <f t="shared" si="62"/>
        <v>10.878735116020799</v>
      </c>
      <c r="AB49" s="518">
        <f t="shared" si="63"/>
        <v>-100</v>
      </c>
      <c r="AC49" s="399"/>
      <c r="AD49" s="404" t="str">
        <f t="shared" si="64"/>
        <v>159,384.7 (-4.0%)</v>
      </c>
      <c r="AE49" s="519" t="str">
        <f t="shared" si="65"/>
        <v>134,040.6 (-15.9%)</v>
      </c>
      <c r="AF49" s="519" t="str">
        <f t="shared" si="66"/>
        <v>173,508.1 (29.4%)</v>
      </c>
      <c r="AG49" s="519" t="str">
        <f t="shared" si="67"/>
        <v>207,387.7 (19.5%)</v>
      </c>
      <c r="AH49" s="519" t="str">
        <f t="shared" si="68"/>
        <v>193,870.9 (-6.5%)</v>
      </c>
      <c r="AI49" s="519" t="str">
        <f t="shared" si="69"/>
        <v>202,595.4 (4.5%)</v>
      </c>
      <c r="AJ49" s="519" t="str">
        <f t="shared" si="70"/>
        <v>0.0 (0.0%)</v>
      </c>
    </row>
    <row r="50" spans="1:36" ht="11.1" customHeight="1" x14ac:dyDescent="0.6">
      <c r="B50" s="391">
        <v>9</v>
      </c>
      <c r="C50" s="345" t="s">
        <v>683</v>
      </c>
      <c r="D50" s="311">
        <v>16817.96</v>
      </c>
      <c r="E50" s="382">
        <v>18392.349999999999</v>
      </c>
      <c r="F50" s="311">
        <v>20055.939999999999</v>
      </c>
      <c r="G50" s="311">
        <v>19128.150000000001</v>
      </c>
      <c r="H50" s="562">
        <v>17210.023437</v>
      </c>
      <c r="I50" s="562">
        <v>22291.51</v>
      </c>
      <c r="J50" s="531">
        <v>25486.81</v>
      </c>
      <c r="K50" s="531">
        <v>23287.5</v>
      </c>
      <c r="L50" s="531">
        <v>25588.986557836201</v>
      </c>
      <c r="M50" s="531"/>
      <c r="N50" s="532"/>
      <c r="O50" s="291">
        <v>4.9692294249085611</v>
      </c>
      <c r="P50" s="316">
        <f t="shared" si="87"/>
        <v>9.3613613066031665</v>
      </c>
      <c r="Q50" s="316">
        <f t="shared" si="88"/>
        <v>9.045010561456257</v>
      </c>
      <c r="R50" s="316">
        <f t="shared" si="89"/>
        <v>-4.6260110471012421</v>
      </c>
      <c r="S50" s="544">
        <f t="shared" si="94"/>
        <v>-10.027768304828232</v>
      </c>
      <c r="T50" s="544">
        <f t="shared" si="90"/>
        <v>29.526319831007662</v>
      </c>
      <c r="U50" s="544">
        <f t="shared" si="101"/>
        <v>14.334156815756316</v>
      </c>
      <c r="V50" s="544">
        <f t="shared" si="78"/>
        <v>-8.6292085984868265</v>
      </c>
      <c r="W50" s="544">
        <f t="shared" si="79"/>
        <v>9.8829267110518657</v>
      </c>
      <c r="X50" s="544"/>
      <c r="Z50" s="545">
        <f t="shared" si="61"/>
        <v>22165.496665806033</v>
      </c>
      <c r="AA50" s="545">
        <f t="shared" si="62"/>
        <v>10.425126666049621</v>
      </c>
      <c r="AB50" s="546">
        <f t="shared" si="63"/>
        <v>-100</v>
      </c>
      <c r="AC50" s="543"/>
      <c r="AD50" s="403" t="str">
        <f t="shared" si="64"/>
        <v>19,128.2 (-4.6%)</v>
      </c>
      <c r="AE50" s="549" t="str">
        <f t="shared" si="65"/>
        <v>17,210.0 (-10.0%)</v>
      </c>
      <c r="AF50" s="549" t="str">
        <f t="shared" si="66"/>
        <v>22,291.5 (29.5%)</v>
      </c>
      <c r="AG50" s="549" t="str">
        <f t="shared" si="67"/>
        <v>25,486.8 (14.3%)</v>
      </c>
      <c r="AH50" s="549" t="str">
        <f t="shared" si="68"/>
        <v>23,287.5 (-8.6%)</v>
      </c>
      <c r="AI50" s="549" t="str">
        <f t="shared" si="69"/>
        <v>25,589.0 (9.9%)</v>
      </c>
      <c r="AJ50" s="549" t="str">
        <f t="shared" si="70"/>
        <v>0.0 (0.0%)</v>
      </c>
    </row>
    <row r="51" spans="1:36" ht="11.1" customHeight="1" x14ac:dyDescent="0.6">
      <c r="A51" s="394"/>
      <c r="B51" s="395"/>
      <c r="C51" s="347" t="s">
        <v>23</v>
      </c>
      <c r="D51" s="314">
        <f t="shared" ref="D51" si="105">+D46+D48+D50</f>
        <v>49539.67</v>
      </c>
      <c r="E51" s="383">
        <f t="shared" ref="E51" si="106">+E46+E48+E50</f>
        <v>56377.99</v>
      </c>
      <c r="F51" s="314">
        <f t="shared" ref="F51:L51" si="107">+F46+F48+F50</f>
        <v>64068.380000000005</v>
      </c>
      <c r="G51" s="314">
        <f t="shared" si="107"/>
        <v>59901.57</v>
      </c>
      <c r="H51" s="551">
        <f t="shared" si="107"/>
        <v>48282.978302999996</v>
      </c>
      <c r="I51" s="551">
        <f t="shared" si="107"/>
        <v>67291.95</v>
      </c>
      <c r="J51" s="551">
        <f t="shared" si="107"/>
        <v>80020.97</v>
      </c>
      <c r="K51" s="551">
        <f t="shared" si="107"/>
        <v>71036.479999999996</v>
      </c>
      <c r="L51" s="551">
        <f t="shared" si="107"/>
        <v>78600.204626624996</v>
      </c>
      <c r="M51" s="551"/>
      <c r="N51" s="552"/>
      <c r="O51" s="299">
        <v>-1.7494427506214216</v>
      </c>
      <c r="P51" s="317">
        <f t="shared" si="87"/>
        <v>13.803725378065689</v>
      </c>
      <c r="Q51" s="317">
        <f t="shared" si="88"/>
        <v>13.64076654737072</v>
      </c>
      <c r="R51" s="317">
        <f t="shared" si="89"/>
        <v>-6.5036918367531786</v>
      </c>
      <c r="S51" s="553">
        <f t="shared" si="94"/>
        <v>-19.396138860801148</v>
      </c>
      <c r="T51" s="553">
        <f t="shared" si="90"/>
        <v>39.369923656550633</v>
      </c>
      <c r="U51" s="553">
        <f t="shared" si="101"/>
        <v>18.916111065290874</v>
      </c>
      <c r="V51" s="553">
        <f t="shared" si="78"/>
        <v>-11.227669447146171</v>
      </c>
      <c r="W51" s="553">
        <f t="shared" si="79"/>
        <v>10.647662477962028</v>
      </c>
      <c r="X51" s="553"/>
      <c r="Z51" s="554">
        <f t="shared" si="61"/>
        <v>67522.358821604168</v>
      </c>
      <c r="AA51" s="554">
        <f t="shared" si="62"/>
        <v>12.955506239497039</v>
      </c>
      <c r="AB51" s="555">
        <f t="shared" si="63"/>
        <v>-100</v>
      </c>
      <c r="AC51" s="543"/>
      <c r="AD51" s="404" t="str">
        <f t="shared" si="64"/>
        <v>59,901.6 (-6.5%)</v>
      </c>
      <c r="AE51" s="556" t="str">
        <f t="shared" si="65"/>
        <v>48,283.0 (-19.4%)</v>
      </c>
      <c r="AF51" s="556" t="str">
        <f t="shared" si="66"/>
        <v>67,292.0 (39.4%)</v>
      </c>
      <c r="AG51" s="556" t="str">
        <f t="shared" si="67"/>
        <v>80,021.0 (18.9%)</v>
      </c>
      <c r="AH51" s="556" t="str">
        <f t="shared" si="68"/>
        <v>71,036.5 (-11.2%)</v>
      </c>
      <c r="AI51" s="556" t="str">
        <f t="shared" si="69"/>
        <v>78,600.2 (10.6%)</v>
      </c>
      <c r="AJ51" s="556" t="str">
        <f t="shared" si="70"/>
        <v>0.0 (0.0%)</v>
      </c>
    </row>
    <row r="52" spans="1:36" customFormat="1" ht="11.1" hidden="1" customHeight="1" x14ac:dyDescent="0.5">
      <c r="A52" s="394">
        <v>9</v>
      </c>
      <c r="B52" s="395"/>
      <c r="C52" s="348" t="s">
        <v>684</v>
      </c>
      <c r="D52" s="314">
        <f t="shared" ref="D52" si="108">+D45+D46+D48+D50</f>
        <v>142224.32000000001</v>
      </c>
      <c r="E52" s="383">
        <f t="shared" ref="E52" si="109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10">+J45+J46+J48+J50</f>
        <v>232874.51999999996</v>
      </c>
      <c r="K52" s="314">
        <f>+K45+K46+K48+K50</f>
        <v>217158.37000000002</v>
      </c>
      <c r="L52" s="314">
        <f>+L45+L46+L48+L50</f>
        <v>228184.37681783282</v>
      </c>
      <c r="M52" s="314"/>
      <c r="N52" s="298"/>
      <c r="O52" s="299">
        <v>-7.4706014039553121</v>
      </c>
      <c r="P52" s="317">
        <f t="shared" si="87"/>
        <v>14.056955941149862</v>
      </c>
      <c r="Q52" s="317">
        <f t="shared" si="88"/>
        <v>14.679786727299948</v>
      </c>
      <c r="R52" s="317">
        <f t="shared" si="89"/>
        <v>-4.0407504604101359</v>
      </c>
      <c r="S52" s="317">
        <f t="shared" si="94"/>
        <v>-15.271807942623694</v>
      </c>
      <c r="T52" s="317">
        <f t="shared" si="90"/>
        <v>29.453682782987368</v>
      </c>
      <c r="U52" s="317">
        <f t="shared" si="101"/>
        <v>18.935160017724218</v>
      </c>
      <c r="V52" s="317">
        <f t="shared" si="78"/>
        <v>-6.7487632395334396</v>
      </c>
      <c r="W52" s="317">
        <f t="shared" si="79"/>
        <v>5.0774035639670645</v>
      </c>
      <c r="X52" s="317"/>
      <c r="Y52" s="312"/>
      <c r="Z52" s="516">
        <f t="shared" si="61"/>
        <v>200630.04914147212</v>
      </c>
      <c r="AA52" s="516">
        <f t="shared" si="62"/>
        <v>10.827401609403765</v>
      </c>
      <c r="AB52" s="518">
        <f t="shared" si="63"/>
        <v>-100</v>
      </c>
      <c r="AC52" s="399"/>
      <c r="AD52" s="401" t="str">
        <f t="shared" si="64"/>
        <v>178,512.8 (-4.0%)</v>
      </c>
      <c r="AE52" s="519" t="str">
        <f t="shared" si="65"/>
        <v>151,250.7 (-15.3%)</v>
      </c>
      <c r="AF52" s="519" t="str">
        <f t="shared" si="66"/>
        <v>195,799.6 (29.5%)</v>
      </c>
      <c r="AG52" s="519" t="str">
        <f t="shared" si="67"/>
        <v>232,874.5 (18.9%)</v>
      </c>
      <c r="AH52" s="519" t="str">
        <f t="shared" si="68"/>
        <v>217,158.4 (-6.7%)</v>
      </c>
      <c r="AI52" s="519" t="str">
        <f t="shared" si="69"/>
        <v>228,184.4 (5.1%)</v>
      </c>
      <c r="AJ52" s="519" t="str">
        <f t="shared" si="70"/>
        <v>0.0 (0.0%)</v>
      </c>
    </row>
    <row r="53" spans="1:36" ht="11.1" customHeight="1" x14ac:dyDescent="0.6">
      <c r="B53" s="395">
        <v>10</v>
      </c>
      <c r="C53" s="345" t="s">
        <v>666</v>
      </c>
      <c r="D53" s="311">
        <v>17504.939999999999</v>
      </c>
      <c r="E53" s="382">
        <v>19811.84</v>
      </c>
      <c r="F53" s="311">
        <v>21909.52</v>
      </c>
      <c r="G53" s="311">
        <v>20226.77</v>
      </c>
      <c r="H53" s="562">
        <v>17163.874374999999</v>
      </c>
      <c r="I53" s="562">
        <v>22841.67</v>
      </c>
      <c r="J53" s="531">
        <v>22147.39</v>
      </c>
      <c r="K53" s="531">
        <v>24176.33</v>
      </c>
      <c r="L53" s="531">
        <v>28016.400000000001</v>
      </c>
      <c r="M53" s="531"/>
      <c r="N53" s="532"/>
      <c r="O53" s="291">
        <v>6.3143209920031529</v>
      </c>
      <c r="P53" s="316">
        <f t="shared" si="87"/>
        <v>13.178565593483915</v>
      </c>
      <c r="Q53" s="316">
        <f t="shared" si="88"/>
        <v>10.588012017056458</v>
      </c>
      <c r="R53" s="316">
        <f t="shared" si="89"/>
        <v>-7.680451237635511</v>
      </c>
      <c r="S53" s="544">
        <f t="shared" si="94"/>
        <v>-15.142781694754037</v>
      </c>
      <c r="T53" s="544">
        <f t="shared" si="90"/>
        <v>33.079918327006517</v>
      </c>
      <c r="U53" s="544">
        <f t="shared" si="101"/>
        <v>-3.0395325735815271</v>
      </c>
      <c r="V53" s="544">
        <f t="shared" si="78"/>
        <v>9.1610794770851101</v>
      </c>
      <c r="W53" s="544">
        <f t="shared" si="79"/>
        <v>15.883593580994294</v>
      </c>
      <c r="X53" s="544"/>
      <c r="Z53" s="545">
        <f t="shared" si="61"/>
        <v>22428.739062500001</v>
      </c>
      <c r="AA53" s="545">
        <f t="shared" si="62"/>
        <v>13.031437415455539</v>
      </c>
      <c r="AB53" s="546">
        <f t="shared" si="63"/>
        <v>-100</v>
      </c>
      <c r="AC53" s="543"/>
      <c r="AD53" s="403" t="str">
        <f t="shared" si="64"/>
        <v>20,226.8 (-7.7%)</v>
      </c>
      <c r="AE53" s="549" t="str">
        <f t="shared" si="65"/>
        <v>17,163.9 (-15.1%)</v>
      </c>
      <c r="AF53" s="549" t="str">
        <f t="shared" si="66"/>
        <v>22,841.7 (33.1%)</v>
      </c>
      <c r="AG53" s="549" t="str">
        <f t="shared" si="67"/>
        <v>22,147.4 (-3.0%)</v>
      </c>
      <c r="AH53" s="549" t="str">
        <f t="shared" si="68"/>
        <v>24,176.3 (9.2%)</v>
      </c>
      <c r="AI53" s="549" t="str">
        <f t="shared" si="69"/>
        <v>28,016.4 (15.9%)</v>
      </c>
      <c r="AJ53" s="549" t="str">
        <f t="shared" si="70"/>
        <v>0.0 (0.0%)</v>
      </c>
    </row>
    <row r="54" spans="1:36" customFormat="1" ht="11.1" hidden="1" customHeight="1" x14ac:dyDescent="0.5">
      <c r="A54" s="392">
        <v>10</v>
      </c>
      <c r="B54" s="393"/>
      <c r="C54" s="348" t="s">
        <v>685</v>
      </c>
      <c r="D54" s="314">
        <f t="shared" ref="D54" si="111">+D45+D51+D53</f>
        <v>159729.26</v>
      </c>
      <c r="E54" s="383">
        <f t="shared" ref="E54" si="112">+E45+E51+E53</f>
        <v>182028.57</v>
      </c>
      <c r="F54" s="314">
        <f t="shared" ref="F54" si="113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L54" si="114">+K45+K51+K53</f>
        <v>241334.7</v>
      </c>
      <c r="L54" s="314">
        <f t="shared" si="114"/>
        <v>256200.77681783281</v>
      </c>
      <c r="M54" s="314"/>
      <c r="N54" s="297"/>
      <c r="O54" s="299">
        <v>-6.136822155220889</v>
      </c>
      <c r="P54" s="317">
        <f t="shared" si="87"/>
        <v>13.960691985926687</v>
      </c>
      <c r="Q54" s="317">
        <f t="shared" si="88"/>
        <v>14.234441329731906</v>
      </c>
      <c r="R54" s="317">
        <f t="shared" si="89"/>
        <v>-4.4242474198722963</v>
      </c>
      <c r="S54" s="317">
        <f t="shared" si="94"/>
        <v>-15.258676263614724</v>
      </c>
      <c r="T54" s="317">
        <f t="shared" si="90"/>
        <v>29.823248560636493</v>
      </c>
      <c r="U54" s="317">
        <f t="shared" si="101"/>
        <v>16.639441700908829</v>
      </c>
      <c r="V54" s="317">
        <f t="shared" si="78"/>
        <v>-5.3670721860721526</v>
      </c>
      <c r="W54" s="317">
        <f t="shared" si="79"/>
        <v>6.1599416983271871</v>
      </c>
      <c r="X54" s="317"/>
      <c r="Y54" s="312"/>
      <c r="Z54" s="516">
        <f t="shared" si="61"/>
        <v>223058.78820397213</v>
      </c>
      <c r="AA54" s="516">
        <f t="shared" si="62"/>
        <v>11.058093333358876</v>
      </c>
      <c r="AB54" s="518">
        <f t="shared" si="63"/>
        <v>-100</v>
      </c>
      <c r="AC54" s="399"/>
      <c r="AD54" s="401" t="str">
        <f t="shared" si="64"/>
        <v>198,739.6 (-4.4%)</v>
      </c>
      <c r="AE54" s="519" t="str">
        <f t="shared" si="65"/>
        <v>168,414.5 (-15.3%)</v>
      </c>
      <c r="AF54" s="519" t="str">
        <f t="shared" si="66"/>
        <v>218,641.2 (29.8%)</v>
      </c>
      <c r="AG54" s="519" t="str">
        <f t="shared" si="67"/>
        <v>255,021.9 (16.6%)</v>
      </c>
      <c r="AH54" s="519" t="str">
        <f t="shared" si="68"/>
        <v>241,334.7 (-5.4%)</v>
      </c>
      <c r="AI54" s="519" t="str">
        <f t="shared" si="69"/>
        <v>256,200.8 (6.2%)</v>
      </c>
      <c r="AJ54" s="519" t="str">
        <f t="shared" si="70"/>
        <v>0.0 (0.0%)</v>
      </c>
    </row>
    <row r="55" spans="1:36" ht="11.1" customHeight="1" x14ac:dyDescent="0.6">
      <c r="B55" s="395">
        <v>11</v>
      </c>
      <c r="C55" s="345" t="s">
        <v>667</v>
      </c>
      <c r="D55" s="311">
        <v>17299.96</v>
      </c>
      <c r="E55" s="382">
        <v>19548.830000000002</v>
      </c>
      <c r="F55" s="311">
        <v>22162.85</v>
      </c>
      <c r="G55" s="311">
        <v>19069.22</v>
      </c>
      <c r="H55" s="562">
        <v>18783.706298000001</v>
      </c>
      <c r="I55" s="562">
        <v>22401.42</v>
      </c>
      <c r="J55" s="531">
        <v>23503.72</v>
      </c>
      <c r="K55" s="531">
        <v>25608.51</v>
      </c>
      <c r="L55" s="531">
        <v>25832.530602274601</v>
      </c>
      <c r="M55" s="531"/>
      <c r="N55" s="532"/>
      <c r="O55" s="291">
        <v>2.5631357595203186</v>
      </c>
      <c r="P55" s="316">
        <f t="shared" si="87"/>
        <v>12.999278611048837</v>
      </c>
      <c r="Q55" s="316">
        <f t="shared" si="88"/>
        <v>13.371746544422326</v>
      </c>
      <c r="R55" s="316">
        <f t="shared" si="89"/>
        <v>-13.95862896694242</v>
      </c>
      <c r="S55" s="544">
        <f t="shared" si="94"/>
        <v>-1.4972489802938971</v>
      </c>
      <c r="T55" s="544">
        <f t="shared" si="90"/>
        <v>19.259850237251609</v>
      </c>
      <c r="U55" s="544">
        <f t="shared" si="101"/>
        <v>4.9206702075136333</v>
      </c>
      <c r="V55" s="544">
        <f t="shared" si="78"/>
        <v>8.955135612575349</v>
      </c>
      <c r="W55" s="544">
        <f t="shared" si="79"/>
        <v>0.8747896784100373</v>
      </c>
      <c r="X55" s="544"/>
      <c r="Y55" s="544"/>
      <c r="Z55" s="545">
        <f t="shared" si="61"/>
        <v>22533.1844833791</v>
      </c>
      <c r="AA55" s="545">
        <f t="shared" si="62"/>
        <v>8.292010297154583</v>
      </c>
      <c r="AB55" s="546">
        <f t="shared" si="63"/>
        <v>-100</v>
      </c>
      <c r="AC55" s="543"/>
      <c r="AD55" s="403" t="str">
        <f t="shared" si="64"/>
        <v>19,069.2 (-14.0%)</v>
      </c>
      <c r="AE55" s="549" t="str">
        <f t="shared" si="65"/>
        <v>18,783.7 (-1.5%)</v>
      </c>
      <c r="AF55" s="549" t="str">
        <f t="shared" si="66"/>
        <v>22,401.4 (19.3%)</v>
      </c>
      <c r="AG55" s="549" t="str">
        <f t="shared" si="67"/>
        <v>23,503.7 (4.9%)</v>
      </c>
      <c r="AH55" s="549" t="str">
        <f t="shared" si="68"/>
        <v>25,608.5 (9.0%)</v>
      </c>
      <c r="AI55" s="549" t="str">
        <f t="shared" si="69"/>
        <v>25,832.5 (0.9%)</v>
      </c>
      <c r="AJ55" s="549" t="str">
        <f t="shared" si="70"/>
        <v>0.0 (0.0%)</v>
      </c>
    </row>
    <row r="56" spans="1:36" customFormat="1" ht="11.1" hidden="1" customHeight="1" x14ac:dyDescent="0.5">
      <c r="A56" s="392">
        <v>11</v>
      </c>
      <c r="B56" s="393"/>
      <c r="C56" s="348" t="s">
        <v>668</v>
      </c>
      <c r="D56" s="314">
        <f t="shared" ref="D56" si="115">+D45+D51+D53+D55</f>
        <v>177029.22</v>
      </c>
      <c r="E56" s="383">
        <f t="shared" ref="E56" si="116">+E45+E51+E53+E55</f>
        <v>201577.40000000002</v>
      </c>
      <c r="F56" s="314">
        <f t="shared" ref="F56:L56" si="117">+F45+F51+F53+F55</f>
        <v>230102.16999999998</v>
      </c>
      <c r="G56" s="314">
        <f t="shared" si="117"/>
        <v>217808.78999999998</v>
      </c>
      <c r="H56" s="314">
        <f t="shared" si="117"/>
        <v>187198.24870400003</v>
      </c>
      <c r="I56" s="314">
        <f t="shared" si="117"/>
        <v>241042.64999999997</v>
      </c>
      <c r="J56" s="314">
        <f t="shared" si="117"/>
        <v>278525.63</v>
      </c>
      <c r="K56" s="314">
        <f t="shared" si="117"/>
        <v>266943.21000000002</v>
      </c>
      <c r="L56" s="314">
        <f t="shared" si="117"/>
        <v>282033.30742010742</v>
      </c>
      <c r="M56" s="314"/>
      <c r="N56" s="298"/>
      <c r="O56" s="291">
        <v>-5.3522437920518033</v>
      </c>
      <c r="P56" s="317">
        <f t="shared" si="87"/>
        <v>13.866739061495048</v>
      </c>
      <c r="Q56" s="317">
        <f t="shared" si="88"/>
        <v>14.150777815370152</v>
      </c>
      <c r="R56" s="317">
        <f t="shared" si="89"/>
        <v>-5.3425745615523823</v>
      </c>
      <c r="S56" s="317">
        <f t="shared" si="94"/>
        <v>-14.05385948657074</v>
      </c>
      <c r="T56" s="317">
        <f t="shared" si="90"/>
        <v>28.763303967196464</v>
      </c>
      <c r="U56" s="317">
        <f t="shared" si="101"/>
        <v>15.550351773845851</v>
      </c>
      <c r="V56" s="317">
        <f t="shared" si="78"/>
        <v>-4.1584754695645039</v>
      </c>
      <c r="W56" s="317">
        <f t="shared" si="79"/>
        <v>5.6529242381206934</v>
      </c>
      <c r="X56" s="317"/>
      <c r="Y56" s="317"/>
      <c r="Z56" s="516">
        <f t="shared" si="61"/>
        <v>245591.9726873512</v>
      </c>
      <c r="AA56" s="516">
        <f t="shared" si="62"/>
        <v>10.789768460728165</v>
      </c>
      <c r="AB56" s="518">
        <f t="shared" si="63"/>
        <v>-100</v>
      </c>
      <c r="AC56" s="399"/>
      <c r="AD56" s="401" t="str">
        <f t="shared" si="64"/>
        <v>217,808.8 (-5.3%)</v>
      </c>
      <c r="AE56" s="519" t="str">
        <f t="shared" si="65"/>
        <v>187,198.2 (-14.1%)</v>
      </c>
      <c r="AF56" s="519" t="str">
        <f t="shared" si="66"/>
        <v>241,042.7 (28.8%)</v>
      </c>
      <c r="AG56" s="519" t="str">
        <f t="shared" si="67"/>
        <v>278,525.6 (15.6%)</v>
      </c>
      <c r="AH56" s="519" t="str">
        <f t="shared" si="68"/>
        <v>266,943.2 (-4.2%)</v>
      </c>
      <c r="AI56" s="519" t="str">
        <f t="shared" si="69"/>
        <v>282,033.3 (5.7%)</v>
      </c>
      <c r="AJ56" s="519" t="str">
        <f t="shared" si="70"/>
        <v>0.0 (0.0%)</v>
      </c>
    </row>
    <row r="57" spans="1:36" ht="11.1" customHeight="1" x14ac:dyDescent="0.6">
      <c r="B57" s="395">
        <v>12</v>
      </c>
      <c r="C57" s="345" t="s">
        <v>686</v>
      </c>
      <c r="D57" s="311">
        <v>17168.810000000001</v>
      </c>
      <c r="E57" s="382">
        <v>19941.43</v>
      </c>
      <c r="F57" s="311">
        <v>18098.88</v>
      </c>
      <c r="G57" s="311">
        <v>18451.080000000002</v>
      </c>
      <c r="H57" s="562">
        <v>18958.130809999999</v>
      </c>
      <c r="I57" s="562">
        <v>26300.07</v>
      </c>
      <c r="J57" s="531">
        <v>22504.21</v>
      </c>
      <c r="K57" s="531">
        <v>21566.2</v>
      </c>
      <c r="L57" s="531">
        <v>24776.51</v>
      </c>
      <c r="M57" s="531"/>
      <c r="N57" s="532"/>
      <c r="O57" s="291">
        <v>9.9654004503962224</v>
      </c>
      <c r="P57" s="316">
        <f t="shared" si="87"/>
        <v>16.149168171818552</v>
      </c>
      <c r="Q57" s="316">
        <f t="shared" si="88"/>
        <v>-9.2398087800122592</v>
      </c>
      <c r="R57" s="316">
        <f t="shared" si="89"/>
        <v>1.9459767676232032</v>
      </c>
      <c r="S57" s="544">
        <f t="shared" si="94"/>
        <v>2.7480820092915748</v>
      </c>
      <c r="T57" s="544">
        <f t="shared" si="90"/>
        <v>38.727125915426683</v>
      </c>
      <c r="U57" s="544">
        <f t="shared" si="101"/>
        <v>-14.432889342119626</v>
      </c>
      <c r="V57" s="544">
        <f t="shared" si="78"/>
        <v>-4.168153425514598</v>
      </c>
      <c r="W57" s="544">
        <f t="shared" si="79"/>
        <v>14.885839879070017</v>
      </c>
      <c r="X57" s="544"/>
      <c r="Y57" s="544"/>
      <c r="Z57" s="545">
        <f t="shared" si="61"/>
        <v>22092.700135000003</v>
      </c>
      <c r="AA57" s="545">
        <f t="shared" si="62"/>
        <v>6.9205426141913717</v>
      </c>
      <c r="AB57" s="546">
        <f t="shared" si="63"/>
        <v>-100</v>
      </c>
      <c r="AC57" s="543"/>
      <c r="AD57" s="403" t="str">
        <f t="shared" si="64"/>
        <v>18,451.1 (1.9%)</v>
      </c>
      <c r="AE57" s="549" t="str">
        <f t="shared" si="65"/>
        <v>18,958.1 (2.7%)</v>
      </c>
      <c r="AF57" s="549" t="str">
        <f t="shared" si="66"/>
        <v>26,300.1 (38.7%)</v>
      </c>
      <c r="AG57" s="549" t="str">
        <f t="shared" si="67"/>
        <v>22,504.2 (-14.4%)</v>
      </c>
      <c r="AH57" s="549" t="str">
        <f t="shared" si="68"/>
        <v>21,566.2 (-4.2%)</v>
      </c>
      <c r="AI57" s="549" t="str">
        <f t="shared" si="69"/>
        <v>24,776.5 (14.9%)</v>
      </c>
      <c r="AJ57" s="549" t="str">
        <f t="shared" si="70"/>
        <v>0.0 (0.0%)</v>
      </c>
    </row>
    <row r="58" spans="1:36" ht="11.1" customHeight="1" x14ac:dyDescent="0.6">
      <c r="A58" s="394"/>
      <c r="B58" s="395"/>
      <c r="C58" s="347" t="s">
        <v>30</v>
      </c>
      <c r="D58" s="314">
        <f t="shared" ref="D58" si="118">+D53+D55+D57</f>
        <v>51973.709999999992</v>
      </c>
      <c r="E58" s="314">
        <f t="shared" ref="E58:J58" si="119">+E53+E55+E57</f>
        <v>59302.1</v>
      </c>
      <c r="F58" s="314">
        <f t="shared" si="119"/>
        <v>62171.25</v>
      </c>
      <c r="G58" s="314">
        <f t="shared" si="119"/>
        <v>57747.070000000007</v>
      </c>
      <c r="H58" s="551">
        <f t="shared" si="119"/>
        <v>54905.711483000006</v>
      </c>
      <c r="I58" s="551">
        <f t="shared" si="119"/>
        <v>71543.16</v>
      </c>
      <c r="J58" s="551">
        <f t="shared" si="119"/>
        <v>68155.320000000007</v>
      </c>
      <c r="K58" s="551">
        <f t="shared" ref="K58:L58" si="120">+K53+K55+K57</f>
        <v>71351.039999999994</v>
      </c>
      <c r="L58" s="551">
        <f t="shared" si="120"/>
        <v>78625.440602274597</v>
      </c>
      <c r="M58" s="551"/>
      <c r="N58" s="552"/>
      <c r="O58" s="299">
        <v>6.1862292196206203</v>
      </c>
      <c r="P58" s="317">
        <f t="shared" si="87"/>
        <v>14.100186421173344</v>
      </c>
      <c r="Q58" s="317">
        <f t="shared" si="88"/>
        <v>4.8381929139102997</v>
      </c>
      <c r="R58" s="317">
        <f t="shared" si="89"/>
        <v>-7.1161187848080782</v>
      </c>
      <c r="S58" s="553">
        <f t="shared" si="94"/>
        <v>-4.9203509667243743</v>
      </c>
      <c r="T58" s="553">
        <f t="shared" si="90"/>
        <v>30.301853974064819</v>
      </c>
      <c r="U58" s="553">
        <f t="shared" si="101"/>
        <v>-4.7353793150875623</v>
      </c>
      <c r="V58" s="553">
        <f t="shared" si="78"/>
        <v>4.6888782856569167</v>
      </c>
      <c r="W58" s="553">
        <f t="shared" si="79"/>
        <v>10.195227150542729</v>
      </c>
      <c r="X58" s="553"/>
      <c r="Y58" s="553"/>
      <c r="Z58" s="554">
        <f t="shared" si="61"/>
        <v>67054.6236808791</v>
      </c>
      <c r="AA58" s="554">
        <f t="shared" si="62"/>
        <v>9.392208958418923</v>
      </c>
      <c r="AB58" s="555">
        <f t="shared" si="63"/>
        <v>-100</v>
      </c>
      <c r="AC58" s="543"/>
      <c r="AD58" s="404" t="str">
        <f t="shared" si="64"/>
        <v>57,747.1 (-7.1%)</v>
      </c>
      <c r="AE58" s="556" t="str">
        <f t="shared" si="65"/>
        <v>54,905.7 (-4.9%)</v>
      </c>
      <c r="AF58" s="556" t="str">
        <f t="shared" si="66"/>
        <v>71,543.2 (30.3%)</v>
      </c>
      <c r="AG58" s="556" t="str">
        <f t="shared" si="67"/>
        <v>68,155.3 (-4.7%)</v>
      </c>
      <c r="AH58" s="556" t="str">
        <f t="shared" si="68"/>
        <v>71,351.0 (4.7%)</v>
      </c>
      <c r="AI58" s="556" t="str">
        <f t="shared" si="69"/>
        <v>78,625.4 (10.2%)</v>
      </c>
      <c r="AJ58" s="556" t="str">
        <f t="shared" si="70"/>
        <v>0.0 (0.0%)</v>
      </c>
    </row>
    <row r="59" spans="1:36" ht="11.1" customHeight="1" x14ac:dyDescent="0.6">
      <c r="A59" s="394"/>
      <c r="B59" s="395"/>
      <c r="C59" s="347" t="s">
        <v>31</v>
      </c>
      <c r="D59" s="379">
        <f t="shared" ref="D59" si="121">+D58+D51</f>
        <v>101513.37999999999</v>
      </c>
      <c r="E59" s="379">
        <f t="shared" ref="E59:J59" si="122">+E58+E51</f>
        <v>115680.09</v>
      </c>
      <c r="F59" s="379">
        <f t="shared" si="122"/>
        <v>126239.63</v>
      </c>
      <c r="G59" s="379">
        <f t="shared" si="122"/>
        <v>117648.64000000001</v>
      </c>
      <c r="H59" s="564">
        <f t="shared" si="122"/>
        <v>103188.689786</v>
      </c>
      <c r="I59" s="564">
        <f t="shared" si="122"/>
        <v>138835.10999999999</v>
      </c>
      <c r="J59" s="564">
        <f t="shared" si="122"/>
        <v>148176.29</v>
      </c>
      <c r="K59" s="564">
        <f t="shared" ref="K59:L59" si="123">+K58+K51</f>
        <v>142387.51999999999</v>
      </c>
      <c r="L59" s="564">
        <f t="shared" si="123"/>
        <v>157225.64522889961</v>
      </c>
      <c r="M59" s="564"/>
      <c r="N59" s="552"/>
      <c r="O59" s="299">
        <v>2.1594568369280864</v>
      </c>
      <c r="P59" s="317">
        <f t="shared" si="87"/>
        <v>13.955510101230018</v>
      </c>
      <c r="Q59" s="317">
        <f t="shared" si="88"/>
        <v>9.1282259548726152</v>
      </c>
      <c r="R59" s="317">
        <f t="shared" si="89"/>
        <v>-6.8053035326545164</v>
      </c>
      <c r="S59" s="553">
        <f t="shared" si="94"/>
        <v>-12.290792493648894</v>
      </c>
      <c r="T59" s="553">
        <f t="shared" si="90"/>
        <v>34.544890809182725</v>
      </c>
      <c r="U59" s="553">
        <f t="shared" si="101"/>
        <v>6.7282548340978243</v>
      </c>
      <c r="V59" s="553">
        <f t="shared" si="78"/>
        <v>-3.9066776472808318</v>
      </c>
      <c r="W59" s="553">
        <f t="shared" si="79"/>
        <v>10.420945058176191</v>
      </c>
      <c r="X59" s="553"/>
      <c r="Y59" s="553"/>
      <c r="Z59" s="554">
        <f t="shared" si="61"/>
        <v>134576.98250248327</v>
      </c>
      <c r="AA59" s="554">
        <f t="shared" si="62"/>
        <v>11.102241734630391</v>
      </c>
      <c r="AB59" s="555">
        <f t="shared" si="63"/>
        <v>-100</v>
      </c>
      <c r="AC59" s="543"/>
      <c r="AD59" s="405" t="str">
        <f t="shared" ref="AD59:AD60" si="124">CONCATENATE(TEXT(G59,"0,00.0")," (",TEXT(R59,"0.0"),"%)")</f>
        <v>117,648.6 (-6.8%)</v>
      </c>
      <c r="AE59" s="556" t="str">
        <f t="shared" si="65"/>
        <v>103,188.7 (-12.3%)</v>
      </c>
      <c r="AF59" s="556" t="str">
        <f t="shared" si="66"/>
        <v>138,835.1 (34.5%)</v>
      </c>
      <c r="AG59" s="556" t="str">
        <f t="shared" si="67"/>
        <v>148,176.3 (6.7%)</v>
      </c>
      <c r="AH59" s="556" t="str">
        <f t="shared" si="68"/>
        <v>142,387.5 (-3.9%)</v>
      </c>
      <c r="AI59" s="556" t="str">
        <f t="shared" si="69"/>
        <v>157,225.6 (10.4%)</v>
      </c>
      <c r="AJ59" s="556" t="str">
        <f t="shared" si="70"/>
        <v>0.0 (0.0%)</v>
      </c>
    </row>
    <row r="60" spans="1:36" ht="11.1" customHeight="1" x14ac:dyDescent="0.6">
      <c r="A60" s="394"/>
      <c r="C60" s="349" t="s">
        <v>45</v>
      </c>
      <c r="D60" s="380">
        <f t="shared" ref="D60" si="125">+D45+D51+D58</f>
        <v>194198.03</v>
      </c>
      <c r="E60" s="380">
        <f t="shared" ref="E60:I60" si="126">+E45+E51+E58</f>
        <v>221518.83000000002</v>
      </c>
      <c r="F60" s="380">
        <v>248201</v>
      </c>
      <c r="G60" s="380">
        <f t="shared" si="126"/>
        <v>236259.87</v>
      </c>
      <c r="H60" s="566">
        <f t="shared" si="126"/>
        <v>206156.37951400003</v>
      </c>
      <c r="I60" s="566">
        <f t="shared" si="126"/>
        <v>267342.71999999997</v>
      </c>
      <c r="J60" s="566">
        <f t="shared" ref="J60:K60" si="127">+J45+J51+J58</f>
        <v>301029.83999999997</v>
      </c>
      <c r="K60" s="566">
        <f t="shared" si="127"/>
        <v>288509.40999999997</v>
      </c>
      <c r="L60" s="566">
        <f t="shared" ref="L60" si="128">+L45+L51+L58</f>
        <v>306809.81742010743</v>
      </c>
      <c r="M60" s="566"/>
      <c r="N60" s="552"/>
      <c r="O60" s="303">
        <v>-4.1721320851042965</v>
      </c>
      <c r="P60" s="318">
        <f>((E60/D60)-1)*100</f>
        <v>14.068525823871658</v>
      </c>
      <c r="Q60" s="318">
        <v>12.1</v>
      </c>
      <c r="R60" s="318">
        <f>((G60/F60)-1)*100</f>
        <v>-4.8110724775484393</v>
      </c>
      <c r="S60" s="568">
        <f t="shared" si="94"/>
        <v>-12.741685875811227</v>
      </c>
      <c r="T60" s="568">
        <f t="shared" si="90"/>
        <v>29.679576557486453</v>
      </c>
      <c r="U60" s="568">
        <f t="shared" si="101"/>
        <v>12.600724642885353</v>
      </c>
      <c r="V60" s="568">
        <f t="shared" si="78"/>
        <v>-4.1591989684477753</v>
      </c>
      <c r="W60" s="568">
        <f t="shared" si="79"/>
        <v>6.3430885738206877</v>
      </c>
      <c r="X60" s="568"/>
      <c r="Y60" s="568"/>
      <c r="Z60" s="569">
        <f t="shared" si="61"/>
        <v>267684.67282235128</v>
      </c>
      <c r="AA60" s="569">
        <f t="shared" si="62"/>
        <v>10.450609912864905</v>
      </c>
      <c r="AB60" s="570">
        <f t="shared" si="63"/>
        <v>-100</v>
      </c>
      <c r="AC60" s="571"/>
      <c r="AD60" s="406" t="str">
        <f t="shared" si="124"/>
        <v>236,259.9 (-4.8%)</v>
      </c>
      <c r="AE60" s="573" t="str">
        <f t="shared" si="65"/>
        <v>206,156.4 (-12.7%)</v>
      </c>
      <c r="AF60" s="573" t="str">
        <f t="shared" si="66"/>
        <v>267,342.7 (29.7%)</v>
      </c>
      <c r="AG60" s="573" t="str">
        <f t="shared" si="67"/>
        <v>301,029.8 (12.6%)</v>
      </c>
      <c r="AH60" s="573" t="str">
        <f t="shared" si="68"/>
        <v>288,509.4 (-4.2%)</v>
      </c>
      <c r="AI60" s="573" t="str">
        <f t="shared" si="69"/>
        <v>306,809.8 (6.3%)</v>
      </c>
      <c r="AJ60" s="573" t="str">
        <f t="shared" si="70"/>
        <v>0.0 (0.0%)</v>
      </c>
    </row>
    <row r="61" spans="1:36" s="532" customFormat="1" ht="14.1" customHeight="1" x14ac:dyDescent="0.5">
      <c r="A61" s="389"/>
      <c r="B61" s="391"/>
      <c r="C61" s="523" t="s">
        <v>36</v>
      </c>
      <c r="D61" s="511"/>
      <c r="E61" s="511"/>
      <c r="F61" s="511"/>
      <c r="G61" s="511"/>
      <c r="H61" s="523"/>
      <c r="I61" s="523"/>
      <c r="J61" s="523"/>
      <c r="K61" s="523"/>
      <c r="L61" s="523"/>
      <c r="M61" s="523"/>
      <c r="N61" s="523"/>
      <c r="O61" s="511"/>
      <c r="P61" s="511"/>
      <c r="Q61" s="512"/>
      <c r="R61" s="512"/>
      <c r="S61" s="575"/>
      <c r="T61" s="575"/>
      <c r="U61" s="575"/>
      <c r="V61" s="575"/>
      <c r="W61" s="575"/>
      <c r="X61" s="576"/>
      <c r="Y61" s="535"/>
      <c r="Z61" s="523"/>
      <c r="AA61" s="324"/>
      <c r="AB61" s="324"/>
      <c r="AC61" s="324"/>
      <c r="AD61" s="387"/>
      <c r="AE61" s="520"/>
      <c r="AF61" s="520"/>
      <c r="AG61" s="520"/>
      <c r="AH61" s="520"/>
      <c r="AI61" s="520"/>
      <c r="AJ61" s="520"/>
    </row>
    <row r="62" spans="1:36" s="547" customFormat="1" ht="14.1" customHeight="1" x14ac:dyDescent="0.5">
      <c r="A62" s="389"/>
      <c r="B62" s="391"/>
      <c r="C62" s="523" t="s">
        <v>693</v>
      </c>
      <c r="D62" s="511"/>
      <c r="E62" s="511"/>
      <c r="F62" s="511"/>
      <c r="G62" s="511"/>
      <c r="H62" s="523"/>
      <c r="I62" s="523"/>
      <c r="J62" s="523"/>
      <c r="K62" s="523"/>
      <c r="L62" s="523"/>
      <c r="M62" s="523"/>
      <c r="N62" s="523"/>
      <c r="O62" s="511"/>
      <c r="P62" s="511"/>
      <c r="Q62" s="515"/>
      <c r="R62" s="515"/>
      <c r="S62" s="577"/>
      <c r="T62" s="577"/>
      <c r="U62" s="577"/>
      <c r="V62" s="577"/>
      <c r="W62" s="577"/>
      <c r="X62" s="578"/>
      <c r="Y62" s="536"/>
      <c r="Z62" s="523"/>
      <c r="AA62" s="536"/>
      <c r="AB62" s="536"/>
      <c r="AC62" s="536"/>
      <c r="AD62" s="387"/>
      <c r="AE62" s="520"/>
      <c r="AF62" s="520"/>
      <c r="AG62" s="520"/>
      <c r="AH62" s="520"/>
      <c r="AI62" s="520"/>
      <c r="AJ62" s="520"/>
    </row>
    <row r="63" spans="1:36" ht="11.1" customHeight="1" x14ac:dyDescent="0.6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6">
        <v>2563</v>
      </c>
      <c r="I63" s="526">
        <v>2564</v>
      </c>
      <c r="J63" s="527">
        <v>2565</v>
      </c>
      <c r="K63" s="527">
        <v>2566</v>
      </c>
      <c r="L63" s="527">
        <v>2567</v>
      </c>
      <c r="M63" s="527">
        <v>2568</v>
      </c>
      <c r="N63" s="528"/>
      <c r="O63" s="304"/>
      <c r="P63" s="290"/>
      <c r="Q63" s="290"/>
      <c r="S63" s="572"/>
      <c r="Y63" s="325"/>
      <c r="Z63" s="523"/>
      <c r="AJ63" s="520"/>
    </row>
    <row r="64" spans="1:36" ht="11.1" customHeight="1" x14ac:dyDescent="0.6">
      <c r="B64" s="391">
        <v>1</v>
      </c>
      <c r="C64" s="345" t="s">
        <v>671</v>
      </c>
      <c r="D64" s="295">
        <f t="shared" ref="D64:L64" si="129">+D4-D34</f>
        <v>205.30000000000109</v>
      </c>
      <c r="E64" s="295">
        <f t="shared" si="129"/>
        <v>854.29000000000087</v>
      </c>
      <c r="F64" s="295">
        <f t="shared" si="129"/>
        <v>-19.869999999998981</v>
      </c>
      <c r="G64" s="295">
        <f t="shared" si="129"/>
        <v>-4000.4200000000019</v>
      </c>
      <c r="H64" s="529">
        <f t="shared" si="129"/>
        <v>-1338.262920000001</v>
      </c>
      <c r="I64" s="529">
        <f t="shared" si="129"/>
        <v>30.630000000001019</v>
      </c>
      <c r="J64" s="529">
        <f t="shared" si="129"/>
        <v>-1930.3400000000001</v>
      </c>
      <c r="K64" s="567">
        <f t="shared" si="129"/>
        <v>-4154.619999999999</v>
      </c>
      <c r="L64" s="529">
        <f t="shared" si="129"/>
        <v>-2913.8460580028004</v>
      </c>
      <c r="M64" s="529">
        <f>+M4-M34</f>
        <v>-1880.2099999999991</v>
      </c>
      <c r="N64" s="532"/>
      <c r="O64" s="305"/>
      <c r="P64" s="290"/>
      <c r="Q64" s="290"/>
      <c r="Y64" s="325"/>
      <c r="Z64" s="523"/>
      <c r="AJ64" s="520"/>
    </row>
    <row r="65" spans="1:17" ht="11.1" customHeight="1" x14ac:dyDescent="0.6">
      <c r="B65" s="391">
        <v>2</v>
      </c>
      <c r="C65" s="345" t="s">
        <v>672</v>
      </c>
      <c r="D65" s="294">
        <f t="shared" ref="D65:K65" si="130">+D5-D35</f>
        <v>4974.1399999999994</v>
      </c>
      <c r="E65" s="294">
        <f t="shared" si="130"/>
        <v>1680.0999999999985</v>
      </c>
      <c r="F65" s="294">
        <f t="shared" si="130"/>
        <v>971.61000000000058</v>
      </c>
      <c r="G65" s="294">
        <f t="shared" si="130"/>
        <v>4116.0599999999977</v>
      </c>
      <c r="H65" s="533">
        <f t="shared" si="130"/>
        <v>4214.006100999999</v>
      </c>
      <c r="I65" s="533">
        <f t="shared" si="130"/>
        <v>211.41999999999825</v>
      </c>
      <c r="J65" s="533">
        <f t="shared" si="130"/>
        <v>267.62000000000262</v>
      </c>
      <c r="K65" s="562">
        <f t="shared" si="130"/>
        <v>-623.20999999999913</v>
      </c>
      <c r="L65" s="533">
        <f t="shared" ref="L65:M65" si="131">+L5-L35</f>
        <v>-358.93618198720287</v>
      </c>
      <c r="M65" s="533">
        <f t="shared" si="131"/>
        <v>1988.2501813234994</v>
      </c>
      <c r="N65" s="532"/>
      <c r="O65" s="306"/>
      <c r="P65" s="290"/>
      <c r="Q65" s="290"/>
    </row>
    <row r="66" spans="1:17" customFormat="1" ht="11.1" hidden="1" customHeight="1" x14ac:dyDescent="0.6">
      <c r="A66" s="392">
        <v>2</v>
      </c>
      <c r="B66" s="393"/>
      <c r="C66" s="346" t="s">
        <v>687</v>
      </c>
      <c r="D66" s="294">
        <f t="shared" ref="D66:J67" si="132">+D6-D36</f>
        <v>5179.4400000000023</v>
      </c>
      <c r="E66" s="294">
        <f t="shared" si="132"/>
        <v>2534.3899999999994</v>
      </c>
      <c r="F66" s="297">
        <f t="shared" si="132"/>
        <v>951.73999999999796</v>
      </c>
      <c r="G66" s="297">
        <f t="shared" si="132"/>
        <v>115.63999999999942</v>
      </c>
      <c r="H66" s="297">
        <f t="shared" si="132"/>
        <v>2875.743180999998</v>
      </c>
      <c r="I66" s="297">
        <f t="shared" si="132"/>
        <v>242.04999999999563</v>
      </c>
      <c r="J66" s="297">
        <f t="shared" si="132"/>
        <v>-1662.7200000000012</v>
      </c>
      <c r="K66" s="314">
        <v>-5763.1</v>
      </c>
      <c r="L66" s="297">
        <f t="shared" ref="L66:M66" si="133">+L6-L36</f>
        <v>-3272.7822399900033</v>
      </c>
      <c r="M66" s="297">
        <f t="shared" si="133"/>
        <v>108.04018132349302</v>
      </c>
      <c r="N66" s="298"/>
      <c r="O66" s="308"/>
      <c r="P66" s="290"/>
      <c r="Q66" s="290"/>
    </row>
    <row r="67" spans="1:17" ht="11.1" customHeight="1" x14ac:dyDescent="0.6">
      <c r="B67" s="391">
        <v>3</v>
      </c>
      <c r="C67" s="345" t="s">
        <v>673</v>
      </c>
      <c r="D67" s="294">
        <f t="shared" si="132"/>
        <v>3009.9199999999983</v>
      </c>
      <c r="E67" s="294">
        <f t="shared" si="132"/>
        <v>1804.0400000000009</v>
      </c>
      <c r="F67" s="294">
        <f t="shared" si="132"/>
        <v>1607.4599999999991</v>
      </c>
      <c r="G67" s="294">
        <f t="shared" si="132"/>
        <v>2096.0599999999977</v>
      </c>
      <c r="H67" s="533">
        <f t="shared" si="132"/>
        <v>1770.9348379999974</v>
      </c>
      <c r="I67" s="533">
        <f t="shared" si="132"/>
        <v>920.2599999999984</v>
      </c>
      <c r="J67" s="533">
        <f t="shared" si="132"/>
        <v>2066.7000000000007</v>
      </c>
      <c r="K67" s="562">
        <f t="shared" ref="K67:M78" si="134">+K7-K37</f>
        <v>3289.380000000001</v>
      </c>
      <c r="L67" s="533">
        <f t="shared" si="134"/>
        <v>-861.2911361039005</v>
      </c>
      <c r="M67" s="533">
        <f t="shared" ref="M67" si="135">+M7-M37</f>
        <v>972.96128066569872</v>
      </c>
      <c r="N67" s="532"/>
      <c r="O67" s="308"/>
      <c r="P67" s="306"/>
      <c r="Q67" s="290"/>
    </row>
    <row r="68" spans="1:17" ht="11.1" customHeight="1" x14ac:dyDescent="0.6">
      <c r="A68" s="394"/>
      <c r="B68" s="395"/>
      <c r="C68" s="347" t="s">
        <v>8</v>
      </c>
      <c r="D68" s="297">
        <f t="shared" ref="D68" si="136">+D64+D65+D67</f>
        <v>8189.3599999999988</v>
      </c>
      <c r="E68" s="297">
        <f t="shared" ref="E68:J69" si="137">+E8-E38</f>
        <v>4338.43</v>
      </c>
      <c r="F68" s="297">
        <f t="shared" si="137"/>
        <v>2559.1999999999971</v>
      </c>
      <c r="G68" s="297">
        <f t="shared" si="137"/>
        <v>2211.6999999999971</v>
      </c>
      <c r="H68" s="550">
        <f t="shared" si="137"/>
        <v>4646.6780189999918</v>
      </c>
      <c r="I68" s="550">
        <f t="shared" si="137"/>
        <v>1162.3099999999904</v>
      </c>
      <c r="J68" s="550">
        <f t="shared" si="137"/>
        <v>403.97999999999593</v>
      </c>
      <c r="K68" s="551">
        <f t="shared" si="134"/>
        <v>-1488.4499999999971</v>
      </c>
      <c r="L68" s="550">
        <f t="shared" si="134"/>
        <v>-4134.0733760939038</v>
      </c>
      <c r="M68" s="550">
        <f t="shared" ref="M68" si="138">+M8-M38</f>
        <v>1081.0014619891881</v>
      </c>
      <c r="N68" s="552"/>
      <c r="O68" s="308"/>
      <c r="P68" s="306"/>
      <c r="Q68" s="290"/>
    </row>
    <row r="69" spans="1:17" ht="11.1" customHeight="1" x14ac:dyDescent="0.6">
      <c r="B69" s="391">
        <v>4</v>
      </c>
      <c r="C69" s="345" t="s">
        <v>674</v>
      </c>
      <c r="D69" s="294">
        <f>+D9-D39</f>
        <v>780.78000000000065</v>
      </c>
      <c r="E69" s="294">
        <f t="shared" si="137"/>
        <v>181.98999999999796</v>
      </c>
      <c r="F69" s="294">
        <f t="shared" si="137"/>
        <v>-1077.8400000000001</v>
      </c>
      <c r="G69" s="294">
        <f t="shared" si="137"/>
        <v>-1346.7700000000004</v>
      </c>
      <c r="H69" s="533">
        <f t="shared" si="137"/>
        <v>2575.4829040000004</v>
      </c>
      <c r="I69" s="533">
        <f t="shared" si="137"/>
        <v>469.65999999999985</v>
      </c>
      <c r="J69" s="533">
        <f t="shared" si="137"/>
        <v>-1467.8499999999985</v>
      </c>
      <c r="K69" s="562">
        <f t="shared" si="134"/>
        <v>-1181.1100000000006</v>
      </c>
      <c r="L69" s="533">
        <f t="shared" si="134"/>
        <v>-1677.7224132318006</v>
      </c>
      <c r="M69" s="533">
        <f t="shared" si="134"/>
        <v>-3321.3362235501991</v>
      </c>
      <c r="N69" s="532"/>
      <c r="O69" s="308"/>
      <c r="P69" s="306"/>
      <c r="Q69" s="290"/>
    </row>
    <row r="70" spans="1:17" customFormat="1" ht="11.1" customHeight="1" x14ac:dyDescent="0.6">
      <c r="A70" s="392">
        <v>4</v>
      </c>
      <c r="B70" s="396"/>
      <c r="C70" s="346" t="s">
        <v>675</v>
      </c>
      <c r="D70" s="297">
        <f t="shared" ref="D70:E70" si="139">+D68+D69</f>
        <v>8970.14</v>
      </c>
      <c r="E70" s="297">
        <f t="shared" si="139"/>
        <v>4520.4199999999983</v>
      </c>
      <c r="F70" s="297">
        <f t="shared" ref="F70:L84" si="140">+F10-F40</f>
        <v>1481.3600000000006</v>
      </c>
      <c r="G70" s="297">
        <f t="shared" si="140"/>
        <v>864.92999999999302</v>
      </c>
      <c r="H70" s="297">
        <f t="shared" si="140"/>
        <v>7222.1609229999885</v>
      </c>
      <c r="I70" s="297">
        <f t="shared" si="140"/>
        <v>1631.9699999999866</v>
      </c>
      <c r="J70" s="297">
        <f t="shared" si="140"/>
        <v>-1063.8699999999953</v>
      </c>
      <c r="K70" s="314">
        <f t="shared" si="134"/>
        <v>-2669.5599999999977</v>
      </c>
      <c r="L70" s="297">
        <f t="shared" si="134"/>
        <v>-5811.7957893257117</v>
      </c>
      <c r="M70" s="297">
        <f>+M10-M40</f>
        <v>-2240.334761561011</v>
      </c>
      <c r="N70" s="298"/>
      <c r="O70" s="308"/>
      <c r="P70" s="290"/>
      <c r="Q70" s="290"/>
    </row>
    <row r="71" spans="1:17" ht="11.1" customHeight="1" x14ac:dyDescent="0.6">
      <c r="B71" s="391">
        <v>5</v>
      </c>
      <c r="C71" s="345" t="s">
        <v>676</v>
      </c>
      <c r="D71" s="294">
        <f t="shared" ref="D71:E80" si="141">+D11-D41</f>
        <v>1642.3400000000001</v>
      </c>
      <c r="E71" s="294">
        <f t="shared" si="141"/>
        <v>1127.4099999999999</v>
      </c>
      <c r="F71" s="294">
        <f t="shared" si="140"/>
        <v>1427.2200000000012</v>
      </c>
      <c r="G71" s="294">
        <f t="shared" si="140"/>
        <v>296.18000000000029</v>
      </c>
      <c r="H71" s="533">
        <f t="shared" si="140"/>
        <v>2672.5487830000002</v>
      </c>
      <c r="I71" s="533">
        <f t="shared" si="140"/>
        <v>1034.5499999999993</v>
      </c>
      <c r="J71" s="533">
        <f t="shared" si="140"/>
        <v>-1518.7700000000004</v>
      </c>
      <c r="K71" s="562">
        <f t="shared" si="134"/>
        <v>-1440.3700000000026</v>
      </c>
      <c r="L71" s="533">
        <f t="shared" ref="L71" si="142">+L11-L41</f>
        <v>856.92854865279878</v>
      </c>
      <c r="M71" s="533"/>
      <c r="N71" s="552"/>
      <c r="O71" s="308"/>
      <c r="P71" s="290"/>
      <c r="Q71" s="290"/>
    </row>
    <row r="72" spans="1:17" customFormat="1" ht="11.1" hidden="1" customHeight="1" x14ac:dyDescent="0.6">
      <c r="A72" s="392">
        <v>5</v>
      </c>
      <c r="B72" s="396"/>
      <c r="C72" s="346" t="s">
        <v>677</v>
      </c>
      <c r="D72" s="297">
        <f t="shared" si="141"/>
        <v>10612.479999999996</v>
      </c>
      <c r="E72" s="297">
        <f t="shared" si="141"/>
        <v>5647.8299999999726</v>
      </c>
      <c r="F72" s="297">
        <f t="shared" si="140"/>
        <v>2908.5800000000163</v>
      </c>
      <c r="G72" s="297">
        <f t="shared" si="140"/>
        <v>1161.1100000000006</v>
      </c>
      <c r="H72" s="297">
        <f t="shared" si="140"/>
        <v>9894.7097059999942</v>
      </c>
      <c r="I72" s="297">
        <f t="shared" si="140"/>
        <v>2666.5199999999895</v>
      </c>
      <c r="J72" s="297">
        <f t="shared" si="140"/>
        <v>-2582.6399999999994</v>
      </c>
      <c r="K72" s="314">
        <f t="shared" si="134"/>
        <v>-4109.9300000000076</v>
      </c>
      <c r="L72" s="297">
        <f t="shared" ref="L72" si="143">+L12-L42</f>
        <v>-4954.8672406729165</v>
      </c>
      <c r="M72" s="297"/>
      <c r="N72" s="298"/>
      <c r="O72" s="305"/>
      <c r="P72" s="290"/>
      <c r="Q72" s="290"/>
    </row>
    <row r="73" spans="1:17" ht="11.1" customHeight="1" x14ac:dyDescent="0.6">
      <c r="B73" s="391">
        <v>6</v>
      </c>
      <c r="C73" s="345" t="s">
        <v>678</v>
      </c>
      <c r="D73" s="294">
        <f t="shared" si="141"/>
        <v>2005.8400000000001</v>
      </c>
      <c r="E73" s="294">
        <f t="shared" si="141"/>
        <v>1904.9099999999999</v>
      </c>
      <c r="F73" s="294">
        <f t="shared" si="140"/>
        <v>1784.8500000000022</v>
      </c>
      <c r="G73" s="294">
        <f t="shared" si="140"/>
        <v>3301.16</v>
      </c>
      <c r="H73" s="533">
        <f t="shared" si="140"/>
        <v>1679.5648329999985</v>
      </c>
      <c r="I73" s="533">
        <f t="shared" si="140"/>
        <v>1180.5699999999997</v>
      </c>
      <c r="J73" s="533">
        <f t="shared" si="140"/>
        <v>-1078.3600000000006</v>
      </c>
      <c r="K73" s="562">
        <f t="shared" si="134"/>
        <v>372.02999999999884</v>
      </c>
      <c r="L73" s="562">
        <f t="shared" ref="L73" si="144">+L13-L43</f>
        <v>418.00504946509682</v>
      </c>
      <c r="M73" s="562"/>
      <c r="N73" s="532"/>
      <c r="O73" s="308"/>
      <c r="P73" s="290"/>
      <c r="Q73" s="290"/>
    </row>
    <row r="74" spans="1:17" ht="11.1" customHeight="1" x14ac:dyDescent="0.6">
      <c r="A74" s="394"/>
      <c r="C74" s="347" t="s">
        <v>15</v>
      </c>
      <c r="D74" s="297">
        <f t="shared" si="141"/>
        <v>4428.9599999999991</v>
      </c>
      <c r="E74" s="297">
        <f t="shared" si="141"/>
        <v>3214.3099999999977</v>
      </c>
      <c r="F74" s="297">
        <f t="shared" si="140"/>
        <v>2134.2300000000032</v>
      </c>
      <c r="G74" s="297">
        <f t="shared" si="140"/>
        <v>2250.5699999999997</v>
      </c>
      <c r="H74" s="550">
        <f t="shared" si="140"/>
        <v>6927.5965199999991</v>
      </c>
      <c r="I74" s="550">
        <f t="shared" si="140"/>
        <v>2684.7799999999988</v>
      </c>
      <c r="J74" s="550">
        <f t="shared" si="140"/>
        <v>-4064.9799999999959</v>
      </c>
      <c r="K74" s="551">
        <f t="shared" si="134"/>
        <v>-2249.4499999999971</v>
      </c>
      <c r="L74" s="551">
        <f t="shared" ref="L74" si="145">+L14-L44</f>
        <v>-402.788815113905</v>
      </c>
      <c r="M74" s="551"/>
      <c r="N74" s="552"/>
      <c r="O74" s="308"/>
      <c r="P74" s="290"/>
      <c r="Q74" s="290"/>
    </row>
    <row r="75" spans="1:17" ht="11.1" customHeight="1" x14ac:dyDescent="0.6">
      <c r="A75" s="394"/>
      <c r="C75" s="347" t="s">
        <v>16</v>
      </c>
      <c r="D75" s="297">
        <f t="shared" si="141"/>
        <v>12618.320000000007</v>
      </c>
      <c r="E75" s="297">
        <f t="shared" si="141"/>
        <v>7552.7399999999616</v>
      </c>
      <c r="F75" s="297">
        <f t="shared" si="140"/>
        <v>4693.4300000000221</v>
      </c>
      <c r="G75" s="297">
        <f t="shared" si="140"/>
        <v>4462.2700000000041</v>
      </c>
      <c r="H75" s="550">
        <f t="shared" si="140"/>
        <v>11574.274538999991</v>
      </c>
      <c r="I75" s="550">
        <f t="shared" si="140"/>
        <v>3847.0899999999965</v>
      </c>
      <c r="J75" s="550">
        <f t="shared" si="140"/>
        <v>-3661</v>
      </c>
      <c r="K75" s="551">
        <f t="shared" si="134"/>
        <v>-3737.9000000000233</v>
      </c>
      <c r="L75" s="551">
        <f t="shared" si="134"/>
        <v>-4536.8621912078233</v>
      </c>
      <c r="M75" s="551"/>
      <c r="N75" s="552"/>
      <c r="O75" s="308"/>
      <c r="P75" s="290"/>
      <c r="Q75" s="290"/>
    </row>
    <row r="76" spans="1:17" ht="11.1" customHeight="1" x14ac:dyDescent="0.6">
      <c r="B76" s="391">
        <v>7</v>
      </c>
      <c r="C76" s="345" t="s">
        <v>679</v>
      </c>
      <c r="D76" s="294">
        <f t="shared" si="141"/>
        <v>990.09000000000196</v>
      </c>
      <c r="E76" s="294">
        <f t="shared" si="141"/>
        <v>-81.469999999997526</v>
      </c>
      <c r="F76" s="294">
        <f t="shared" si="140"/>
        <v>-413.98999999999796</v>
      </c>
      <c r="G76" s="294">
        <f t="shared" si="140"/>
        <v>210.80000000000291</v>
      </c>
      <c r="H76" s="533">
        <f t="shared" si="140"/>
        <v>3439.3156899999994</v>
      </c>
      <c r="I76" s="533">
        <f t="shared" si="140"/>
        <v>616.45999999999913</v>
      </c>
      <c r="J76" s="533">
        <f t="shared" si="140"/>
        <v>-3502.9599999999991</v>
      </c>
      <c r="K76" s="562">
        <f t="shared" si="134"/>
        <v>-1634.7999999999993</v>
      </c>
      <c r="L76" s="562">
        <f t="shared" si="134"/>
        <v>-1373.2400000000016</v>
      </c>
      <c r="M76" s="562"/>
      <c r="N76" s="532"/>
      <c r="O76" s="305"/>
      <c r="P76" s="290"/>
      <c r="Q76" s="290"/>
    </row>
    <row r="77" spans="1:17" customFormat="1" ht="11.1" hidden="1" customHeight="1" x14ac:dyDescent="0.6">
      <c r="A77" s="397">
        <v>7</v>
      </c>
      <c r="B77" s="398"/>
      <c r="C77" s="348" t="s">
        <v>680</v>
      </c>
      <c r="D77" s="294">
        <f t="shared" si="141"/>
        <v>13608.410000000003</v>
      </c>
      <c r="E77" s="294">
        <f t="shared" si="141"/>
        <v>7471.2699999999604</v>
      </c>
      <c r="F77" s="297">
        <f t="shared" si="140"/>
        <v>4279.4400000000023</v>
      </c>
      <c r="G77" s="297">
        <f t="shared" si="140"/>
        <v>4673.070000000007</v>
      </c>
      <c r="H77" s="297">
        <f t="shared" si="140"/>
        <v>15013.590228999994</v>
      </c>
      <c r="I77" s="297">
        <f t="shared" si="140"/>
        <v>4463.5500000000175</v>
      </c>
      <c r="J77" s="297">
        <f t="shared" si="140"/>
        <v>-7163.9599999999919</v>
      </c>
      <c r="K77" s="314">
        <f t="shared" si="134"/>
        <v>-5372.7000000000116</v>
      </c>
      <c r="L77" s="314">
        <f t="shared" si="134"/>
        <v>-5910.102191207814</v>
      </c>
      <c r="M77" s="314"/>
      <c r="N77" s="298"/>
      <c r="O77" s="305"/>
      <c r="P77" s="290"/>
      <c r="Q77" s="290"/>
    </row>
    <row r="78" spans="1:17" ht="11.1" customHeight="1" x14ac:dyDescent="0.6">
      <c r="B78" s="395">
        <v>8</v>
      </c>
      <c r="C78" s="345" t="s">
        <v>681</v>
      </c>
      <c r="D78" s="294">
        <f t="shared" si="141"/>
        <v>2097.0599999999977</v>
      </c>
      <c r="E78" s="294">
        <f t="shared" si="141"/>
        <v>2326.1899999999987</v>
      </c>
      <c r="F78" s="294">
        <f t="shared" si="140"/>
        <v>-437.40999999999985</v>
      </c>
      <c r="G78" s="294">
        <f t="shared" si="140"/>
        <v>2204.25</v>
      </c>
      <c r="H78" s="533">
        <f t="shared" si="140"/>
        <v>4496.756179</v>
      </c>
      <c r="I78" s="533">
        <f t="shared" si="140"/>
        <v>-992.79999999999927</v>
      </c>
      <c r="J78" s="533">
        <f t="shared" si="140"/>
        <v>-3745.5400000000009</v>
      </c>
      <c r="K78" s="562">
        <f t="shared" si="134"/>
        <v>667.32999999999811</v>
      </c>
      <c r="L78" s="562">
        <f t="shared" ref="L78" si="146">+L18-L48</f>
        <v>264.87193121120072</v>
      </c>
      <c r="M78" s="562"/>
      <c r="N78" s="532"/>
      <c r="O78" s="305"/>
      <c r="P78" s="290"/>
      <c r="Q78" s="290"/>
    </row>
    <row r="79" spans="1:17" customFormat="1" ht="11.1" hidden="1" customHeight="1" x14ac:dyDescent="0.6">
      <c r="A79" s="394">
        <v>8</v>
      </c>
      <c r="B79" s="391"/>
      <c r="C79" s="348" t="s">
        <v>682</v>
      </c>
      <c r="D79" s="294">
        <f t="shared" si="141"/>
        <v>15705.470000000016</v>
      </c>
      <c r="E79" s="294">
        <f t="shared" si="141"/>
        <v>9797.4599999999627</v>
      </c>
      <c r="F79" s="297">
        <f t="shared" si="140"/>
        <v>3842.0299999999988</v>
      </c>
      <c r="G79" s="297">
        <f t="shared" si="140"/>
        <v>6877.320000000007</v>
      </c>
      <c r="H79" s="297">
        <f t="shared" si="140"/>
        <v>19510.346407999983</v>
      </c>
      <c r="I79" s="297">
        <f t="shared" si="140"/>
        <v>3470.75</v>
      </c>
      <c r="J79" s="297">
        <f t="shared" si="140"/>
        <v>-10909.499999999971</v>
      </c>
      <c r="K79" s="314">
        <v>-7925.4</v>
      </c>
      <c r="L79" s="297">
        <f t="shared" si="140"/>
        <v>-5645.230259996606</v>
      </c>
      <c r="M79" s="297"/>
      <c r="N79" s="298"/>
      <c r="O79" s="305"/>
      <c r="P79" s="290"/>
      <c r="Q79" s="290"/>
    </row>
    <row r="80" spans="1:17" ht="11.1" customHeight="1" x14ac:dyDescent="0.6">
      <c r="B80" s="391">
        <v>9</v>
      </c>
      <c r="C80" s="345" t="s">
        <v>683</v>
      </c>
      <c r="D80" s="294">
        <f t="shared" si="141"/>
        <v>2620.0200000000004</v>
      </c>
      <c r="E80" s="294">
        <f t="shared" si="141"/>
        <v>3442.34</v>
      </c>
      <c r="F80" s="294">
        <f t="shared" si="140"/>
        <v>713.47999999999956</v>
      </c>
      <c r="G80" s="294">
        <f t="shared" si="140"/>
        <v>1280.3899999999994</v>
      </c>
      <c r="H80" s="533">
        <f t="shared" si="140"/>
        <v>2460.8523270000005</v>
      </c>
      <c r="I80" s="533">
        <f t="shared" si="140"/>
        <v>817.67000000000189</v>
      </c>
      <c r="J80" s="533">
        <f t="shared" si="140"/>
        <v>-533.72000000000116</v>
      </c>
      <c r="K80" s="562">
        <f t="shared" ref="K80:L82" si="147">+K20-K50</f>
        <v>2406.9300000000003</v>
      </c>
      <c r="L80" s="562">
        <f t="shared" si="147"/>
        <v>394.19344216379977</v>
      </c>
      <c r="M80" s="562"/>
      <c r="N80" s="532"/>
      <c r="O80" s="305"/>
      <c r="P80" s="290"/>
      <c r="Q80" s="290"/>
    </row>
    <row r="81" spans="1:24" ht="11.1" customHeight="1" x14ac:dyDescent="0.6">
      <c r="A81" s="394"/>
      <c r="B81" s="395"/>
      <c r="C81" s="347" t="s">
        <v>23</v>
      </c>
      <c r="D81" s="297">
        <f t="shared" ref="D81:E81" si="148">+D76+D78+D80</f>
        <v>5707.17</v>
      </c>
      <c r="E81" s="297">
        <f t="shared" si="148"/>
        <v>5687.0600000000013</v>
      </c>
      <c r="F81" s="297">
        <f t="shared" si="140"/>
        <v>-137.92000000000553</v>
      </c>
      <c r="G81" s="297">
        <f t="shared" si="140"/>
        <v>3695.4400000000023</v>
      </c>
      <c r="H81" s="550">
        <f t="shared" si="140"/>
        <v>10396.924196000007</v>
      </c>
      <c r="I81" s="550">
        <f t="shared" si="140"/>
        <v>441.33000000000175</v>
      </c>
      <c r="J81" s="550">
        <f t="shared" si="140"/>
        <v>-7782.2200000000012</v>
      </c>
      <c r="K81" s="551">
        <f t="shared" si="147"/>
        <v>1439.4600000000064</v>
      </c>
      <c r="L81" s="551">
        <f t="shared" si="147"/>
        <v>-714.17462662499747</v>
      </c>
      <c r="M81" s="551"/>
      <c r="N81" s="552"/>
      <c r="O81" s="307"/>
      <c r="P81" s="290"/>
      <c r="Q81" s="290"/>
    </row>
    <row r="82" spans="1:24" customFormat="1" ht="11.1" hidden="1" customHeight="1" x14ac:dyDescent="0.6">
      <c r="A82" s="394">
        <v>9</v>
      </c>
      <c r="B82" s="395"/>
      <c r="C82" s="348" t="s">
        <v>684</v>
      </c>
      <c r="D82" s="297">
        <f t="shared" ref="D82:E82" si="149">+D75+D76+D78+D80</f>
        <v>18325.490000000005</v>
      </c>
      <c r="E82" s="297">
        <f t="shared" si="149"/>
        <v>13239.799999999963</v>
      </c>
      <c r="F82" s="297">
        <f t="shared" si="140"/>
        <v>4555.5099999999802</v>
      </c>
      <c r="G82" s="297">
        <f t="shared" si="140"/>
        <v>8157.710000000021</v>
      </c>
      <c r="H82" s="297">
        <f t="shared" si="140"/>
        <v>21971.198734999984</v>
      </c>
      <c r="I82" s="297">
        <f t="shared" si="140"/>
        <v>4288.4199999999837</v>
      </c>
      <c r="J82" s="297">
        <f t="shared" si="140"/>
        <v>-11443.219999999972</v>
      </c>
      <c r="K82" s="314">
        <f t="shared" si="147"/>
        <v>-2298.4400000000314</v>
      </c>
      <c r="L82" s="314">
        <f t="shared" si="147"/>
        <v>-5251.0368178328208</v>
      </c>
      <c r="M82" s="314"/>
      <c r="N82" s="298"/>
      <c r="O82" s="307"/>
      <c r="P82" s="290"/>
      <c r="Q82" s="290"/>
    </row>
    <row r="83" spans="1:24" ht="11.1" customHeight="1" x14ac:dyDescent="0.6">
      <c r="B83" s="395">
        <v>10</v>
      </c>
      <c r="C83" s="345" t="s">
        <v>666</v>
      </c>
      <c r="D83" s="294">
        <f>+D23-D53</f>
        <v>251.94000000000233</v>
      </c>
      <c r="E83" s="294">
        <f>+E23-E53</f>
        <v>203.9900000000016</v>
      </c>
      <c r="F83" s="294">
        <f t="shared" si="140"/>
        <v>-165.38000000000102</v>
      </c>
      <c r="G83" s="294">
        <f t="shared" si="140"/>
        <v>543.54999999999927</v>
      </c>
      <c r="H83" s="533">
        <f t="shared" si="140"/>
        <v>2212.9798740000006</v>
      </c>
      <c r="I83" s="533">
        <f t="shared" si="140"/>
        <v>-65.639999999999418</v>
      </c>
      <c r="J83" s="533">
        <f t="shared" si="140"/>
        <v>-320.22000000000116</v>
      </c>
      <c r="K83" s="562">
        <f>+K23-K53</f>
        <v>-423.13000000000102</v>
      </c>
      <c r="L83" s="562">
        <f>+L23-L53</f>
        <v>-794.35000000000218</v>
      </c>
      <c r="M83" s="562"/>
      <c r="N83" s="532"/>
      <c r="O83" s="305"/>
      <c r="P83" s="290"/>
      <c r="Q83" s="290"/>
    </row>
    <row r="84" spans="1:24" customFormat="1" ht="11.1" hidden="1" customHeight="1" x14ac:dyDescent="0.6">
      <c r="A84" s="392">
        <v>10</v>
      </c>
      <c r="B84" s="393"/>
      <c r="C84" s="348" t="s">
        <v>685</v>
      </c>
      <c r="D84" s="297">
        <f t="shared" ref="D84:E84" si="150">+D75+D81+D83</f>
        <v>18577.430000000008</v>
      </c>
      <c r="E84" s="297">
        <f t="shared" si="150"/>
        <v>13443.789999999964</v>
      </c>
      <c r="F84" s="297">
        <f t="shared" si="140"/>
        <v>4390.1300000000338</v>
      </c>
      <c r="G84" s="297">
        <f t="shared" si="140"/>
        <v>8701.2600000000093</v>
      </c>
      <c r="H84" s="297">
        <f t="shared" si="140"/>
        <v>24184.178608999966</v>
      </c>
      <c r="I84" s="297">
        <f t="shared" si="140"/>
        <v>4222.7800000000279</v>
      </c>
      <c r="J84" s="297">
        <f t="shared" si="140"/>
        <v>-11763.440000000002</v>
      </c>
      <c r="K84" s="314">
        <f>+K24-K54</f>
        <v>-2721.570000000007</v>
      </c>
      <c r="L84" s="314">
        <f>+L24-L54</f>
        <v>-6045.3868178328266</v>
      </c>
      <c r="M84" s="314"/>
      <c r="N84" s="298"/>
      <c r="O84" s="305"/>
      <c r="P84" s="290"/>
      <c r="Q84" s="290"/>
    </row>
    <row r="85" spans="1:24" ht="11.1" customHeight="1" x14ac:dyDescent="0.6">
      <c r="B85" s="395">
        <v>11</v>
      </c>
      <c r="C85" s="345" t="s">
        <v>667</v>
      </c>
      <c r="D85" s="294">
        <f t="shared" ref="D85:E85" si="151">+D25-D55</f>
        <v>1608.6399999999994</v>
      </c>
      <c r="E85" s="294">
        <f t="shared" si="151"/>
        <v>1892.0299999999988</v>
      </c>
      <c r="F85" s="294">
        <f t="shared" ref="F85:G90" si="152">+F25-F55</f>
        <v>-937.53999999999724</v>
      </c>
      <c r="G85" s="294">
        <f t="shared" ref="G85:H86" si="153">+G25-G55</f>
        <v>579.75</v>
      </c>
      <c r="H85" s="533">
        <f t="shared" si="153"/>
        <v>176.1079299999983</v>
      </c>
      <c r="I85" s="533">
        <f t="shared" ref="I85:K90" si="154">+I25-I55</f>
        <v>1321.630000000001</v>
      </c>
      <c r="J85" s="562">
        <f t="shared" si="154"/>
        <v>-1115.6100000000006</v>
      </c>
      <c r="K85" s="562">
        <f t="shared" si="154"/>
        <v>-1934.5900000000001</v>
      </c>
      <c r="L85" s="562">
        <f t="shared" ref="L85" si="155">+L25-L55</f>
        <v>-224.37060227460097</v>
      </c>
      <c r="M85" s="562"/>
      <c r="N85" s="532"/>
      <c r="O85" s="305"/>
      <c r="P85" s="290"/>
      <c r="Q85" s="290"/>
    </row>
    <row r="86" spans="1:24" customFormat="1" ht="11.1" hidden="1" customHeight="1" x14ac:dyDescent="0.6">
      <c r="A86" s="392">
        <v>11</v>
      </c>
      <c r="B86" s="393"/>
      <c r="C86" s="348" t="s">
        <v>668</v>
      </c>
      <c r="D86" s="297">
        <f t="shared" ref="D86:E86" si="156">+D75+D81+D83+D85</f>
        <v>20186.070000000007</v>
      </c>
      <c r="E86" s="297">
        <f t="shared" si="156"/>
        <v>15335.819999999963</v>
      </c>
      <c r="F86" s="297">
        <f t="shared" si="152"/>
        <v>3452.5900000000256</v>
      </c>
      <c r="G86" s="297">
        <f t="shared" si="153"/>
        <v>9281.0100000000093</v>
      </c>
      <c r="H86" s="297">
        <f t="shared" si="153"/>
        <v>24360.286538999964</v>
      </c>
      <c r="I86" s="297">
        <f t="shared" si="154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-6269.7574201074312</v>
      </c>
      <c r="M86" s="314"/>
      <c r="N86" s="298"/>
      <c r="O86" s="307"/>
      <c r="P86" s="290"/>
      <c r="Q86" s="290"/>
    </row>
    <row r="87" spans="1:24" ht="11.1" customHeight="1" x14ac:dyDescent="0.6">
      <c r="B87" s="395">
        <v>12</v>
      </c>
      <c r="C87" s="345" t="s">
        <v>686</v>
      </c>
      <c r="D87" s="294">
        <f t="shared" ref="D87:E87" si="157">+D27-D57</f>
        <v>1003.4300000000003</v>
      </c>
      <c r="E87" s="294">
        <f t="shared" si="157"/>
        <v>-219.9900000000016</v>
      </c>
      <c r="F87" s="294">
        <f t="shared" si="152"/>
        <v>1303.3299999999981</v>
      </c>
      <c r="G87" s="294">
        <f t="shared" si="152"/>
        <v>727.91999999999825</v>
      </c>
      <c r="H87" s="533">
        <f t="shared" ref="H87" si="158">+H27-H57</f>
        <v>1117.4447180000025</v>
      </c>
      <c r="I87" s="533">
        <f t="shared" si="154"/>
        <v>-881.04999999999927</v>
      </c>
      <c r="J87" s="533">
        <f t="shared" ref="J87:K87" si="159">+J27-J57</f>
        <v>-725.87999999999738</v>
      </c>
      <c r="K87" s="562">
        <f t="shared" si="159"/>
        <v>1221.0299999999988</v>
      </c>
      <c r="L87" s="562">
        <f>+L27-L57</f>
        <v>-10.599999999998545</v>
      </c>
      <c r="M87" s="562"/>
      <c r="N87" s="532"/>
      <c r="O87" s="305"/>
      <c r="P87" s="290"/>
      <c r="Q87" s="290"/>
    </row>
    <row r="88" spans="1:24" ht="11.1" customHeight="1" x14ac:dyDescent="0.6">
      <c r="A88" s="394"/>
      <c r="B88" s="395"/>
      <c r="C88" s="347" t="s">
        <v>30</v>
      </c>
      <c r="D88" s="297">
        <f t="shared" ref="D88" si="160">+D83+D85+D87</f>
        <v>2864.010000000002</v>
      </c>
      <c r="E88" s="297">
        <f>+E28-E58</f>
        <v>1876.0300000000061</v>
      </c>
      <c r="F88" s="297">
        <f t="shared" si="152"/>
        <v>200.40999999999622</v>
      </c>
      <c r="G88" s="297">
        <f t="shared" si="152"/>
        <v>1851.2199999999939</v>
      </c>
      <c r="H88" s="550">
        <f t="shared" ref="H88" si="161">+H28-H58</f>
        <v>3506.5325219999941</v>
      </c>
      <c r="I88" s="550">
        <f t="shared" si="154"/>
        <v>374.94000000000233</v>
      </c>
      <c r="J88" s="550">
        <f t="shared" ref="J88:K88" si="162">+J28-J58</f>
        <v>-2161.7100000000064</v>
      </c>
      <c r="K88" s="551">
        <f t="shared" si="162"/>
        <v>-1136.6900000000023</v>
      </c>
      <c r="L88" s="551">
        <f t="shared" ref="L88" si="163">+L28-L58</f>
        <v>-1029.3206022746017</v>
      </c>
      <c r="M88" s="551"/>
      <c r="N88" s="552"/>
      <c r="O88" s="307"/>
      <c r="P88" s="290"/>
      <c r="Q88" s="290"/>
    </row>
    <row r="89" spans="1:24" ht="11.1" customHeight="1" x14ac:dyDescent="0.6">
      <c r="A89" s="394"/>
      <c r="B89" s="395"/>
      <c r="C89" s="347" t="s">
        <v>31</v>
      </c>
      <c r="D89" s="301">
        <f t="shared" ref="D89" si="164">+D88+D81</f>
        <v>8571.1800000000021</v>
      </c>
      <c r="E89" s="301">
        <f>+E29-E59</f>
        <v>7563.0900000000111</v>
      </c>
      <c r="F89" s="301">
        <f t="shared" si="152"/>
        <v>62.489999999990687</v>
      </c>
      <c r="G89" s="301">
        <f t="shared" si="152"/>
        <v>5546.6599999999889</v>
      </c>
      <c r="H89" s="563">
        <f t="shared" ref="H89" si="165">+H29-H59</f>
        <v>13903.456718000001</v>
      </c>
      <c r="I89" s="563">
        <f t="shared" si="154"/>
        <v>816.27000000001863</v>
      </c>
      <c r="J89" s="563">
        <f t="shared" ref="J89:K89" si="166">+J29-J59</f>
        <v>-9943.9300000000221</v>
      </c>
      <c r="K89" s="564">
        <f t="shared" si="166"/>
        <v>302.76999999998952</v>
      </c>
      <c r="L89" s="564">
        <f t="shared" ref="L89" si="167">+L29-L59</f>
        <v>-1743.4952288996137</v>
      </c>
      <c r="M89" s="564"/>
      <c r="N89" s="552"/>
      <c r="O89" s="307"/>
      <c r="P89" s="290"/>
      <c r="Q89" s="290"/>
    </row>
    <row r="90" spans="1:24" ht="11.1" customHeight="1" x14ac:dyDescent="0.6">
      <c r="C90" s="349" t="s">
        <v>45</v>
      </c>
      <c r="D90" s="302">
        <f t="shared" ref="D90" si="168">+D75+D81+D88</f>
        <v>21189.500000000007</v>
      </c>
      <c r="E90" s="302">
        <f>+E30-E60</f>
        <v>15115.829999999958</v>
      </c>
      <c r="F90" s="302">
        <f t="shared" si="152"/>
        <v>4755.9700000000303</v>
      </c>
      <c r="G90" s="302">
        <f t="shared" si="152"/>
        <v>10008.929999999993</v>
      </c>
      <c r="H90" s="565">
        <f t="shared" ref="H90" si="169">+H30-H60</f>
        <v>25477.731256999949</v>
      </c>
      <c r="I90" s="565">
        <f t="shared" si="154"/>
        <v>4663.3600000000442</v>
      </c>
      <c r="J90" s="565">
        <f>+J30-J60</f>
        <v>-13604.929999999993</v>
      </c>
      <c r="K90" s="566">
        <f>+K30-K60</f>
        <v>-3435.1300000000047</v>
      </c>
      <c r="L90" s="566">
        <f>+L30-L60</f>
        <v>-6280.3574201074662</v>
      </c>
      <c r="M90" s="566"/>
      <c r="N90" s="552"/>
      <c r="O90" s="307"/>
      <c r="P90" s="290"/>
      <c r="Q90" s="290"/>
    </row>
    <row r="91" spans="1:24" ht="15.9" customHeight="1" x14ac:dyDescent="0.6">
      <c r="C91" s="350" t="s">
        <v>702</v>
      </c>
      <c r="D91" s="309"/>
      <c r="E91" s="309"/>
      <c r="F91" s="309"/>
      <c r="G91" s="309"/>
      <c r="H91" s="579"/>
      <c r="I91" s="579"/>
      <c r="J91" s="579"/>
      <c r="K91" s="579"/>
      <c r="L91" s="579"/>
      <c r="M91" s="579"/>
      <c r="N91" s="579"/>
      <c r="O91" s="309"/>
      <c r="P91" s="309"/>
      <c r="Q91" s="309"/>
      <c r="R91" s="309"/>
      <c r="S91" s="579"/>
      <c r="T91" s="579"/>
      <c r="U91" s="579"/>
      <c r="V91" s="579"/>
      <c r="W91" s="579"/>
      <c r="X91" s="579"/>
    </row>
    <row r="92" spans="1:24" ht="15.9" customHeight="1" x14ac:dyDescent="0.6">
      <c r="C92" s="350" t="s">
        <v>39</v>
      </c>
      <c r="D92" s="310"/>
      <c r="E92" s="310"/>
      <c r="F92" s="310"/>
      <c r="G92" s="310"/>
      <c r="H92" s="580"/>
      <c r="I92" s="580"/>
      <c r="J92" s="580"/>
      <c r="K92" s="580"/>
      <c r="L92" s="580"/>
      <c r="M92" s="580"/>
      <c r="N92" s="580"/>
      <c r="O92" s="310"/>
      <c r="P92" s="310"/>
      <c r="Q92" s="310"/>
      <c r="R92" s="310"/>
      <c r="S92" s="580"/>
      <c r="T92" s="580"/>
      <c r="U92" s="580"/>
      <c r="V92" s="580"/>
      <c r="W92" s="580"/>
      <c r="X92" s="580"/>
    </row>
    <row r="93" spans="1:24" s="585" customFormat="1" ht="21" hidden="1" x14ac:dyDescent="0.6">
      <c r="A93" s="389"/>
      <c r="B93" s="391"/>
      <c r="C93" s="351"/>
      <c r="D93" s="343"/>
      <c r="E93" s="343"/>
      <c r="F93" s="343">
        <v>2561</v>
      </c>
      <c r="G93" s="343">
        <v>2562</v>
      </c>
      <c r="H93" s="581">
        <v>2563</v>
      </c>
      <c r="I93" s="581">
        <v>2564</v>
      </c>
      <c r="J93" s="581">
        <v>2565</v>
      </c>
      <c r="K93" s="582">
        <v>2566</v>
      </c>
      <c r="L93" s="581">
        <v>2567</v>
      </c>
      <c r="M93" s="581">
        <v>2568</v>
      </c>
      <c r="N93" s="581"/>
      <c r="O93" s="343"/>
      <c r="P93" s="343"/>
      <c r="Q93" s="343" t="s">
        <v>40</v>
      </c>
      <c r="R93" s="343"/>
      <c r="S93" s="581"/>
      <c r="T93" s="581"/>
      <c r="U93" s="581"/>
      <c r="V93" s="581"/>
      <c r="W93" s="581"/>
      <c r="X93" s="581"/>
    </row>
    <row r="94" spans="1:24" ht="21" hidden="1" x14ac:dyDescent="0.6">
      <c r="C94" s="352" t="s">
        <v>41</v>
      </c>
      <c r="D94" s="340"/>
      <c r="E94" s="340"/>
      <c r="F94" s="341">
        <f>F30/12</f>
        <v>21079.747500000001</v>
      </c>
      <c r="G94" s="341">
        <f>G30/12</f>
        <v>20522.399999999998</v>
      </c>
      <c r="H94" s="583">
        <f t="shared" ref="H94:K94" si="170">AVERAGEIF($B$4:$B$29,"&lt;13",H4:H29)</f>
        <v>19302.842564249997</v>
      </c>
      <c r="I94" s="583">
        <f t="shared" si="170"/>
        <v>22667.173333333336</v>
      </c>
      <c r="J94" s="583">
        <f t="shared" si="170"/>
        <v>23952.075833333332</v>
      </c>
      <c r="K94" s="583">
        <f t="shared" si="170"/>
        <v>23756.19</v>
      </c>
      <c r="L94" s="583">
        <f>AVERAGEIF($B$4:$B$29,"&lt;13",L4:L29)</f>
        <v>25044.121666666662</v>
      </c>
      <c r="M94" s="583">
        <f>AVERAGEIF($B$4:$B$29,"&lt;13",M4:M29)</f>
        <v>26789.354024638174</v>
      </c>
      <c r="O94" s="290"/>
      <c r="P94" s="290"/>
      <c r="Q94" s="342">
        <f>SUM(F30:J30)/60</f>
        <v>21504.847846183333</v>
      </c>
      <c r="R94" s="290"/>
    </row>
    <row r="95" spans="1:24" ht="21" hidden="1" x14ac:dyDescent="0.6">
      <c r="C95" s="352" t="s">
        <v>42</v>
      </c>
      <c r="D95" s="340"/>
      <c r="E95" s="340"/>
      <c r="F95" s="341">
        <f>F60/12</f>
        <v>20683.416666666668</v>
      </c>
      <c r="G95" s="341">
        <f t="shared" ref="G95" si="171">G60/12</f>
        <v>19688.322499999998</v>
      </c>
      <c r="H95" s="583">
        <f>AVERAGEIF($B$34:$B$59,"&lt;13",H34:H59)</f>
        <v>17179.698292833335</v>
      </c>
      <c r="I95" s="583">
        <f t="shared" ref="I95:M95" si="172">AVERAGEIF($B$34:$B$59,"&lt;13",I34:I59)</f>
        <v>22278.560000000001</v>
      </c>
      <c r="J95" s="583">
        <f t="shared" si="172"/>
        <v>25085.820000000003</v>
      </c>
      <c r="K95" s="583">
        <f t="shared" si="172"/>
        <v>24042.450833333336</v>
      </c>
      <c r="L95" s="583">
        <f t="shared" si="172"/>
        <v>25567.484785008954</v>
      </c>
      <c r="M95" s="583">
        <f t="shared" si="172"/>
        <v>27349.437715028427</v>
      </c>
      <c r="O95" s="290"/>
      <c r="P95" s="290"/>
      <c r="Q95" s="342">
        <f>SUM(F60:J60)/60</f>
        <v>20983.163491900003</v>
      </c>
      <c r="R95" s="290"/>
    </row>
  </sheetData>
  <autoFilter ref="A3:AY95" xr:uid="{00000000-0001-0000-0100-000000000000}">
    <filterColumn colId="0">
      <filters blank="1">
        <filter val="4"/>
      </filters>
    </filterColumn>
  </autoFilter>
  <conditionalFormatting sqref="AC4:AC30">
    <cfRule type="cellIs" dxfId="21" priority="4" operator="lessThan">
      <formula>0</formula>
    </cfRule>
  </conditionalFormatting>
  <conditionalFormatting sqref="AC34:AC60">
    <cfRule type="cellIs" dxfId="20" priority="3" operator="lessThan">
      <formula>0</formula>
    </cfRule>
  </conditionalFormatting>
  <conditionalFormatting sqref="AJ31:AJ32">
    <cfRule type="cellIs" dxfId="19" priority="1" operator="lessThan">
      <formula>0</formula>
    </cfRule>
  </conditionalFormatting>
  <conditionalFormatting sqref="AJ1048559:AJ1048574">
    <cfRule type="cellIs" dxfId="18" priority="2" operator="lessThan">
      <formula>0</formula>
    </cfRule>
  </conditionalFormatting>
  <printOptions horizontalCentered="1" verticalCentered="1"/>
  <pageMargins left="0.23622047244094488" right="0.23622047244094488" top="0" bottom="0" header="0.23622047244094488" footer="0"/>
  <pageSetup paperSize="9" scale="99" orientation="portrait" r:id="rId1"/>
  <headerFooter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H92"/>
  <sheetViews>
    <sheetView topLeftCell="C1" zoomScale="115" zoomScaleNormal="115" workbookViewId="0">
      <selection activeCell="L27" sqref="L27"/>
    </sheetView>
  </sheetViews>
  <sheetFormatPr defaultColWidth="9" defaultRowHeight="11.1" customHeight="1" x14ac:dyDescent="0.6"/>
  <cols>
    <col min="1" max="1" width="3.375" style="389" hidden="1" customWidth="1"/>
    <col min="2" max="2" width="3.375" style="391" hidden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1" width="11.125" style="719" customWidth="1"/>
    <col min="12" max="13" width="11.125" style="35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0.625" style="324" hidden="1" customWidth="1"/>
    <col min="26" max="26" width="8.375" style="324" hidden="1" customWidth="1"/>
    <col min="27" max="27" width="0" style="324" hidden="1" customWidth="1"/>
    <col min="28" max="30" width="12.375" style="324" hidden="1" customWidth="1"/>
    <col min="31" max="34" width="12.375" style="353" hidden="1" customWidth="1"/>
    <col min="35" max="45" width="0" style="353" hidden="1" customWidth="1"/>
    <col min="46" max="16384" width="9" style="353"/>
  </cols>
  <sheetData>
    <row r="1" spans="1:27" s="532" customFormat="1" ht="14.1" customHeight="1" x14ac:dyDescent="0.5">
      <c r="A1" s="389"/>
      <c r="B1" s="390"/>
      <c r="C1" s="523" t="s">
        <v>0</v>
      </c>
      <c r="D1" s="511"/>
      <c r="E1" s="511"/>
      <c r="F1" s="511"/>
      <c r="G1" s="511"/>
      <c r="H1" s="523"/>
      <c r="I1" s="523"/>
      <c r="J1" s="523"/>
      <c r="K1" s="714"/>
      <c r="L1" s="523"/>
      <c r="M1" s="523"/>
      <c r="N1" s="524"/>
      <c r="O1" s="385"/>
      <c r="P1" s="512"/>
      <c r="Q1" s="512"/>
      <c r="R1" s="512"/>
      <c r="S1" s="523" t="s">
        <v>1</v>
      </c>
      <c r="T1" s="523"/>
      <c r="U1" s="523"/>
      <c r="V1" s="523"/>
      <c r="W1" s="523"/>
      <c r="X1" s="523"/>
      <c r="Y1" s="324"/>
      <c r="Z1" s="324"/>
      <c r="AA1" s="324"/>
    </row>
    <row r="2" spans="1:27" s="547" customFormat="1" ht="14.1" customHeight="1" x14ac:dyDescent="0.5">
      <c r="A2" s="389"/>
      <c r="B2" s="390"/>
      <c r="C2" s="523" t="s">
        <v>2</v>
      </c>
      <c r="D2" s="511"/>
      <c r="E2" s="511"/>
      <c r="F2" s="511"/>
      <c r="G2" s="511"/>
      <c r="H2" s="523"/>
      <c r="I2" s="523"/>
      <c r="J2" s="523"/>
      <c r="K2" s="714"/>
      <c r="L2" s="523"/>
      <c r="M2" s="523"/>
      <c r="N2" s="525"/>
      <c r="O2" s="386"/>
      <c r="P2" s="386"/>
      <c r="Q2" s="513"/>
      <c r="R2" s="513"/>
      <c r="S2" s="523" t="s">
        <v>3</v>
      </c>
      <c r="T2" s="523"/>
      <c r="U2" s="523"/>
      <c r="V2" s="523"/>
      <c r="W2" s="523"/>
      <c r="X2" s="523"/>
      <c r="Y2" s="536"/>
      <c r="Z2" s="536"/>
      <c r="AA2" s="536"/>
    </row>
    <row r="3" spans="1:27" s="532" customFormat="1" ht="11.1" customHeight="1" x14ac:dyDescent="0.5">
      <c r="A3" s="389"/>
      <c r="B3" s="391"/>
      <c r="C3" s="344"/>
      <c r="D3" s="293">
        <v>2559</v>
      </c>
      <c r="E3" s="293">
        <v>2560</v>
      </c>
      <c r="F3" s="293">
        <v>2561</v>
      </c>
      <c r="G3" s="293">
        <v>2562</v>
      </c>
      <c r="H3" s="526">
        <v>2563</v>
      </c>
      <c r="I3" s="526">
        <v>2564</v>
      </c>
      <c r="J3" s="527">
        <v>2565</v>
      </c>
      <c r="K3" s="715">
        <v>2566</v>
      </c>
      <c r="L3" s="527">
        <v>2567</v>
      </c>
      <c r="M3" s="527">
        <v>2568</v>
      </c>
      <c r="N3" s="528"/>
      <c r="O3" s="293">
        <v>2559</v>
      </c>
      <c r="P3" s="293">
        <v>2560</v>
      </c>
      <c r="Q3" s="292">
        <v>2561</v>
      </c>
      <c r="R3" s="292">
        <v>2562</v>
      </c>
      <c r="S3" s="537">
        <v>2563</v>
      </c>
      <c r="T3" s="537">
        <v>2564</v>
      </c>
      <c r="U3" s="537">
        <v>2565</v>
      </c>
      <c r="V3" s="537">
        <v>2566</v>
      </c>
      <c r="W3" s="537">
        <v>2567</v>
      </c>
      <c r="X3" s="537">
        <v>2568</v>
      </c>
      <c r="Y3" s="324"/>
      <c r="Z3" s="324"/>
      <c r="AA3" s="324"/>
    </row>
    <row r="4" spans="1:27" ht="11.1" customHeight="1" x14ac:dyDescent="0.6">
      <c r="B4" s="391">
        <v>1</v>
      </c>
      <c r="C4" s="345" t="s">
        <v>671</v>
      </c>
      <c r="D4" s="295">
        <v>562748.36</v>
      </c>
      <c r="E4" s="336">
        <v>609358.95878500002</v>
      </c>
      <c r="F4" s="295">
        <v>655101.29</v>
      </c>
      <c r="G4" s="295">
        <v>615996.18999999994</v>
      </c>
      <c r="H4" s="529">
        <v>588919.99182800006</v>
      </c>
      <c r="I4" s="529">
        <v>589185.37</v>
      </c>
      <c r="J4" s="530">
        <v>707340.1</v>
      </c>
      <c r="K4" s="531">
        <v>712605.6</v>
      </c>
      <c r="L4" s="531">
        <v>771075.41437500005</v>
      </c>
      <c r="M4" s="531">
        <v>862366.56</v>
      </c>
      <c r="N4" s="532"/>
      <c r="O4" s="296">
        <v>-6.0730931039065794E-2</v>
      </c>
      <c r="P4" s="315">
        <f t="shared" ref="P4:X19" si="0">((E4/D4)-1)*100</f>
        <v>8.2826716340852702</v>
      </c>
      <c r="Q4" s="315">
        <f t="shared" si="0"/>
        <v>7.5066314453151817</v>
      </c>
      <c r="R4" s="315">
        <f t="shared" si="0"/>
        <v>-5.9693211716924104</v>
      </c>
      <c r="S4" s="540">
        <f t="shared" si="0"/>
        <v>-4.3955139027726631</v>
      </c>
      <c r="T4" s="587">
        <f t="shared" si="0"/>
        <v>4.5061837886706257E-2</v>
      </c>
      <c r="U4" s="540">
        <f t="shared" si="0"/>
        <v>20.053914441222464</v>
      </c>
      <c r="V4" s="540">
        <f t="shared" si="0"/>
        <v>0.74440852427284376</v>
      </c>
      <c r="W4" s="540">
        <f t="shared" si="0"/>
        <v>8.2050736585567172</v>
      </c>
      <c r="X4" s="540">
        <f t="shared" si="0"/>
        <v>11.839457454235735</v>
      </c>
      <c r="Y4" s="325"/>
      <c r="Z4" s="325"/>
      <c r="AA4" s="325"/>
    </row>
    <row r="5" spans="1:27" ht="11.1" customHeight="1" x14ac:dyDescent="0.6">
      <c r="B5" s="391">
        <v>2</v>
      </c>
      <c r="C5" s="345" t="s">
        <v>672</v>
      </c>
      <c r="D5" s="294">
        <v>683420.33</v>
      </c>
      <c r="E5" s="337">
        <v>646217.20229599997</v>
      </c>
      <c r="F5" s="294">
        <v>646578.91</v>
      </c>
      <c r="G5" s="294">
        <v>680352.32</v>
      </c>
      <c r="H5" s="533">
        <v>626775.52776600001</v>
      </c>
      <c r="I5" s="533">
        <v>601075.1</v>
      </c>
      <c r="J5" s="530">
        <v>771303.65</v>
      </c>
      <c r="K5" s="531">
        <v>736352.35</v>
      </c>
      <c r="L5" s="531">
        <v>828338.597389</v>
      </c>
      <c r="M5" s="531">
        <v>906519.98077599995</v>
      </c>
      <c r="N5" s="532"/>
      <c r="O5" s="291">
        <v>22.48988870133395</v>
      </c>
      <c r="P5" s="316">
        <f t="shared" si="0"/>
        <v>-5.4436671065960169</v>
      </c>
      <c r="Q5" s="316">
        <f t="shared" si="0"/>
        <v>5.5973085011506996E-2</v>
      </c>
      <c r="R5" s="316">
        <f t="shared" si="0"/>
        <v>5.2234011158823535</v>
      </c>
      <c r="S5" s="544">
        <f t="shared" si="0"/>
        <v>-7.8748599305136446</v>
      </c>
      <c r="T5" s="544">
        <f t="shared" si="0"/>
        <v>-4.1004197878630304</v>
      </c>
      <c r="U5" s="544">
        <f t="shared" si="0"/>
        <v>28.320679063231879</v>
      </c>
      <c r="V5" s="544">
        <f t="shared" si="0"/>
        <v>-4.5314578765444757</v>
      </c>
      <c r="W5" s="544">
        <f t="shared" si="0"/>
        <v>12.492150991166117</v>
      </c>
      <c r="X5" s="544">
        <f t="shared" si="0"/>
        <v>9.4383364041510163</v>
      </c>
    </row>
    <row r="6" spans="1:27" customFormat="1" ht="11.1" hidden="1" customHeight="1" x14ac:dyDescent="0.5">
      <c r="A6" s="392">
        <v>2</v>
      </c>
      <c r="B6" s="393"/>
      <c r="C6" s="346" t="s">
        <v>687</v>
      </c>
      <c r="D6" s="297">
        <f t="shared" ref="D6:E6" si="1">+D4+D5</f>
        <v>1246168.69</v>
      </c>
      <c r="E6" s="338">
        <f t="shared" si="1"/>
        <v>1255576.161081</v>
      </c>
      <c r="F6" s="297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1599414.0117640002</v>
      </c>
      <c r="M6" s="314">
        <f t="shared" si="2"/>
        <v>1768886.5407759999</v>
      </c>
      <c r="N6" s="298"/>
      <c r="O6" s="299">
        <v>11.162778947688444</v>
      </c>
      <c r="P6" s="317">
        <f t="shared" si="0"/>
        <v>0.75491152654461047</v>
      </c>
      <c r="Q6" s="317">
        <f t="shared" si="0"/>
        <v>3.6719428377253172</v>
      </c>
      <c r="R6" s="317">
        <f t="shared" si="0"/>
        <v>-0.40960060696939582</v>
      </c>
      <c r="S6" s="317">
        <f t="shared" si="0"/>
        <v>-6.2215515182718617</v>
      </c>
      <c r="T6" s="317">
        <f t="shared" si="0"/>
        <v>-2.0922220394868796</v>
      </c>
      <c r="U6" s="317">
        <f t="shared" si="0"/>
        <v>24.228585865747519</v>
      </c>
      <c r="V6" s="317">
        <f t="shared" si="0"/>
        <v>-2.0076370660613851</v>
      </c>
      <c r="W6" s="317">
        <f t="shared" si="0"/>
        <v>10.383742451877232</v>
      </c>
      <c r="X6" s="317">
        <f t="shared" si="0"/>
        <v>10.595913738750351</v>
      </c>
      <c r="Y6" s="324"/>
      <c r="Z6" s="324"/>
      <c r="AA6" s="324"/>
    </row>
    <row r="7" spans="1:27" ht="11.1" customHeight="1" x14ac:dyDescent="0.6">
      <c r="B7" s="391">
        <v>3</v>
      </c>
      <c r="C7" s="345" t="s">
        <v>673</v>
      </c>
      <c r="D7" s="294">
        <v>678143.66</v>
      </c>
      <c r="E7" s="337">
        <v>726298.58022999996</v>
      </c>
      <c r="F7" s="294">
        <v>706017.95</v>
      </c>
      <c r="G7" s="294">
        <v>665310.21</v>
      </c>
      <c r="H7" s="533">
        <v>692043.59129799996</v>
      </c>
      <c r="I7" s="533">
        <v>716788.73</v>
      </c>
      <c r="J7" s="530">
        <v>922955.24</v>
      </c>
      <c r="K7" s="531">
        <v>954885.7</v>
      </c>
      <c r="L7" s="531">
        <v>896377.18008600001</v>
      </c>
      <c r="M7" s="531">
        <v>988362.47294400004</v>
      </c>
      <c r="N7" s="532"/>
      <c r="O7" s="291">
        <v>11.086715069355613</v>
      </c>
      <c r="P7" s="316">
        <f t="shared" si="0"/>
        <v>7.1009909950348726</v>
      </c>
      <c r="Q7" s="316">
        <f t="shared" si="0"/>
        <v>-2.7923268449151717</v>
      </c>
      <c r="R7" s="316">
        <f t="shared" si="0"/>
        <v>-5.7658222429047274</v>
      </c>
      <c r="S7" s="544">
        <f t="shared" si="0"/>
        <v>4.0181829312374351</v>
      </c>
      <c r="T7" s="544">
        <f t="shared" si="0"/>
        <v>3.5756618532638784</v>
      </c>
      <c r="U7" s="544">
        <f t="shared" si="0"/>
        <v>28.762521140643504</v>
      </c>
      <c r="V7" s="544">
        <f t="shared" si="0"/>
        <v>3.4595892212497814</v>
      </c>
      <c r="W7" s="544">
        <f t="shared" si="0"/>
        <v>-6.1272799366458131</v>
      </c>
      <c r="X7" s="544">
        <f t="shared" si="0"/>
        <v>10.261895873919368</v>
      </c>
      <c r="AA7" s="661">
        <v>988362472944</v>
      </c>
    </row>
    <row r="8" spans="1:27" ht="11.1" customHeight="1" x14ac:dyDescent="0.6">
      <c r="A8" s="394"/>
      <c r="B8" s="395"/>
      <c r="C8" s="347" t="s">
        <v>8</v>
      </c>
      <c r="D8" s="297">
        <f t="shared" ref="D8:E8" si="3">+D4+D5+D7</f>
        <v>1924312.35</v>
      </c>
      <c r="E8" s="338">
        <f t="shared" si="3"/>
        <v>1981874.741311</v>
      </c>
      <c r="F8" s="297">
        <f t="shared" ref="F8:M8" si="4">+F4+F5+F7</f>
        <v>2007698.1500000001</v>
      </c>
      <c r="G8" s="297">
        <f t="shared" si="4"/>
        <v>1961658.7199999997</v>
      </c>
      <c r="H8" s="550">
        <f t="shared" si="4"/>
        <v>1907739.1108920001</v>
      </c>
      <c r="I8" s="550">
        <f t="shared" si="4"/>
        <v>1907049.2</v>
      </c>
      <c r="J8" s="550">
        <f t="shared" si="4"/>
        <v>2401598.9900000002</v>
      </c>
      <c r="K8" s="551">
        <f t="shared" si="4"/>
        <v>2403843.65</v>
      </c>
      <c r="L8" s="551">
        <f t="shared" si="4"/>
        <v>2495791.1918500001</v>
      </c>
      <c r="M8" s="551">
        <f t="shared" si="4"/>
        <v>2757249.0137200002</v>
      </c>
      <c r="N8" s="552"/>
      <c r="O8" s="299">
        <v>11.135961521688564</v>
      </c>
      <c r="P8" s="317">
        <f t="shared" si="0"/>
        <v>2.9913226566882445</v>
      </c>
      <c r="Q8" s="317">
        <f t="shared" si="0"/>
        <v>1.3029788488004179</v>
      </c>
      <c r="R8" s="317">
        <f t="shared" si="0"/>
        <v>-2.2931450128596431</v>
      </c>
      <c r="S8" s="553">
        <f t="shared" si="0"/>
        <v>-2.7486743008997783</v>
      </c>
      <c r="T8" s="588">
        <f t="shared" si="0"/>
        <v>-3.6163796614596677E-2</v>
      </c>
      <c r="U8" s="553">
        <f t="shared" si="0"/>
        <v>25.932723183020158</v>
      </c>
      <c r="V8" s="553">
        <f t="shared" si="0"/>
        <v>9.3465229180478282E-2</v>
      </c>
      <c r="W8" s="553">
        <f t="shared" si="0"/>
        <v>3.8250217251026397</v>
      </c>
      <c r="X8" s="553">
        <f t="shared" si="0"/>
        <v>10.47594937925056</v>
      </c>
    </row>
    <row r="9" spans="1:27" ht="11.1" customHeight="1" x14ac:dyDescent="0.6">
      <c r="B9" s="391">
        <v>4</v>
      </c>
      <c r="C9" s="345" t="s">
        <v>674</v>
      </c>
      <c r="D9" s="294">
        <v>542074.06000000006</v>
      </c>
      <c r="E9" s="337">
        <v>581621.65288199997</v>
      </c>
      <c r="F9" s="294">
        <v>590549.75</v>
      </c>
      <c r="G9" s="294">
        <v>582941.52</v>
      </c>
      <c r="H9" s="533">
        <v>614122.63897299999</v>
      </c>
      <c r="I9" s="533">
        <v>655821.56000000006</v>
      </c>
      <c r="J9" s="530">
        <v>782696.37</v>
      </c>
      <c r="K9" s="531">
        <v>740513.48</v>
      </c>
      <c r="L9" s="531">
        <v>833251.83081700001</v>
      </c>
      <c r="M9" s="531">
        <f>857699585194/10^6</f>
        <v>857699.58519400004</v>
      </c>
      <c r="N9" s="532"/>
      <c r="O9" s="291">
        <v>-1.11862063050302</v>
      </c>
      <c r="P9" s="316">
        <f t="shared" si="0"/>
        <v>7.2956069659558809</v>
      </c>
      <c r="Q9" s="316">
        <f t="shared" si="0"/>
        <v>1.5350352026545666</v>
      </c>
      <c r="R9" s="316">
        <f t="shared" si="0"/>
        <v>-1.2883300687198673</v>
      </c>
      <c r="S9" s="544">
        <f t="shared" si="0"/>
        <v>5.3489274486744343</v>
      </c>
      <c r="T9" s="544">
        <f t="shared" si="0"/>
        <v>6.7899989970624297</v>
      </c>
      <c r="U9" s="544">
        <v>19.399999999999999</v>
      </c>
      <c r="V9" s="544">
        <f t="shared" si="0"/>
        <v>-5.3894321753402252</v>
      </c>
      <c r="W9" s="544">
        <f t="shared" si="0"/>
        <v>12.523519601155675</v>
      </c>
      <c r="X9" s="544">
        <f t="shared" si="0"/>
        <v>2.9340174810092101</v>
      </c>
    </row>
    <row r="10" spans="1:27" customFormat="1" ht="11.1" customHeight="1" x14ac:dyDescent="0.5">
      <c r="A10" s="392">
        <v>4</v>
      </c>
      <c r="B10" s="396"/>
      <c r="C10" s="346" t="s">
        <v>675</v>
      </c>
      <c r="D10" s="297">
        <f t="shared" ref="D10:E10" si="5">+D8+D9</f>
        <v>2466386.41</v>
      </c>
      <c r="E10" s="338">
        <f t="shared" si="5"/>
        <v>2563496.3941930002</v>
      </c>
      <c r="F10" s="297">
        <f t="shared" ref="F10:M10" si="6">+F8+F9</f>
        <v>2598247.9000000004</v>
      </c>
      <c r="G10" s="297">
        <f t="shared" si="6"/>
        <v>2544600.2399999998</v>
      </c>
      <c r="H10" s="297">
        <f t="shared" si="6"/>
        <v>2521861.7498650001</v>
      </c>
      <c r="I10" s="297">
        <f t="shared" si="6"/>
        <v>2562870.7599999998</v>
      </c>
      <c r="J10" s="297">
        <f t="shared" si="6"/>
        <v>3184295.3600000003</v>
      </c>
      <c r="K10" s="314">
        <f t="shared" si="6"/>
        <v>3144357.13</v>
      </c>
      <c r="L10" s="314">
        <f t="shared" si="6"/>
        <v>3329043.0226670001</v>
      </c>
      <c r="M10" s="314">
        <f t="shared" si="6"/>
        <v>3614948.5989140002</v>
      </c>
      <c r="N10" s="298"/>
      <c r="O10" s="299">
        <v>8.1890651353039523</v>
      </c>
      <c r="P10" s="317">
        <f t="shared" si="0"/>
        <v>3.9373386019021961</v>
      </c>
      <c r="Q10" s="317">
        <f t="shared" si="0"/>
        <v>1.3556292057098851</v>
      </c>
      <c r="R10" s="317">
        <f t="shared" si="0"/>
        <v>-2.0647629504482845</v>
      </c>
      <c r="S10" s="317">
        <f t="shared" si="0"/>
        <v>-0.89359773600428127</v>
      </c>
      <c r="T10" s="317">
        <f t="shared" si="0"/>
        <v>1.6261402964375504</v>
      </c>
      <c r="U10" s="317">
        <f t="shared" si="0"/>
        <v>24.247207845939165</v>
      </c>
      <c r="V10" s="670">
        <f t="shared" si="0"/>
        <v>-1.2542250477669437</v>
      </c>
      <c r="W10" s="670">
        <f t="shared" si="0"/>
        <v>5.8735660432757575</v>
      </c>
      <c r="X10" s="670">
        <f t="shared" si="0"/>
        <v>8.5882211284236334</v>
      </c>
      <c r="Y10" s="324"/>
      <c r="Z10" s="324"/>
      <c r="AA10" s="324"/>
    </row>
    <row r="11" spans="1:27" ht="11.1" customHeight="1" x14ac:dyDescent="0.6">
      <c r="B11" s="391">
        <v>5</v>
      </c>
      <c r="C11" s="345" t="s">
        <v>676</v>
      </c>
      <c r="D11" s="294">
        <v>614455.05000000005</v>
      </c>
      <c r="E11" s="337">
        <v>681050.72295299999</v>
      </c>
      <c r="F11" s="294">
        <v>694620.62</v>
      </c>
      <c r="G11" s="294">
        <v>663253.09</v>
      </c>
      <c r="H11" s="533">
        <v>524789.49855599995</v>
      </c>
      <c r="I11" s="533">
        <v>715930.92</v>
      </c>
      <c r="J11" s="530">
        <v>854937.51</v>
      </c>
      <c r="K11" s="531">
        <v>836801.01</v>
      </c>
      <c r="L11" s="531">
        <v>960608.69638400001</v>
      </c>
      <c r="M11" s="531"/>
      <c r="N11" s="552"/>
      <c r="O11" s="291">
        <v>3.7199917125968485</v>
      </c>
      <c r="P11" s="316">
        <f t="shared" si="0"/>
        <v>10.838168382373926</v>
      </c>
      <c r="Q11" s="316">
        <f t="shared" si="0"/>
        <v>1.9924943311361076</v>
      </c>
      <c r="R11" s="316">
        <f t="shared" si="0"/>
        <v>-4.5157786994575622</v>
      </c>
      <c r="S11" s="544">
        <f t="shared" si="0"/>
        <v>-20.876433676924144</v>
      </c>
      <c r="T11" s="544">
        <f t="shared" si="0"/>
        <v>36.422493584559312</v>
      </c>
      <c r="U11" s="544">
        <f t="shared" si="0"/>
        <v>19.416201496088469</v>
      </c>
      <c r="V11" s="544">
        <f t="shared" si="0"/>
        <v>-2.1213831172292363</v>
      </c>
      <c r="W11" s="544">
        <f t="shared" si="0"/>
        <v>14.79535575417148</v>
      </c>
      <c r="X11" s="544"/>
    </row>
    <row r="12" spans="1:27" customFormat="1" ht="11.1" hidden="1" customHeight="1" x14ac:dyDescent="0.5">
      <c r="A12" s="392">
        <v>5</v>
      </c>
      <c r="B12" s="396"/>
      <c r="C12" s="346" t="s">
        <v>677</v>
      </c>
      <c r="D12" s="297">
        <f t="shared" ref="D12:E12" si="7">+D8+D9+D11</f>
        <v>3080841.46</v>
      </c>
      <c r="E12" s="338">
        <f t="shared" si="7"/>
        <v>3244547.1171460003</v>
      </c>
      <c r="F12" s="297">
        <f t="shared" ref="F12:L12" si="8">+F8+F9+F11</f>
        <v>3292868.5200000005</v>
      </c>
      <c r="G12" s="297">
        <f t="shared" si="8"/>
        <v>3207853.3299999996</v>
      </c>
      <c r="H12" s="297">
        <f t="shared" si="8"/>
        <v>3046651.2484210003</v>
      </c>
      <c r="I12" s="297">
        <f t="shared" si="8"/>
        <v>3278801.6799999997</v>
      </c>
      <c r="J12" s="297">
        <f t="shared" si="8"/>
        <v>4039232.87</v>
      </c>
      <c r="K12" s="314">
        <f t="shared" si="8"/>
        <v>3981158.1399999997</v>
      </c>
      <c r="L12" s="314">
        <f t="shared" si="8"/>
        <v>4289651.7190509997</v>
      </c>
      <c r="M12" s="314"/>
      <c r="N12" s="298"/>
      <c r="O12" s="299">
        <v>7.2672519015543724</v>
      </c>
      <c r="P12" s="317">
        <f t="shared" si="0"/>
        <v>5.3136670377709194</v>
      </c>
      <c r="Q12" s="317">
        <f t="shared" si="0"/>
        <v>1.4893111768555567</v>
      </c>
      <c r="R12" s="317">
        <f t="shared" si="0"/>
        <v>-2.5817972835429526</v>
      </c>
      <c r="S12" s="317">
        <f t="shared" si="0"/>
        <v>-5.0252322969828285</v>
      </c>
      <c r="T12" s="317">
        <f t="shared" si="0"/>
        <v>7.6198557908233377</v>
      </c>
      <c r="U12" s="317">
        <f t="shared" si="0"/>
        <v>23.192350871309799</v>
      </c>
      <c r="V12" s="316">
        <v>-2.4</v>
      </c>
      <c r="W12" s="317">
        <f t="shared" si="0"/>
        <v>7.7488401164340637</v>
      </c>
      <c r="X12" s="317"/>
      <c r="Y12" s="324"/>
      <c r="Z12" s="324"/>
      <c r="AA12" s="324"/>
    </row>
    <row r="13" spans="1:27" ht="11.1" customHeight="1" x14ac:dyDescent="0.6">
      <c r="B13" s="391">
        <v>6</v>
      </c>
      <c r="C13" s="345" t="s">
        <v>678</v>
      </c>
      <c r="D13" s="300">
        <v>642598.63</v>
      </c>
      <c r="E13" s="339">
        <v>688303.79149600002</v>
      </c>
      <c r="F13" s="300">
        <v>697272.5</v>
      </c>
      <c r="G13" s="300">
        <v>676650.34</v>
      </c>
      <c r="H13" s="557">
        <v>521707.66311700002</v>
      </c>
      <c r="I13" s="557">
        <v>739426.71</v>
      </c>
      <c r="J13" s="558">
        <v>906213.69</v>
      </c>
      <c r="K13" s="716">
        <v>850468.05</v>
      </c>
      <c r="L13" s="558">
        <v>893117.75540899998</v>
      </c>
      <c r="M13" s="558"/>
      <c r="N13" s="532"/>
      <c r="O13" s="291">
        <v>6.5566047020283236</v>
      </c>
      <c r="P13" s="316">
        <f t="shared" si="0"/>
        <v>7.1125519666918713</v>
      </c>
      <c r="Q13" s="316">
        <f t="shared" si="0"/>
        <v>1.3030159959611431</v>
      </c>
      <c r="R13" s="316">
        <f t="shared" si="0"/>
        <v>-2.9575467267101474</v>
      </c>
      <c r="S13" s="544">
        <f t="shared" si="0"/>
        <v>-22.898485040737583</v>
      </c>
      <c r="T13" s="544">
        <f t="shared" si="0"/>
        <v>41.732000941334356</v>
      </c>
      <c r="U13" s="544">
        <f t="shared" si="0"/>
        <v>22.556255778209589</v>
      </c>
      <c r="V13" s="544">
        <f t="shared" si="0"/>
        <v>-6.1514895013338293</v>
      </c>
      <c r="W13" s="544">
        <f t="shared" si="0"/>
        <v>5.0148509881117631</v>
      </c>
      <c r="X13" s="544"/>
    </row>
    <row r="14" spans="1:27" ht="11.1" customHeight="1" x14ac:dyDescent="0.6">
      <c r="A14" s="394"/>
      <c r="C14" s="347" t="s">
        <v>15</v>
      </c>
      <c r="D14" s="297">
        <f t="shared" ref="D14:E14" si="9">+D9+D11+D13</f>
        <v>1799127.7400000002</v>
      </c>
      <c r="E14" s="338">
        <f t="shared" si="9"/>
        <v>1950976.1673310001</v>
      </c>
      <c r="F14" s="297">
        <f t="shared" ref="F14:J14" si="10">+F9+F11+F13</f>
        <v>1982442.87</v>
      </c>
      <c r="G14" s="297">
        <f t="shared" si="10"/>
        <v>1922844.9499999997</v>
      </c>
      <c r="H14" s="550">
        <f t="shared" si="10"/>
        <v>1660619.8006460001</v>
      </c>
      <c r="I14" s="550">
        <f t="shared" si="10"/>
        <v>2111179.19</v>
      </c>
      <c r="J14" s="550">
        <f t="shared" si="10"/>
        <v>2543847.5699999998</v>
      </c>
      <c r="K14" s="551">
        <f t="shared" ref="K14:L14" si="11">+K9+K11+K13</f>
        <v>2427782.54</v>
      </c>
      <c r="L14" s="551">
        <f t="shared" si="11"/>
        <v>2686978.2826100001</v>
      </c>
      <c r="M14" s="551"/>
      <c r="N14" s="552"/>
      <c r="O14" s="299">
        <v>3.1798044650410695</v>
      </c>
      <c r="P14" s="317">
        <f t="shared" si="0"/>
        <v>8.4401137259436432</v>
      </c>
      <c r="Q14" s="317">
        <f t="shared" si="0"/>
        <v>1.6128696596046765</v>
      </c>
      <c r="R14" s="317">
        <f t="shared" si="0"/>
        <v>-3.0062868848271251</v>
      </c>
      <c r="S14" s="553">
        <f t="shared" si="0"/>
        <v>-13.63735278572511</v>
      </c>
      <c r="T14" s="553">
        <f t="shared" si="0"/>
        <v>27.132001508034964</v>
      </c>
      <c r="U14" s="553">
        <f t="shared" si="0"/>
        <v>20.494157106578893</v>
      </c>
      <c r="V14" s="553">
        <f t="shared" si="0"/>
        <v>-4.5625780164178504</v>
      </c>
      <c r="W14" s="553">
        <f t="shared" si="0"/>
        <v>10.676233902316469</v>
      </c>
      <c r="X14" s="553"/>
    </row>
    <row r="15" spans="1:27" ht="11.1" customHeight="1" x14ac:dyDescent="0.6">
      <c r="A15" s="394"/>
      <c r="C15" s="347" t="s">
        <v>16</v>
      </c>
      <c r="D15" s="297">
        <f t="shared" ref="D15:E15" si="12">+D8+D9+D11+D13</f>
        <v>3723440.09</v>
      </c>
      <c r="E15" s="338">
        <f t="shared" si="12"/>
        <v>3932850.9086420005</v>
      </c>
      <c r="F15" s="297">
        <f t="shared" ref="F15:J15" si="13">+F8+F9+F11+F13</f>
        <v>3990141.0200000005</v>
      </c>
      <c r="G15" s="297">
        <f t="shared" si="13"/>
        <v>3884503.6699999995</v>
      </c>
      <c r="H15" s="550">
        <f t="shared" si="13"/>
        <v>3568358.9115380002</v>
      </c>
      <c r="I15" s="550">
        <f t="shared" si="13"/>
        <v>4018228.3899999997</v>
      </c>
      <c r="J15" s="550">
        <f t="shared" si="13"/>
        <v>4945446.5600000005</v>
      </c>
      <c r="K15" s="551">
        <f t="shared" ref="K15:L15" si="14">+K8+K9+K11+K13</f>
        <v>4831626.1899999995</v>
      </c>
      <c r="L15" s="551">
        <f t="shared" si="14"/>
        <v>5182769.4744600002</v>
      </c>
      <c r="M15" s="551"/>
      <c r="N15" s="552"/>
      <c r="O15" s="299">
        <v>7.1439310042180626</v>
      </c>
      <c r="P15" s="317">
        <f t="shared" si="0"/>
        <v>5.6241221445837875</v>
      </c>
      <c r="Q15" s="317">
        <f t="shared" si="0"/>
        <v>1.4567069204711292</v>
      </c>
      <c r="R15" s="317">
        <f t="shared" si="0"/>
        <v>-2.647459061484525</v>
      </c>
      <c r="S15" s="553">
        <f t="shared" si="0"/>
        <v>-8.138613972837339</v>
      </c>
      <c r="T15" s="553">
        <f t="shared" si="0"/>
        <v>12.607181329416806</v>
      </c>
      <c r="U15" s="553">
        <f t="shared" si="0"/>
        <v>23.075297867775024</v>
      </c>
      <c r="V15" s="553">
        <f t="shared" si="0"/>
        <v>-2.3015185508343916</v>
      </c>
      <c r="W15" s="553">
        <f t="shared" si="0"/>
        <v>7.2676004030850061</v>
      </c>
      <c r="X15" s="553"/>
    </row>
    <row r="16" spans="1:27" ht="11.1" customHeight="1" x14ac:dyDescent="0.6">
      <c r="B16" s="391">
        <v>7</v>
      </c>
      <c r="C16" s="345" t="s">
        <v>679</v>
      </c>
      <c r="D16" s="294">
        <v>596638.71999999997</v>
      </c>
      <c r="E16" s="337">
        <v>636156.69244500005</v>
      </c>
      <c r="F16" s="294">
        <v>659251.9</v>
      </c>
      <c r="G16" s="294">
        <v>655824.6</v>
      </c>
      <c r="H16" s="533">
        <v>580105.29335000005</v>
      </c>
      <c r="I16" s="557">
        <v>708583.06</v>
      </c>
      <c r="J16" s="558">
        <v>828468.14</v>
      </c>
      <c r="K16" s="716">
        <v>770563.25</v>
      </c>
      <c r="L16" s="558">
        <f>ROUND(938285087540/10^6,2)</f>
        <v>938285.09</v>
      </c>
      <c r="M16" s="558"/>
      <c r="N16" s="532"/>
      <c r="O16" s="291">
        <v>-1.9635366802314924</v>
      </c>
      <c r="P16" s="316">
        <f t="shared" si="0"/>
        <v>6.6234341017961551</v>
      </c>
      <c r="Q16" s="316">
        <f t="shared" si="0"/>
        <v>3.6304275077632342</v>
      </c>
      <c r="R16" s="316">
        <f t="shared" si="0"/>
        <v>-0.51987715166237347</v>
      </c>
      <c r="S16" s="544">
        <f t="shared" si="0"/>
        <v>-11.545664290421541</v>
      </c>
      <c r="T16" s="544">
        <v>22.2</v>
      </c>
      <c r="U16" s="544">
        <f t="shared" si="0"/>
        <v>16.918987591941569</v>
      </c>
      <c r="V16" s="544">
        <f t="shared" si="0"/>
        <v>-6.989392494924429</v>
      </c>
      <c r="W16" s="544">
        <f t="shared" si="0"/>
        <v>21.766135356182637</v>
      </c>
      <c r="X16" s="544"/>
    </row>
    <row r="17" spans="1:24" customFormat="1" ht="11.1" hidden="1" customHeight="1" x14ac:dyDescent="0.5">
      <c r="A17" s="397">
        <v>7</v>
      </c>
      <c r="B17" s="398"/>
      <c r="C17" s="348" t="s">
        <v>680</v>
      </c>
      <c r="D17" s="297">
        <f t="shared" ref="D17:E17" si="15">+D15+D16</f>
        <v>4320078.8099999996</v>
      </c>
      <c r="E17" s="338">
        <f t="shared" si="15"/>
        <v>4569007.6010870002</v>
      </c>
      <c r="F17" s="297">
        <f t="shared" ref="F17:L17" si="16">+F15+F16</f>
        <v>4649392.9200000009</v>
      </c>
      <c r="G17" s="297">
        <f t="shared" si="16"/>
        <v>4540328.2699999996</v>
      </c>
      <c r="H17" s="297">
        <f t="shared" si="16"/>
        <v>4148464.2048880002</v>
      </c>
      <c r="I17" s="297">
        <f t="shared" si="16"/>
        <v>4726811.4499999993</v>
      </c>
      <c r="J17" s="297">
        <f t="shared" si="16"/>
        <v>5773914.7000000002</v>
      </c>
      <c r="K17" s="314">
        <f t="shared" si="16"/>
        <v>5602189.4399999995</v>
      </c>
      <c r="L17" s="314">
        <f t="shared" si="16"/>
        <v>6121054.56446</v>
      </c>
      <c r="M17" s="314"/>
      <c r="N17" s="298"/>
      <c r="O17" s="299">
        <v>5.78667819851022</v>
      </c>
      <c r="P17" s="317">
        <f t="shared" si="0"/>
        <v>5.7621354154647975</v>
      </c>
      <c r="Q17" s="317">
        <f t="shared" si="0"/>
        <v>1.7593605861779826</v>
      </c>
      <c r="R17" s="317">
        <f t="shared" si="0"/>
        <v>-2.3457825973546953</v>
      </c>
      <c r="S17" s="317">
        <f t="shared" si="0"/>
        <v>-8.6307430170021515</v>
      </c>
      <c r="T17" s="317">
        <f t="shared" si="0"/>
        <v>13.94123744470428</v>
      </c>
      <c r="U17" s="317">
        <f t="shared" si="0"/>
        <v>22.15242264423307</v>
      </c>
      <c r="V17" s="317">
        <f t="shared" si="0"/>
        <v>-2.9741565111795043</v>
      </c>
      <c r="W17" s="317">
        <f t="shared" si="0"/>
        <v>9.2618275411265003</v>
      </c>
      <c r="X17" s="317"/>
    </row>
    <row r="18" spans="1:24" ht="11.1" customHeight="1" x14ac:dyDescent="0.6">
      <c r="B18" s="395">
        <v>8</v>
      </c>
      <c r="C18" s="345" t="s">
        <v>681</v>
      </c>
      <c r="D18" s="294">
        <v>651390.56000000006</v>
      </c>
      <c r="E18" s="337">
        <v>711994.87867600005</v>
      </c>
      <c r="F18" s="294">
        <v>756319.39</v>
      </c>
      <c r="G18" s="294">
        <v>671670.58</v>
      </c>
      <c r="H18" s="533">
        <v>634043.53002099996</v>
      </c>
      <c r="I18" s="533">
        <v>715391.29</v>
      </c>
      <c r="J18" s="530">
        <v>862613.43</v>
      </c>
      <c r="K18" s="531">
        <v>831102.5</v>
      </c>
      <c r="L18" s="531">
        <v>939521.12</v>
      </c>
      <c r="M18" s="531"/>
      <c r="N18" s="532"/>
      <c r="O18" s="291">
        <v>7.7892157792328387</v>
      </c>
      <c r="P18" s="316">
        <f t="shared" si="0"/>
        <v>9.3038374206712469</v>
      </c>
      <c r="Q18" s="316">
        <f t="shared" si="0"/>
        <v>6.2253974925246869</v>
      </c>
      <c r="R18" s="316">
        <f t="shared" si="0"/>
        <v>-11.192204129527884</v>
      </c>
      <c r="S18" s="544">
        <f>((H18/G18)-1)*100</f>
        <v>-5.6020095414927917</v>
      </c>
      <c r="T18" s="544">
        <f t="shared" si="0"/>
        <v>12.829996069245553</v>
      </c>
      <c r="U18" s="544">
        <f t="shared" si="0"/>
        <v>20.579246918144612</v>
      </c>
      <c r="V18" s="544">
        <f t="shared" si="0"/>
        <v>-3.652960747434697</v>
      </c>
      <c r="W18" s="544">
        <f t="shared" si="0"/>
        <v>13.045156283370574</v>
      </c>
      <c r="X18" s="544"/>
    </row>
    <row r="19" spans="1:24" customFormat="1" ht="11.1" hidden="1" customHeight="1" x14ac:dyDescent="0.5">
      <c r="A19" s="394">
        <v>8</v>
      </c>
      <c r="B19" s="391"/>
      <c r="C19" s="348" t="s">
        <v>682</v>
      </c>
      <c r="D19" s="297">
        <f t="shared" ref="D19:E19" si="17">D18+D17</f>
        <v>4971469.3699999992</v>
      </c>
      <c r="E19" s="338">
        <f t="shared" si="17"/>
        <v>5281002.4797630003</v>
      </c>
      <c r="F19" s="297">
        <f t="shared" ref="F19" si="18">F18+F17</f>
        <v>5405712.3100000005</v>
      </c>
      <c r="G19" s="297">
        <f t="shared" ref="G19:L19" si="19">G18+G17</f>
        <v>5211998.8499999996</v>
      </c>
      <c r="H19" s="297">
        <f t="shared" si="19"/>
        <v>4782507.7349089999</v>
      </c>
      <c r="I19" s="297">
        <f t="shared" si="19"/>
        <v>5442202.7399999993</v>
      </c>
      <c r="J19" s="297">
        <f t="shared" si="19"/>
        <v>6636528.1299999999</v>
      </c>
      <c r="K19" s="314">
        <f t="shared" si="19"/>
        <v>6433291.9399999995</v>
      </c>
      <c r="L19" s="314">
        <f t="shared" si="19"/>
        <v>7060575.6844600001</v>
      </c>
      <c r="M19" s="314"/>
      <c r="N19" s="298"/>
      <c r="O19" s="299">
        <v>6.0448159351842001</v>
      </c>
      <c r="P19" s="317">
        <f t="shared" si="0"/>
        <v>6.2261896177186138</v>
      </c>
      <c r="Q19" s="317">
        <f t="shared" si="0"/>
        <v>2.3614802438531868</v>
      </c>
      <c r="R19" s="317">
        <f t="shared" si="0"/>
        <v>-3.5834955486190312</v>
      </c>
      <c r="S19" s="317">
        <f t="shared" si="0"/>
        <v>-8.2404299665376879</v>
      </c>
      <c r="T19" s="317">
        <f t="shared" si="0"/>
        <v>13.793914022881392</v>
      </c>
      <c r="U19" s="317">
        <f t="shared" si="0"/>
        <v>21.945624723271528</v>
      </c>
      <c r="V19" s="317">
        <f t="shared" si="0"/>
        <v>-3.0623872304749833</v>
      </c>
      <c r="W19" s="317">
        <f t="shared" si="0"/>
        <v>9.7505872624832346</v>
      </c>
      <c r="X19" s="317"/>
    </row>
    <row r="20" spans="1:24" ht="11.1" customHeight="1" x14ac:dyDescent="0.6">
      <c r="B20" s="391">
        <v>9</v>
      </c>
      <c r="C20" s="345" t="s">
        <v>683</v>
      </c>
      <c r="D20" s="294">
        <v>668163.24</v>
      </c>
      <c r="E20" s="337">
        <v>720913.93681600003</v>
      </c>
      <c r="F20" s="294">
        <v>678684.47</v>
      </c>
      <c r="G20" s="294">
        <v>623787.14</v>
      </c>
      <c r="H20" s="533">
        <v>611378.68701600004</v>
      </c>
      <c r="I20" s="533">
        <v>762972.7</v>
      </c>
      <c r="J20" s="530">
        <v>889575.2</v>
      </c>
      <c r="K20" s="561">
        <v>896275.76</v>
      </c>
      <c r="L20" s="561">
        <f xml:space="preserve"> 889074371183/10^6</f>
        <v>889074.37118300004</v>
      </c>
      <c r="M20" s="561"/>
      <c r="N20" s="532"/>
      <c r="O20" s="291">
        <v>0.39459560674202088</v>
      </c>
      <c r="P20" s="316">
        <f t="shared" ref="P20:W30" si="20">((E20/D20)-1)*100</f>
        <v>7.8948816184500226</v>
      </c>
      <c r="Q20" s="316">
        <f t="shared" si="20"/>
        <v>-5.8577681272901199</v>
      </c>
      <c r="R20" s="316">
        <f t="shared" si="20"/>
        <v>-8.088785352639638</v>
      </c>
      <c r="S20" s="544">
        <f>((H20/G20)-1)*100</f>
        <v>-1.9892126958564682</v>
      </c>
      <c r="T20" s="544">
        <f t="shared" si="20"/>
        <v>24.795436315239527</v>
      </c>
      <c r="U20" s="544">
        <f t="shared" si="20"/>
        <v>16.593319787195536</v>
      </c>
      <c r="V20" s="544">
        <f t="shared" si="20"/>
        <v>0.75323143001289061</v>
      </c>
      <c r="W20" s="544">
        <f t="shared" si="20"/>
        <v>-0.80347914541389898</v>
      </c>
      <c r="X20" s="544"/>
    </row>
    <row r="21" spans="1:24" ht="11.1" customHeight="1" x14ac:dyDescent="0.6">
      <c r="A21" s="394"/>
      <c r="B21" s="395"/>
      <c r="C21" s="347" t="s">
        <v>23</v>
      </c>
      <c r="D21" s="297">
        <f t="shared" ref="D21:E21" si="21">+D16+D18+D20</f>
        <v>1916192.52</v>
      </c>
      <c r="E21" s="338">
        <f t="shared" si="21"/>
        <v>2069065.5079370001</v>
      </c>
      <c r="F21" s="297">
        <f t="shared" ref="F21:I21" si="22">+F16+F18+F20</f>
        <v>2094255.76</v>
      </c>
      <c r="G21" s="297">
        <f t="shared" si="22"/>
        <v>1951282.3199999998</v>
      </c>
      <c r="H21" s="550">
        <f t="shared" si="22"/>
        <v>1825527.5103870002</v>
      </c>
      <c r="I21" s="550">
        <f t="shared" si="22"/>
        <v>2186947.0499999998</v>
      </c>
      <c r="J21" s="550">
        <f t="shared" ref="J21:L21" si="23">+J16+J18+J20</f>
        <v>2580656.77</v>
      </c>
      <c r="K21" s="551">
        <f t="shared" si="23"/>
        <v>2497941.5099999998</v>
      </c>
      <c r="L21" s="550">
        <f t="shared" si="23"/>
        <v>2766880.581183</v>
      </c>
      <c r="M21" s="550"/>
      <c r="N21" s="552"/>
      <c r="O21" s="299">
        <v>2.0095360815823859</v>
      </c>
      <c r="P21" s="317">
        <f t="shared" si="20"/>
        <v>7.9779555729087237</v>
      </c>
      <c r="Q21" s="317">
        <f t="shared" si="20"/>
        <v>1.2174700108029013</v>
      </c>
      <c r="R21" s="317">
        <f t="shared" si="20"/>
        <v>-6.8269331153707924</v>
      </c>
      <c r="S21" s="553">
        <f>((H21/G21)-1)*100</f>
        <v>-6.444726543363533</v>
      </c>
      <c r="T21" s="553">
        <f t="shared" si="20"/>
        <v>19.798087816073551</v>
      </c>
      <c r="U21" s="553">
        <f t="shared" si="20"/>
        <v>18.002709301992482</v>
      </c>
      <c r="V21" s="553">
        <f t="shared" si="20"/>
        <v>-3.2052019067998816</v>
      </c>
      <c r="W21" s="553">
        <f t="shared" si="20"/>
        <v>10.766427880971484</v>
      </c>
      <c r="X21" s="553"/>
    </row>
    <row r="22" spans="1:24" customFormat="1" ht="11.1" hidden="1" customHeight="1" x14ac:dyDescent="0.5">
      <c r="A22" s="394">
        <v>9</v>
      </c>
      <c r="B22" s="395"/>
      <c r="C22" s="348" t="s">
        <v>684</v>
      </c>
      <c r="D22" s="297">
        <f t="shared" ref="D22:E22" si="24">+D15+D16+D18+D20</f>
        <v>5639632.6099999994</v>
      </c>
      <c r="E22" s="338">
        <f t="shared" si="24"/>
        <v>6001916.4165790007</v>
      </c>
      <c r="F22" s="297">
        <f t="shared" ref="F22:I22" si="25">+F15+F16+F18+F20</f>
        <v>6084396.7800000003</v>
      </c>
      <c r="G22" s="297">
        <f t="shared" si="25"/>
        <v>5835785.9899999993</v>
      </c>
      <c r="H22" s="297">
        <f t="shared" si="25"/>
        <v>5393886.4219249999</v>
      </c>
      <c r="I22" s="297">
        <f t="shared" si="25"/>
        <v>6205175.4399999995</v>
      </c>
      <c r="J22" s="297">
        <f t="shared" ref="J22:L22" si="26">+J15+J16+J18+J20</f>
        <v>7526103.3300000001</v>
      </c>
      <c r="K22" s="297">
        <f t="shared" si="26"/>
        <v>7329567.6999999993</v>
      </c>
      <c r="L22" s="297">
        <f t="shared" si="26"/>
        <v>7949650.0556429997</v>
      </c>
      <c r="M22" s="297"/>
      <c r="N22" s="298"/>
      <c r="O22" s="299">
        <v>5.3424069613063674</v>
      </c>
      <c r="P22" s="317">
        <f t="shared" si="20"/>
        <v>6.4238902005178788</v>
      </c>
      <c r="Q22" s="317">
        <f t="shared" si="20"/>
        <v>1.3742337896136769</v>
      </c>
      <c r="R22" s="317">
        <f t="shared" si="20"/>
        <v>-4.0860384190789194</v>
      </c>
      <c r="S22" s="317">
        <f t="shared" si="20"/>
        <v>-7.5722373786876851</v>
      </c>
      <c r="T22" s="316">
        <f t="shared" si="20"/>
        <v>15.040899170165734</v>
      </c>
      <c r="U22" s="317">
        <f t="shared" si="20"/>
        <v>21.28751882638149</v>
      </c>
      <c r="V22" s="317">
        <f t="shared" si="20"/>
        <v>-2.6113862829465151</v>
      </c>
      <c r="W22" s="317">
        <f t="shared" si="20"/>
        <v>8.4600126640893336</v>
      </c>
      <c r="X22" s="317"/>
    </row>
    <row r="23" spans="1:24" ht="11.1" customHeight="1" x14ac:dyDescent="0.6">
      <c r="B23" s="395">
        <v>10</v>
      </c>
      <c r="C23" s="345" t="s">
        <v>666</v>
      </c>
      <c r="D23" s="294">
        <v>613246.27</v>
      </c>
      <c r="E23" s="337">
        <v>657303.94262400002</v>
      </c>
      <c r="F23" s="294">
        <v>701611.57</v>
      </c>
      <c r="G23" s="294">
        <v>628698.94999999995</v>
      </c>
      <c r="H23" s="533">
        <v>600341.44894699997</v>
      </c>
      <c r="I23" s="533">
        <v>751247</v>
      </c>
      <c r="J23" s="530">
        <v>803290.12</v>
      </c>
      <c r="K23" s="531">
        <v>847587.78</v>
      </c>
      <c r="L23" s="531">
        <v>896735.19</v>
      </c>
      <c r="M23" s="531"/>
      <c r="N23" s="532"/>
      <c r="O23" s="291">
        <v>-7.2445354901354841</v>
      </c>
      <c r="P23" s="316">
        <f t="shared" si="20"/>
        <v>7.1843360130017686</v>
      </c>
      <c r="Q23" s="316">
        <f t="shared" si="20"/>
        <v>6.7408126595317475</v>
      </c>
      <c r="R23" s="316">
        <f t="shared" si="20"/>
        <v>-10.39216328772914</v>
      </c>
      <c r="S23" s="544">
        <f t="shared" si="20"/>
        <v>-4.5105055532540632</v>
      </c>
      <c r="T23" s="544">
        <f t="shared" si="20"/>
        <v>25.136620387895704</v>
      </c>
      <c r="U23" s="544">
        <f t="shared" si="20"/>
        <v>6.9275644361974198</v>
      </c>
      <c r="V23" s="544">
        <f t="shared" si="20"/>
        <v>5.514528175698219</v>
      </c>
      <c r="W23" s="544">
        <f t="shared" si="20"/>
        <v>5.7985038434603009</v>
      </c>
      <c r="X23" s="544"/>
    </row>
    <row r="24" spans="1:24" customFormat="1" ht="11.1" hidden="1" customHeight="1" x14ac:dyDescent="0.5">
      <c r="A24" s="392">
        <v>10</v>
      </c>
      <c r="B24" s="393"/>
      <c r="C24" s="348" t="s">
        <v>685</v>
      </c>
      <c r="D24" s="297">
        <f t="shared" ref="D24:E24" si="27">+D15+D21+D23</f>
        <v>6252878.879999999</v>
      </c>
      <c r="E24" s="338">
        <f t="shared" si="27"/>
        <v>6659220.3592030006</v>
      </c>
      <c r="F24" s="297">
        <f t="shared" ref="F24:L24" si="28">+F15+F21+F23</f>
        <v>6786008.3500000006</v>
      </c>
      <c r="G24" s="297">
        <f t="shared" si="28"/>
        <v>6464484.9399999995</v>
      </c>
      <c r="H24" s="297">
        <f t="shared" si="28"/>
        <v>5994227.8708720012</v>
      </c>
      <c r="I24" s="297">
        <f t="shared" si="28"/>
        <v>6956422.4399999995</v>
      </c>
      <c r="J24" s="297">
        <f t="shared" si="28"/>
        <v>8329393.4500000002</v>
      </c>
      <c r="K24" s="314">
        <f t="shared" si="28"/>
        <v>8177155.4799999995</v>
      </c>
      <c r="L24" s="314">
        <f t="shared" si="28"/>
        <v>8846385.2456429992</v>
      </c>
      <c r="M24" s="314"/>
      <c r="N24" s="298"/>
      <c r="O24" s="299">
        <v>3.9588497996836391</v>
      </c>
      <c r="P24" s="317">
        <f t="shared" si="20"/>
        <v>6.4984703366427921</v>
      </c>
      <c r="Q24" s="317">
        <f t="shared" si="20"/>
        <v>1.9039464675737916</v>
      </c>
      <c r="R24" s="317">
        <f t="shared" si="20"/>
        <v>-4.7380343998545289</v>
      </c>
      <c r="S24" s="317">
        <f t="shared" si="20"/>
        <v>-7.2744707968644189</v>
      </c>
      <c r="T24" s="317">
        <f>((I24/H24)-1)*100</f>
        <v>16.052018539429081</v>
      </c>
      <c r="U24" s="317">
        <f t="shared" si="20"/>
        <v>19.736739995910902</v>
      </c>
      <c r="V24" s="317">
        <f t="shared" si="20"/>
        <v>-1.8277197603146056</v>
      </c>
      <c r="W24" s="317">
        <f t="shared" si="20"/>
        <v>8.1841389377984584</v>
      </c>
      <c r="X24" s="317"/>
    </row>
    <row r="25" spans="1:24" ht="11.1" customHeight="1" x14ac:dyDescent="0.6">
      <c r="B25" s="395">
        <v>11</v>
      </c>
      <c r="C25" s="345" t="s">
        <v>667</v>
      </c>
      <c r="D25" s="294">
        <v>657540.93999999994</v>
      </c>
      <c r="E25" s="337">
        <v>705102.10693200002</v>
      </c>
      <c r="F25" s="294">
        <v>687806.26</v>
      </c>
      <c r="G25" s="294">
        <v>589746.1</v>
      </c>
      <c r="H25" s="533">
        <v>586751.26693599997</v>
      </c>
      <c r="I25" s="562">
        <v>785913.78</v>
      </c>
      <c r="J25" s="531">
        <v>849228.17</v>
      </c>
      <c r="K25" s="531">
        <v>854495.84</v>
      </c>
      <c r="L25" s="531">
        <v>849069.32324900001</v>
      </c>
      <c r="M25" s="531"/>
      <c r="N25" s="532"/>
      <c r="O25" s="291">
        <v>9.2228348120519943</v>
      </c>
      <c r="P25" s="316">
        <f t="shared" si="20"/>
        <v>7.2331871734100828</v>
      </c>
      <c r="Q25" s="316">
        <f t="shared" si="20"/>
        <v>-2.4529563536913379</v>
      </c>
      <c r="R25" s="316">
        <f t="shared" si="20"/>
        <v>-14.256944971684327</v>
      </c>
      <c r="S25" s="544">
        <f t="shared" si="20"/>
        <v>-0.50781735801220806</v>
      </c>
      <c r="T25" s="544">
        <f t="shared" si="20"/>
        <v>33.943260847824263</v>
      </c>
      <c r="U25" s="544">
        <f t="shared" ref="U25:W27" si="29">((J25/I25)-1)*100</f>
        <v>8.0561496198730644</v>
      </c>
      <c r="V25" s="544">
        <f t="shared" si="29"/>
        <v>0.62028912677258852</v>
      </c>
      <c r="W25" s="544">
        <f t="shared" si="29"/>
        <v>-0.63505478868099985</v>
      </c>
      <c r="X25" s="544"/>
    </row>
    <row r="26" spans="1:24" customFormat="1" ht="11.1" hidden="1" customHeight="1" x14ac:dyDescent="0.5">
      <c r="A26" s="392">
        <v>11</v>
      </c>
      <c r="B26" s="393"/>
      <c r="C26" s="348" t="s">
        <v>668</v>
      </c>
      <c r="D26" s="297">
        <f t="shared" ref="D26:E26" si="30">+D15+D21+D23+D25</f>
        <v>6910419.8199999984</v>
      </c>
      <c r="E26" s="338">
        <f t="shared" si="30"/>
        <v>7364322.4661350008</v>
      </c>
      <c r="F26" s="297">
        <f t="shared" ref="F26:J26" si="31">+F15+F21+F23+F25</f>
        <v>7473814.6100000003</v>
      </c>
      <c r="G26" s="297">
        <f t="shared" si="31"/>
        <v>7054231.0399999991</v>
      </c>
      <c r="H26" s="297">
        <f t="shared" si="31"/>
        <v>6580979.1378080007</v>
      </c>
      <c r="I26" s="314">
        <f t="shared" si="31"/>
        <v>7742336.2199999997</v>
      </c>
      <c r="J26" s="314">
        <f t="shared" si="31"/>
        <v>9178621.620000001</v>
      </c>
      <c r="K26" s="314">
        <f t="shared" ref="K26:L26" si="32">+K15+K21+K23+K25</f>
        <v>9031651.3200000003</v>
      </c>
      <c r="L26" s="314">
        <f t="shared" si="32"/>
        <v>9695454.5688919984</v>
      </c>
      <c r="M26" s="314"/>
      <c r="N26" s="298"/>
      <c r="O26" s="291">
        <v>4.4377855102315733</v>
      </c>
      <c r="P26" s="317">
        <f t="shared" si="20"/>
        <v>6.5683801846788903</v>
      </c>
      <c r="Q26" s="317">
        <f t="shared" si="20"/>
        <v>1.48679181782847</v>
      </c>
      <c r="R26" s="317">
        <f>((G26/F26)-1)*100</f>
        <v>-5.6140484062662814</v>
      </c>
      <c r="S26" s="317">
        <f t="shared" si="20"/>
        <v>-6.7087666892180264</v>
      </c>
      <c r="T26" s="317">
        <f t="shared" si="20"/>
        <v>17.64717769001809</v>
      </c>
      <c r="U26" s="317">
        <f t="shared" si="29"/>
        <v>18.551059514695179</v>
      </c>
      <c r="V26" s="317">
        <f t="shared" si="29"/>
        <v>-1.6012240844502812</v>
      </c>
      <c r="W26" s="317">
        <f t="shared" si="29"/>
        <v>7.3497439767415518</v>
      </c>
      <c r="X26" s="317"/>
    </row>
    <row r="27" spans="1:24" ht="11.1" customHeight="1" x14ac:dyDescent="0.6">
      <c r="B27" s="395">
        <v>12</v>
      </c>
      <c r="C27" s="345" t="s">
        <v>686</v>
      </c>
      <c r="D27" s="294">
        <v>640284.25</v>
      </c>
      <c r="E27" s="337">
        <v>641942.70932999998</v>
      </c>
      <c r="F27" s="294">
        <v>634485.16</v>
      </c>
      <c r="G27" s="294">
        <v>574169.34</v>
      </c>
      <c r="H27" s="533">
        <v>602588.47513499996</v>
      </c>
      <c r="I27" s="533">
        <v>826603.7</v>
      </c>
      <c r="J27" s="531">
        <v>778451.04</v>
      </c>
      <c r="K27" s="531">
        <v>795673.27</v>
      </c>
      <c r="L27" s="531">
        <f>853304637937/10^6</f>
        <v>853304.63793700002</v>
      </c>
      <c r="M27" s="531"/>
      <c r="N27" s="532"/>
      <c r="O27" s="291">
        <v>5.1470802927978898</v>
      </c>
      <c r="P27" s="316">
        <f t="shared" si="20"/>
        <v>0.25901922935007704</v>
      </c>
      <c r="Q27" s="316">
        <f t="shared" si="20"/>
        <v>-1.1617157141302292</v>
      </c>
      <c r="R27" s="316">
        <f t="shared" si="20"/>
        <v>-9.5062617382572157</v>
      </c>
      <c r="S27" s="544">
        <f t="shared" si="20"/>
        <v>4.9496086180777166</v>
      </c>
      <c r="T27" s="544">
        <f t="shared" si="20"/>
        <v>37.175491086983214</v>
      </c>
      <c r="U27" s="544">
        <f t="shared" si="29"/>
        <v>-5.8253622624723223</v>
      </c>
      <c r="V27" s="544">
        <f t="shared" si="29"/>
        <v>2.2123716348301015</v>
      </c>
      <c r="W27" s="544">
        <f t="shared" si="29"/>
        <v>7.2430946356913495</v>
      </c>
      <c r="X27" s="544"/>
    </row>
    <row r="28" spans="1:24" ht="11.1" customHeight="1" x14ac:dyDescent="0.6">
      <c r="A28" s="394"/>
      <c r="B28" s="395"/>
      <c r="C28" s="347" t="s">
        <v>30</v>
      </c>
      <c r="D28" s="297">
        <f t="shared" ref="D28:E28" si="33">+D23+D25+D27</f>
        <v>1911071.46</v>
      </c>
      <c r="E28" s="297">
        <f t="shared" si="33"/>
        <v>2004348.7588860001</v>
      </c>
      <c r="F28" s="297">
        <f t="shared" ref="F28:G28" si="34">+F23+F25+F27</f>
        <v>2023902.9900000002</v>
      </c>
      <c r="G28" s="297">
        <f t="shared" si="34"/>
        <v>1792614.3899999997</v>
      </c>
      <c r="H28" s="550">
        <f>+H23+H25+H27</f>
        <v>1789681.1910179998</v>
      </c>
      <c r="I28" s="550">
        <f>+I23+I25+I27</f>
        <v>2363764.48</v>
      </c>
      <c r="J28" s="550">
        <f>+J23+J25+J27</f>
        <v>2430969.33</v>
      </c>
      <c r="K28" s="551">
        <f>+K23+K25+K27</f>
        <v>2497756.89</v>
      </c>
      <c r="L28" s="551">
        <f>+L23+L25+L27</f>
        <v>2599109.1511860001</v>
      </c>
      <c r="M28" s="551"/>
      <c r="N28" s="552"/>
      <c r="O28" s="299">
        <v>2.0815677826337753</v>
      </c>
      <c r="P28" s="317">
        <f t="shared" si="20"/>
        <v>4.8808901623176526</v>
      </c>
      <c r="Q28" s="317">
        <f t="shared" si="20"/>
        <v>0.97559025231059859</v>
      </c>
      <c r="R28" s="317">
        <f t="shared" si="20"/>
        <v>-11.427850106590364</v>
      </c>
      <c r="S28" s="553">
        <f t="shared" si="20"/>
        <v>-0.16362687917504948</v>
      </c>
      <c r="T28" s="553">
        <f t="shared" si="20"/>
        <v>32.077405286661829</v>
      </c>
      <c r="U28" s="553">
        <f t="shared" si="20"/>
        <v>2.8431280090984501</v>
      </c>
      <c r="V28" s="553">
        <f t="shared" si="20"/>
        <v>2.7473633326340563</v>
      </c>
      <c r="W28" s="553">
        <f t="shared" si="20"/>
        <v>4.0577312224329365</v>
      </c>
      <c r="X28" s="553"/>
    </row>
    <row r="29" spans="1:24" ht="11.1" customHeight="1" x14ac:dyDescent="0.6">
      <c r="A29" s="394"/>
      <c r="B29" s="395"/>
      <c r="C29" s="347" t="s">
        <v>31</v>
      </c>
      <c r="D29" s="301">
        <f t="shared" ref="D29:E29" si="35">+D28+D21</f>
        <v>3827263.98</v>
      </c>
      <c r="E29" s="301">
        <f t="shared" si="35"/>
        <v>4073414.2668230003</v>
      </c>
      <c r="F29" s="301">
        <f t="shared" ref="F29:I29" si="36">+F28+F21</f>
        <v>4118158.75</v>
      </c>
      <c r="G29" s="301">
        <f t="shared" si="36"/>
        <v>3743896.7099999995</v>
      </c>
      <c r="H29" s="563">
        <f t="shared" si="36"/>
        <v>3615208.7014049999</v>
      </c>
      <c r="I29" s="563">
        <f t="shared" si="36"/>
        <v>4550711.5299999993</v>
      </c>
      <c r="J29" s="563">
        <f t="shared" ref="J29:K29" si="37">+J28+J21</f>
        <v>5011626.0999999996</v>
      </c>
      <c r="K29" s="564">
        <f t="shared" si="37"/>
        <v>4995698.4000000004</v>
      </c>
      <c r="L29" s="564">
        <f t="shared" ref="L29" si="38">+L28+L21</f>
        <v>5365989.7323690001</v>
      </c>
      <c r="M29" s="564"/>
      <c r="N29" s="552"/>
      <c r="O29" s="299">
        <v>2.045491029830826</v>
      </c>
      <c r="P29" s="317">
        <f t="shared" si="20"/>
        <v>6.4314948775234582</v>
      </c>
      <c r="Q29" s="317">
        <f t="shared" si="20"/>
        <v>1.0984515751671253</v>
      </c>
      <c r="R29" s="317">
        <f t="shared" si="20"/>
        <v>-9.0880916137582197</v>
      </c>
      <c r="S29" s="553">
        <f t="shared" si="20"/>
        <v>-3.4372745447616704</v>
      </c>
      <c r="T29" s="553">
        <f t="shared" si="20"/>
        <v>25.876869244960311</v>
      </c>
      <c r="U29" s="553">
        <f t="shared" si="20"/>
        <v>10.128406666989953</v>
      </c>
      <c r="V29" s="553">
        <f t="shared" si="20"/>
        <v>-0.31781501018200986</v>
      </c>
      <c r="W29" s="553">
        <f t="shared" si="20"/>
        <v>7.412203514307425</v>
      </c>
      <c r="X29" s="553"/>
    </row>
    <row r="30" spans="1:24" ht="11.1" customHeight="1" x14ac:dyDescent="0.6">
      <c r="A30" s="394"/>
      <c r="C30" s="349" t="s">
        <v>45</v>
      </c>
      <c r="D30" s="302">
        <f t="shared" ref="D30:E30" si="39">+D15+D21+D28</f>
        <v>7550704.0699999994</v>
      </c>
      <c r="E30" s="302">
        <f t="shared" si="39"/>
        <v>8006265.1754650008</v>
      </c>
      <c r="F30" s="302">
        <f t="shared" ref="F30:I30" si="40">+F15+F21+F28</f>
        <v>8108299.7700000005</v>
      </c>
      <c r="G30" s="302">
        <f t="shared" si="40"/>
        <v>7628400.379999999</v>
      </c>
      <c r="H30" s="565">
        <f t="shared" si="40"/>
        <v>7183567.6129430011</v>
      </c>
      <c r="I30" s="565">
        <f t="shared" si="40"/>
        <v>8568939.9199999999</v>
      </c>
      <c r="J30" s="565">
        <f t="shared" ref="J30:K30" si="41">+J15+J21+J28</f>
        <v>9957072.6600000001</v>
      </c>
      <c r="K30" s="566">
        <f t="shared" si="41"/>
        <v>9827324.5899999999</v>
      </c>
      <c r="L30" s="566">
        <f t="shared" ref="L30" si="42">+L15+L21+L28</f>
        <v>10548759.206829</v>
      </c>
      <c r="M30" s="566"/>
      <c r="N30" s="552"/>
      <c r="O30" s="303">
        <v>4.497560714618043</v>
      </c>
      <c r="P30" s="318">
        <f t="shared" si="20"/>
        <v>6.033359289963558</v>
      </c>
      <c r="Q30" s="318">
        <f t="shared" si="20"/>
        <v>1.2744343623251719</v>
      </c>
      <c r="R30" s="318">
        <f t="shared" si="20"/>
        <v>-5.9186192372362338</v>
      </c>
      <c r="S30" s="568">
        <f t="shared" si="20"/>
        <v>-5.8312718905427658</v>
      </c>
      <c r="T30" s="568">
        <f t="shared" si="20"/>
        <v>19.285296411227513</v>
      </c>
      <c r="U30" s="568">
        <f t="shared" si="20"/>
        <v>16.199585397489869</v>
      </c>
      <c r="V30" s="568">
        <f t="shared" si="20"/>
        <v>-1.30307445200466</v>
      </c>
      <c r="W30" s="568">
        <f t="shared" si="20"/>
        <v>7.3411090701441806</v>
      </c>
      <c r="X30" s="568"/>
    </row>
    <row r="31" spans="1:24" s="532" customFormat="1" ht="14.1" customHeight="1" x14ac:dyDescent="0.5">
      <c r="A31" s="389"/>
      <c r="B31" s="391"/>
      <c r="C31" s="523" t="s">
        <v>33</v>
      </c>
      <c r="D31" s="511"/>
      <c r="E31" s="511"/>
      <c r="F31" s="511"/>
      <c r="G31" s="511"/>
      <c r="H31" s="523"/>
      <c r="I31" s="523"/>
      <c r="J31" s="523"/>
      <c r="K31" s="714"/>
      <c r="L31" s="523"/>
      <c r="M31" s="523"/>
      <c r="N31" s="524"/>
      <c r="O31" s="385"/>
      <c r="P31" s="512"/>
      <c r="Q31" s="512"/>
      <c r="R31" s="512"/>
      <c r="S31" s="523" t="s">
        <v>1</v>
      </c>
      <c r="T31" s="523"/>
      <c r="U31" s="523"/>
      <c r="V31" s="523"/>
      <c r="W31" s="523"/>
      <c r="X31" s="523"/>
    </row>
    <row r="32" spans="1:24" s="547" customFormat="1" ht="14.1" customHeight="1" x14ac:dyDescent="0.5">
      <c r="A32" s="389"/>
      <c r="B32" s="391"/>
      <c r="C32" s="523" t="s">
        <v>2</v>
      </c>
      <c r="D32" s="511"/>
      <c r="E32" s="511"/>
      <c r="F32" s="511"/>
      <c r="G32" s="511"/>
      <c r="H32" s="523"/>
      <c r="I32" s="523"/>
      <c r="J32" s="523"/>
      <c r="K32" s="714"/>
      <c r="L32" s="523"/>
      <c r="M32" s="523"/>
      <c r="N32" s="525"/>
      <c r="O32" s="386"/>
      <c r="P32" s="386"/>
      <c r="Q32" s="513"/>
      <c r="R32" s="513"/>
      <c r="S32" s="523" t="s">
        <v>3</v>
      </c>
      <c r="T32" s="523"/>
      <c r="U32" s="523"/>
      <c r="V32" s="523"/>
      <c r="W32" s="523"/>
      <c r="X32" s="523"/>
    </row>
    <row r="33" spans="1:27" ht="11.1" customHeight="1" x14ac:dyDescent="0.6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6">
        <v>2563</v>
      </c>
      <c r="I33" s="526">
        <v>2564</v>
      </c>
      <c r="J33" s="527">
        <v>2565</v>
      </c>
      <c r="K33" s="715">
        <v>2566</v>
      </c>
      <c r="L33" s="527">
        <v>2567</v>
      </c>
      <c r="M33" s="527">
        <v>2568</v>
      </c>
      <c r="N33" s="528"/>
      <c r="O33" s="293">
        <v>2559</v>
      </c>
      <c r="P33" s="293">
        <v>2560</v>
      </c>
      <c r="Q33" s="292">
        <v>2561</v>
      </c>
      <c r="R33" s="292">
        <v>2562</v>
      </c>
      <c r="S33" s="537">
        <v>2563</v>
      </c>
      <c r="T33" s="537">
        <v>2564</v>
      </c>
      <c r="U33" s="537">
        <v>2565</v>
      </c>
      <c r="V33" s="537">
        <v>2566</v>
      </c>
      <c r="W33" s="537">
        <v>2567</v>
      </c>
      <c r="X33" s="537">
        <v>2568</v>
      </c>
    </row>
    <row r="34" spans="1:27" ht="11.1" customHeight="1" x14ac:dyDescent="0.6">
      <c r="B34" s="391">
        <v>1</v>
      </c>
      <c r="C34" s="345" t="s">
        <v>671</v>
      </c>
      <c r="D34" s="378">
        <v>561870.74</v>
      </c>
      <c r="E34" s="381">
        <v>586015.29209500004</v>
      </c>
      <c r="F34" s="378">
        <v>664002.43999999994</v>
      </c>
      <c r="G34" s="378">
        <v>755505.54</v>
      </c>
      <c r="H34" s="567">
        <v>638351.94127499999</v>
      </c>
      <c r="I34" s="567">
        <v>596690.15</v>
      </c>
      <c r="J34" s="531">
        <v>781589.83</v>
      </c>
      <c r="K34" s="531">
        <v>866737.1</v>
      </c>
      <c r="L34" s="531">
        <v>882486.795606</v>
      </c>
      <c r="M34" s="531">
        <v>938112.01</v>
      </c>
      <c r="N34" s="532"/>
      <c r="O34" s="296">
        <v>-3.6682978815694378</v>
      </c>
      <c r="P34" s="315">
        <f t="shared" ref="P34:X50" si="43">((E34/D34)-1)*100</f>
        <v>4.2971719963563304</v>
      </c>
      <c r="Q34" s="315">
        <f t="shared" si="43"/>
        <v>13.308039731556565</v>
      </c>
      <c r="R34" s="315">
        <f t="shared" si="43"/>
        <v>13.780536710075953</v>
      </c>
      <c r="S34" s="540">
        <f t="shared" si="43"/>
        <v>-15.506649855274389</v>
      </c>
      <c r="T34" s="540">
        <f t="shared" si="43"/>
        <v>-6.5264611229641778</v>
      </c>
      <c r="U34" s="540">
        <f t="shared" si="43"/>
        <v>30.987553590418738</v>
      </c>
      <c r="V34" s="540">
        <f t="shared" si="43"/>
        <v>10.894111813097673</v>
      </c>
      <c r="W34" s="540">
        <f t="shared" si="43"/>
        <v>1.8171248935807682</v>
      </c>
      <c r="X34" s="540">
        <f t="shared" si="43"/>
        <v>6.3032347533089617</v>
      </c>
    </row>
    <row r="35" spans="1:27" ht="11.1" customHeight="1" x14ac:dyDescent="0.6">
      <c r="B35" s="391">
        <v>2</v>
      </c>
      <c r="C35" s="345" t="s">
        <v>672</v>
      </c>
      <c r="D35" s="311">
        <v>510320.27</v>
      </c>
      <c r="E35" s="382">
        <v>594546.92804300005</v>
      </c>
      <c r="F35" s="311">
        <v>623891.59</v>
      </c>
      <c r="G35" s="311">
        <v>558041.34</v>
      </c>
      <c r="H35" s="562">
        <v>506926.83959300001</v>
      </c>
      <c r="I35" s="562">
        <v>603434.68999999994</v>
      </c>
      <c r="J35" s="531">
        <v>772306.27</v>
      </c>
      <c r="K35" s="531">
        <v>766531.6</v>
      </c>
      <c r="L35" s="531">
        <v>850742.90689500002</v>
      </c>
      <c r="M35" s="531">
        <v>848823.95200000005</v>
      </c>
      <c r="N35" s="532"/>
      <c r="O35" s="291">
        <v>-7.5615606857888036</v>
      </c>
      <c r="P35" s="316">
        <f t="shared" si="43"/>
        <v>16.504666381956579</v>
      </c>
      <c r="Q35" s="316">
        <f t="shared" si="43"/>
        <v>4.9356342742515436</v>
      </c>
      <c r="R35" s="316">
        <f t="shared" si="43"/>
        <v>-10.554758399612341</v>
      </c>
      <c r="S35" s="544">
        <f t="shared" si="43"/>
        <v>-9.159626132178655</v>
      </c>
      <c r="T35" s="544">
        <f t="shared" si="43"/>
        <v>19.037826145580272</v>
      </c>
      <c r="U35" s="544">
        <f t="shared" si="43"/>
        <v>27.98506330486239</v>
      </c>
      <c r="V35" s="544">
        <f t="shared" si="43"/>
        <v>-0.7477176120815443</v>
      </c>
      <c r="W35" s="544">
        <f t="shared" si="43"/>
        <v>10.986018957992094</v>
      </c>
      <c r="X35" s="544">
        <f t="shared" si="43"/>
        <v>-0.22556225617016423</v>
      </c>
      <c r="AA35" s="635">
        <v>967607854995</v>
      </c>
    </row>
    <row r="36" spans="1:27" customFormat="1" ht="11.1" hidden="1" customHeight="1" x14ac:dyDescent="0.5">
      <c r="A36" s="392">
        <v>2</v>
      </c>
      <c r="B36" s="393"/>
      <c r="C36" s="346" t="s">
        <v>687</v>
      </c>
      <c r="D36" s="314">
        <f t="shared" ref="D36:E36" si="44">+D34+D35</f>
        <v>1072191.01</v>
      </c>
      <c r="E36" s="383">
        <f t="shared" si="44"/>
        <v>1180562.2201380001</v>
      </c>
      <c r="F36" s="314">
        <f t="shared" ref="F36:M36" si="45">+F34+F35</f>
        <v>1287894.0299999998</v>
      </c>
      <c r="G36" s="314">
        <f t="shared" si="45"/>
        <v>1313546.8799999999</v>
      </c>
      <c r="H36" s="314">
        <f t="shared" si="45"/>
        <v>1145278.7808679999</v>
      </c>
      <c r="I36" s="314">
        <f t="shared" si="45"/>
        <v>1200124.8399999999</v>
      </c>
      <c r="J36" s="314">
        <f t="shared" si="45"/>
        <v>1553896.1</v>
      </c>
      <c r="K36" s="314">
        <f t="shared" si="45"/>
        <v>1633268.7</v>
      </c>
      <c r="L36" s="314">
        <f t="shared" si="45"/>
        <v>1733229.7025009999</v>
      </c>
      <c r="M36" s="314">
        <f t="shared" si="45"/>
        <v>1786935.9620000001</v>
      </c>
      <c r="N36" s="298"/>
      <c r="O36" s="299">
        <v>-5.5614310778074767</v>
      </c>
      <c r="P36" s="317">
        <f t="shared" si="43"/>
        <v>10.107453721142479</v>
      </c>
      <c r="Q36" s="317">
        <f t="shared" si="43"/>
        <v>9.0915843342380889</v>
      </c>
      <c r="R36" s="317">
        <f t="shared" si="43"/>
        <v>1.9918447793410454</v>
      </c>
      <c r="S36" s="317">
        <f t="shared" si="43"/>
        <v>-12.810208885121789</v>
      </c>
      <c r="T36" s="317">
        <f t="shared" si="43"/>
        <v>4.788882850901377</v>
      </c>
      <c r="U36" s="317">
        <f t="shared" si="43"/>
        <v>29.477871652085817</v>
      </c>
      <c r="V36" s="317">
        <f t="shared" si="43"/>
        <v>5.1079734352895256</v>
      </c>
      <c r="W36" s="317">
        <f t="shared" si="43"/>
        <v>6.1203035667676708</v>
      </c>
      <c r="X36" s="317">
        <f t="shared" si="43"/>
        <v>3.0986233054685952</v>
      </c>
      <c r="Y36" s="324"/>
      <c r="Z36" s="324"/>
      <c r="AA36" s="324"/>
    </row>
    <row r="37" spans="1:27" ht="11.1" customHeight="1" x14ac:dyDescent="0.6">
      <c r="B37" s="391">
        <v>3</v>
      </c>
      <c r="C37" s="345" t="s">
        <v>673</v>
      </c>
      <c r="D37" s="311">
        <v>578497.25</v>
      </c>
      <c r="E37" s="382">
        <v>671744.97734800004</v>
      </c>
      <c r="F37" s="311">
        <v>664671.52</v>
      </c>
      <c r="G37" s="311">
        <v>608759.99</v>
      </c>
      <c r="H37" s="562">
        <v>646156.76431200001</v>
      </c>
      <c r="I37" s="562">
        <v>699492.46</v>
      </c>
      <c r="J37" s="531">
        <v>868325.87</v>
      </c>
      <c r="K37" s="531">
        <v>852936.47</v>
      </c>
      <c r="L37" s="531">
        <v>938041.64339600003</v>
      </c>
      <c r="M37" s="531">
        <v>967607.85499499994</v>
      </c>
      <c r="N37" s="532"/>
      <c r="O37" s="291">
        <v>1.7782387836856817</v>
      </c>
      <c r="P37" s="316">
        <f t="shared" si="43"/>
        <v>16.118957756151818</v>
      </c>
      <c r="Q37" s="316">
        <f t="shared" si="43"/>
        <v>-1.0529974300553024</v>
      </c>
      <c r="R37" s="316">
        <f t="shared" si="43"/>
        <v>-8.4119039732588607</v>
      </c>
      <c r="S37" s="544">
        <f t="shared" si="43"/>
        <v>6.143106466638848</v>
      </c>
      <c r="T37" s="544">
        <f t="shared" si="43"/>
        <v>8.2542965784455635</v>
      </c>
      <c r="U37" s="544">
        <f t="shared" si="43"/>
        <v>24.136558955903542</v>
      </c>
      <c r="V37" s="544">
        <f t="shared" si="43"/>
        <v>-1.7723069796365731</v>
      </c>
      <c r="W37" s="544">
        <f t="shared" si="43"/>
        <v>9.9779029727735882</v>
      </c>
      <c r="X37" s="544">
        <f t="shared" si="43"/>
        <v>3.1519082129404241</v>
      </c>
    </row>
    <row r="38" spans="1:27" ht="11.1" customHeight="1" x14ac:dyDescent="0.6">
      <c r="A38" s="394"/>
      <c r="B38" s="395"/>
      <c r="C38" s="347" t="s">
        <v>8</v>
      </c>
      <c r="D38" s="314">
        <f t="shared" ref="D38:E38" si="46">+D34+D35+D37</f>
        <v>1650688.26</v>
      </c>
      <c r="E38" s="383">
        <f t="shared" si="46"/>
        <v>1852307.1974860001</v>
      </c>
      <c r="F38" s="314">
        <f t="shared" ref="F38:M38" si="47">+F34+F35+F37</f>
        <v>1952565.5499999998</v>
      </c>
      <c r="G38" s="314">
        <f t="shared" si="47"/>
        <v>1922306.8699999999</v>
      </c>
      <c r="H38" s="551">
        <f t="shared" si="47"/>
        <v>1791435.5451799999</v>
      </c>
      <c r="I38" s="551">
        <f t="shared" si="47"/>
        <v>1899617.2999999998</v>
      </c>
      <c r="J38" s="551">
        <f t="shared" si="47"/>
        <v>2422221.9700000002</v>
      </c>
      <c r="K38" s="551">
        <f t="shared" si="47"/>
        <v>2486205.17</v>
      </c>
      <c r="L38" s="551">
        <f t="shared" si="47"/>
        <v>2671271.3458969998</v>
      </c>
      <c r="M38" s="551">
        <f t="shared" si="47"/>
        <v>2754543.816995</v>
      </c>
      <c r="N38" s="552"/>
      <c r="O38" s="299">
        <v>-3.1127949177518821</v>
      </c>
      <c r="P38" s="317">
        <f t="shared" si="43"/>
        <v>12.214234654216295</v>
      </c>
      <c r="Q38" s="317">
        <f t="shared" si="43"/>
        <v>5.4126201447617817</v>
      </c>
      <c r="R38" s="317">
        <f t="shared" si="43"/>
        <v>-1.5496883062389388</v>
      </c>
      <c r="S38" s="553">
        <f t="shared" si="43"/>
        <v>-6.8080350157620817</v>
      </c>
      <c r="T38" s="553">
        <f t="shared" si="43"/>
        <v>6.0388304290975858</v>
      </c>
      <c r="U38" s="553">
        <f t="shared" si="43"/>
        <v>27.511050252069214</v>
      </c>
      <c r="V38" s="553">
        <f t="shared" si="43"/>
        <v>2.6415085319368758</v>
      </c>
      <c r="W38" s="553">
        <f t="shared" si="43"/>
        <v>7.4437209820861217</v>
      </c>
      <c r="X38" s="553">
        <f t="shared" si="43"/>
        <v>3.1173347936331641</v>
      </c>
    </row>
    <row r="39" spans="1:27" ht="11.1" customHeight="1" x14ac:dyDescent="0.6">
      <c r="B39" s="391">
        <v>4</v>
      </c>
      <c r="C39" s="345" t="s">
        <v>674</v>
      </c>
      <c r="D39" s="311">
        <v>521215.39</v>
      </c>
      <c r="E39" s="382">
        <v>582426.24976300006</v>
      </c>
      <c r="F39" s="311">
        <v>632818.53</v>
      </c>
      <c r="G39" s="311">
        <v>633820</v>
      </c>
      <c r="H39" s="562">
        <v>537451.05044999998</v>
      </c>
      <c r="I39" s="562">
        <v>650359.65</v>
      </c>
      <c r="J39" s="531">
        <v>841976.03</v>
      </c>
      <c r="K39" s="531">
        <v>790140.84</v>
      </c>
      <c r="L39" s="531">
        <v>903723.87399500003</v>
      </c>
      <c r="M39" s="531">
        <f>980655373169/10^6</f>
        <v>980655.37316900003</v>
      </c>
      <c r="N39" s="532"/>
      <c r="O39" s="291">
        <v>-8.923573250483031</v>
      </c>
      <c r="P39" s="316">
        <f t="shared" si="43"/>
        <v>11.743870372476927</v>
      </c>
      <c r="Q39" s="316">
        <f t="shared" si="43"/>
        <v>8.6521306787778798</v>
      </c>
      <c r="R39" s="316">
        <f t="shared" si="43"/>
        <v>0.15825547965544473</v>
      </c>
      <c r="S39" s="544">
        <f t="shared" si="43"/>
        <v>-15.204466496797197</v>
      </c>
      <c r="T39" s="544">
        <f t="shared" si="43"/>
        <v>21.008164270116005</v>
      </c>
      <c r="U39" s="544">
        <f t="shared" si="43"/>
        <v>29.463140894426655</v>
      </c>
      <c r="V39" s="544">
        <f t="shared" si="43"/>
        <v>-6.1563735965262651</v>
      </c>
      <c r="W39" s="544">
        <f t="shared" si="43"/>
        <v>14.375036480205239</v>
      </c>
      <c r="X39" s="544">
        <f t="shared" si="43"/>
        <v>8.5127217934297441</v>
      </c>
    </row>
    <row r="40" spans="1:27" customFormat="1" ht="11.1" customHeight="1" x14ac:dyDescent="0.5">
      <c r="A40" s="392">
        <v>4</v>
      </c>
      <c r="B40" s="396"/>
      <c r="C40" s="346" t="s">
        <v>675</v>
      </c>
      <c r="D40" s="314">
        <f t="shared" ref="D40:E40" si="48">+D38+D39</f>
        <v>2171903.65</v>
      </c>
      <c r="E40" s="383">
        <f t="shared" si="48"/>
        <v>2434733.447249</v>
      </c>
      <c r="F40" s="314">
        <f t="shared" ref="F40:M40" si="49">+F38+F39</f>
        <v>2585384.08</v>
      </c>
      <c r="G40" s="314">
        <f t="shared" si="49"/>
        <v>2556126.87</v>
      </c>
      <c r="H40" s="314">
        <f t="shared" si="49"/>
        <v>2328886.5956299999</v>
      </c>
      <c r="I40" s="314">
        <f t="shared" si="49"/>
        <v>2549976.9499999997</v>
      </c>
      <c r="J40" s="314">
        <f t="shared" si="49"/>
        <v>3264198</v>
      </c>
      <c r="K40" s="314">
        <f t="shared" si="49"/>
        <v>3276346.01</v>
      </c>
      <c r="L40" s="314">
        <f t="shared" si="49"/>
        <v>3574995.2198919998</v>
      </c>
      <c r="M40" s="314">
        <f t="shared" si="49"/>
        <v>3735199.1901639998</v>
      </c>
      <c r="N40" s="297"/>
      <c r="O40" s="299">
        <v>-4.5738692638722878</v>
      </c>
      <c r="P40" s="317">
        <f t="shared" si="43"/>
        <v>12.101356211128422</v>
      </c>
      <c r="Q40" s="317">
        <f t="shared" si="43"/>
        <v>6.1875616372387698</v>
      </c>
      <c r="R40" s="317">
        <f t="shared" si="43"/>
        <v>-1.1316388240465991</v>
      </c>
      <c r="S40" s="317">
        <f t="shared" si="43"/>
        <v>-8.890023301934157</v>
      </c>
      <c r="T40" s="317">
        <f t="shared" si="43"/>
        <v>9.4933928850318807</v>
      </c>
      <c r="U40" s="317">
        <f t="shared" si="43"/>
        <v>28.008921806136343</v>
      </c>
      <c r="V40" s="670">
        <f t="shared" si="43"/>
        <v>0.37215910309362776</v>
      </c>
      <c r="W40" s="670">
        <f t="shared" si="43"/>
        <v>9.1153134919348844</v>
      </c>
      <c r="X40" s="670">
        <f t="shared" si="43"/>
        <v>4.4812359295081761</v>
      </c>
      <c r="Y40" s="324"/>
      <c r="Z40" s="324"/>
      <c r="AA40" s="324"/>
    </row>
    <row r="41" spans="1:27" ht="11.1" customHeight="1" x14ac:dyDescent="0.6">
      <c r="B41" s="391">
        <v>5</v>
      </c>
      <c r="C41" s="345" t="s">
        <v>676</v>
      </c>
      <c r="D41" s="311">
        <v>564311.66</v>
      </c>
      <c r="E41" s="382">
        <v>650590.80569099996</v>
      </c>
      <c r="F41" s="311">
        <v>659339.43000000005</v>
      </c>
      <c r="G41" s="311">
        <v>662742.04</v>
      </c>
      <c r="H41" s="562">
        <v>444406.10760300001</v>
      </c>
      <c r="I41" s="562">
        <v>693477.13</v>
      </c>
      <c r="J41" s="531">
        <v>917405.15</v>
      </c>
      <c r="K41" s="531">
        <v>896869.56</v>
      </c>
      <c r="L41" s="531">
        <v>939961.45079999999</v>
      </c>
      <c r="M41" s="531"/>
      <c r="N41" s="552"/>
      <c r="O41" s="291">
        <v>8.402545061668798</v>
      </c>
      <c r="P41" s="316">
        <f t="shared" si="43"/>
        <v>15.289272188882276</v>
      </c>
      <c r="Q41" s="316">
        <f t="shared" si="43"/>
        <v>1.3447199426232403</v>
      </c>
      <c r="R41" s="316">
        <f t="shared" si="43"/>
        <v>0.51606347886701265</v>
      </c>
      <c r="S41" s="544">
        <f t="shared" si="43"/>
        <v>-32.944331160431595</v>
      </c>
      <c r="T41" s="544">
        <v>56.1</v>
      </c>
      <c r="U41" s="544">
        <f t="shared" si="43"/>
        <v>32.290613534724642</v>
      </c>
      <c r="V41" s="544">
        <f t="shared" si="43"/>
        <v>-2.2384428515579979</v>
      </c>
      <c r="W41" s="544">
        <f t="shared" si="43"/>
        <v>4.8046998941518204</v>
      </c>
      <c r="X41" s="544"/>
    </row>
    <row r="42" spans="1:27" customFormat="1" ht="11.1" hidden="1" customHeight="1" x14ac:dyDescent="0.5">
      <c r="A42" s="392">
        <v>5</v>
      </c>
      <c r="B42" s="396"/>
      <c r="C42" s="346" t="s">
        <v>677</v>
      </c>
      <c r="D42" s="314">
        <f t="shared" ref="D42:E42" si="50">+D38+D39+D41</f>
        <v>2736215.31</v>
      </c>
      <c r="E42" s="383">
        <f t="shared" si="50"/>
        <v>3085324.25294</v>
      </c>
      <c r="F42" s="314">
        <f t="shared" ref="F42:L42" si="51">+F38+F39+F41</f>
        <v>3244723.5100000002</v>
      </c>
      <c r="G42" s="314">
        <f t="shared" si="51"/>
        <v>3218868.91</v>
      </c>
      <c r="H42" s="314">
        <f t="shared" si="51"/>
        <v>2773292.7032329999</v>
      </c>
      <c r="I42" s="314">
        <f t="shared" si="51"/>
        <v>3243454.0799999996</v>
      </c>
      <c r="J42" s="314">
        <f t="shared" si="51"/>
        <v>4181603.15</v>
      </c>
      <c r="K42" s="314">
        <f t="shared" si="51"/>
        <v>4173215.57</v>
      </c>
      <c r="L42" s="314">
        <f t="shared" si="51"/>
        <v>4514956.6706919996</v>
      </c>
      <c r="M42" s="314"/>
      <c r="N42" s="297"/>
      <c r="O42" s="299">
        <v>-2.158365721872646</v>
      </c>
      <c r="P42" s="317">
        <f t="shared" si="43"/>
        <v>12.758825727789681</v>
      </c>
      <c r="Q42" s="317">
        <f t="shared" si="43"/>
        <v>5.1663696905798195</v>
      </c>
      <c r="R42" s="317">
        <f t="shared" si="43"/>
        <v>-0.79681981901749133</v>
      </c>
      <c r="S42" s="317">
        <f t="shared" si="43"/>
        <v>-13.842632900729102</v>
      </c>
      <c r="T42" s="317">
        <f t="shared" si="43"/>
        <v>16.95318262723957</v>
      </c>
      <c r="U42" s="317">
        <f t="shared" si="43"/>
        <v>28.92438267539772</v>
      </c>
      <c r="V42" s="317">
        <f t="shared" si="43"/>
        <v>-0.20058287931986607</v>
      </c>
      <c r="W42" s="317">
        <f t="shared" si="43"/>
        <v>8.1889155966127003</v>
      </c>
      <c r="X42" s="317"/>
      <c r="Y42" s="324"/>
      <c r="Z42" s="324"/>
      <c r="AA42" s="324"/>
    </row>
    <row r="43" spans="1:27" ht="11.1" customHeight="1" x14ac:dyDescent="0.6">
      <c r="B43" s="391">
        <v>6</v>
      </c>
      <c r="C43" s="345" t="s">
        <v>678</v>
      </c>
      <c r="D43" s="300">
        <v>578428.02</v>
      </c>
      <c r="E43" s="339">
        <v>630863.55424500001</v>
      </c>
      <c r="F43" s="300">
        <v>649119.12</v>
      </c>
      <c r="G43" s="300">
        <v>580052.65</v>
      </c>
      <c r="H43" s="557">
        <v>474881.97467899998</v>
      </c>
      <c r="I43" s="557">
        <v>712522.63</v>
      </c>
      <c r="J43" s="558">
        <v>954795.51</v>
      </c>
      <c r="K43" s="716">
        <v>847869.24</v>
      </c>
      <c r="L43" s="558">
        <v>888328.39316500002</v>
      </c>
      <c r="M43" s="558"/>
      <c r="N43" s="532"/>
      <c r="O43" s="291">
        <v>-4.4220505890201434</v>
      </c>
      <c r="P43" s="316">
        <f t="shared" si="43"/>
        <v>9.0651788004668212</v>
      </c>
      <c r="Q43" s="316">
        <f t="shared" si="43"/>
        <v>2.8937423365418047</v>
      </c>
      <c r="R43" s="316">
        <f t="shared" si="43"/>
        <v>-10.640030138073886</v>
      </c>
      <c r="S43" s="544">
        <f t="shared" si="43"/>
        <v>-18.131229177385887</v>
      </c>
      <c r="T43" s="544">
        <f t="shared" si="43"/>
        <v>50.042045811832516</v>
      </c>
      <c r="U43" s="544">
        <f t="shared" si="43"/>
        <v>34.002131272658673</v>
      </c>
      <c r="V43" s="544">
        <f t="shared" si="43"/>
        <v>-11.198866027344433</v>
      </c>
      <c r="W43" s="544">
        <f t="shared" si="43"/>
        <v>4.7718623646495262</v>
      </c>
      <c r="X43" s="544"/>
    </row>
    <row r="44" spans="1:27" ht="11.1" customHeight="1" x14ac:dyDescent="0.6">
      <c r="A44" s="394"/>
      <c r="C44" s="347" t="s">
        <v>15</v>
      </c>
      <c r="D44" s="314">
        <f t="shared" ref="D44:E44" si="52">+D39+D41+D43</f>
        <v>1663955.07</v>
      </c>
      <c r="E44" s="383">
        <f t="shared" si="52"/>
        <v>1863880.6096989999</v>
      </c>
      <c r="F44" s="314">
        <f t="shared" ref="F44:J44" si="53">+F39+F41+F43</f>
        <v>1941277.08</v>
      </c>
      <c r="G44" s="314">
        <f t="shared" si="53"/>
        <v>1876614.69</v>
      </c>
      <c r="H44" s="551">
        <f t="shared" si="53"/>
        <v>1456739.132732</v>
      </c>
      <c r="I44" s="551">
        <f t="shared" si="53"/>
        <v>2056359.4100000001</v>
      </c>
      <c r="J44" s="551">
        <f t="shared" si="53"/>
        <v>2714176.6900000004</v>
      </c>
      <c r="K44" s="551">
        <f t="shared" ref="K44:L44" si="54">+K39+K41+K43</f>
        <v>2534879.6399999997</v>
      </c>
      <c r="L44" s="551">
        <f t="shared" si="54"/>
        <v>2732013.71796</v>
      </c>
      <c r="M44" s="551"/>
      <c r="N44" s="552"/>
      <c r="O44" s="299">
        <v>-2.007531796116635</v>
      </c>
      <c r="P44" s="317">
        <f t="shared" si="43"/>
        <v>12.01508041313879</v>
      </c>
      <c r="Q44" s="317">
        <f t="shared" si="43"/>
        <v>4.1524371195373444</v>
      </c>
      <c r="R44" s="317">
        <f t="shared" si="43"/>
        <v>-3.3309201796170251</v>
      </c>
      <c r="S44" s="553">
        <f t="shared" si="43"/>
        <v>-22.374095199478582</v>
      </c>
      <c r="T44" s="553">
        <f t="shared" si="43"/>
        <v>41.161815715313388</v>
      </c>
      <c r="U44" s="553">
        <f t="shared" si="43"/>
        <v>31.989411812013934</v>
      </c>
      <c r="V44" s="553">
        <f t="shared" si="43"/>
        <v>-6.6059461294688537</v>
      </c>
      <c r="W44" s="553">
        <f t="shared" si="43"/>
        <v>7.7768614670793657</v>
      </c>
      <c r="X44" s="553"/>
    </row>
    <row r="45" spans="1:27" ht="11.1" customHeight="1" x14ac:dyDescent="0.6">
      <c r="A45" s="394"/>
      <c r="C45" s="347" t="s">
        <v>16</v>
      </c>
      <c r="D45" s="314">
        <f t="shared" ref="D45:E45" si="55">+D38+D39+D41+D43</f>
        <v>3314643.33</v>
      </c>
      <c r="E45" s="383">
        <f t="shared" si="55"/>
        <v>3716187.8071849998</v>
      </c>
      <c r="F45" s="314">
        <f t="shared" ref="F45:J45" si="56">+F38+F39+F41+F43</f>
        <v>3893842.6300000004</v>
      </c>
      <c r="G45" s="314">
        <f t="shared" si="56"/>
        <v>3798921.56</v>
      </c>
      <c r="H45" s="551">
        <f t="shared" si="56"/>
        <v>3248174.6779119996</v>
      </c>
      <c r="I45" s="551">
        <f t="shared" si="56"/>
        <v>3955976.7099999995</v>
      </c>
      <c r="J45" s="551">
        <f t="shared" si="56"/>
        <v>5136398.66</v>
      </c>
      <c r="K45" s="551">
        <f t="shared" ref="K45:L45" si="57">+K38+K39+K41+K43</f>
        <v>5021084.8099999996</v>
      </c>
      <c r="L45" s="551">
        <f t="shared" si="57"/>
        <v>5403285.0638569994</v>
      </c>
      <c r="M45" s="551"/>
      <c r="N45" s="552"/>
      <c r="O45" s="299">
        <v>-2.5610857369337992</v>
      </c>
      <c r="P45" s="317">
        <f t="shared" si="43"/>
        <v>12.114258977752513</v>
      </c>
      <c r="Q45" s="317">
        <f t="shared" si="43"/>
        <v>4.7805663231421436</v>
      </c>
      <c r="R45" s="317">
        <f t="shared" si="43"/>
        <v>-2.4377222969588885</v>
      </c>
      <c r="S45" s="553">
        <f t="shared" si="43"/>
        <v>-14.497453379584924</v>
      </c>
      <c r="T45" s="553">
        <f t="shared" si="43"/>
        <v>21.790762575090049</v>
      </c>
      <c r="U45" s="553">
        <f t="shared" si="43"/>
        <v>29.838950947716803</v>
      </c>
      <c r="V45" s="553">
        <f t="shared" si="43"/>
        <v>-2.2450330987353828</v>
      </c>
      <c r="W45" s="553">
        <f t="shared" si="43"/>
        <v>7.611905958963483</v>
      </c>
      <c r="X45" s="553"/>
    </row>
    <row r="46" spans="1:27" ht="11.1" customHeight="1" x14ac:dyDescent="0.6">
      <c r="B46" s="391">
        <v>7</v>
      </c>
      <c r="C46" s="345" t="s">
        <v>679</v>
      </c>
      <c r="D46" s="311">
        <v>568955.04</v>
      </c>
      <c r="E46" s="382">
        <v>646798.35173500003</v>
      </c>
      <c r="F46" s="311">
        <v>681465.06</v>
      </c>
      <c r="G46" s="311">
        <v>658395.84</v>
      </c>
      <c r="H46" s="562">
        <v>480766.74349600001</v>
      </c>
      <c r="I46" s="562">
        <v>698810.06</v>
      </c>
      <c r="J46" s="531">
        <v>962779.36</v>
      </c>
      <c r="K46" s="531">
        <v>837052.67</v>
      </c>
      <c r="L46" s="531">
        <f>ROUND(999754541701/10^6,2)</f>
        <v>999754.54</v>
      </c>
      <c r="M46" s="531"/>
      <c r="N46" s="532"/>
      <c r="O46" s="291">
        <v>-3.6013648550039856</v>
      </c>
      <c r="P46" s="316">
        <f t="shared" si="43"/>
        <v>13.681803703681039</v>
      </c>
      <c r="Q46" s="316">
        <f t="shared" si="43"/>
        <v>5.3597397352681098</v>
      </c>
      <c r="R46" s="316">
        <f t="shared" si="43"/>
        <v>-3.3852388558263113</v>
      </c>
      <c r="S46" s="544">
        <f t="shared" si="43"/>
        <v>-26.979073334363711</v>
      </c>
      <c r="T46" s="544">
        <f t="shared" si="43"/>
        <v>45.353244469126672</v>
      </c>
      <c r="U46" s="544">
        <f t="shared" si="43"/>
        <v>37.774112753900525</v>
      </c>
      <c r="V46" s="544">
        <f t="shared" si="43"/>
        <v>-13.058723028711372</v>
      </c>
      <c r="W46" s="544">
        <f t="shared" si="43"/>
        <v>19.437471001675434</v>
      </c>
      <c r="X46" s="544"/>
    </row>
    <row r="47" spans="1:27" customFormat="1" ht="11.1" hidden="1" customHeight="1" x14ac:dyDescent="0.5">
      <c r="A47" s="397">
        <v>7</v>
      </c>
      <c r="B47" s="398"/>
      <c r="C47" s="348" t="s">
        <v>680</v>
      </c>
      <c r="D47" s="314">
        <f t="shared" ref="D47:E47" si="58">+D45+D46</f>
        <v>3883598.37</v>
      </c>
      <c r="E47" s="383">
        <f t="shared" si="58"/>
        <v>4362986.1589199994</v>
      </c>
      <c r="F47" s="314">
        <f t="shared" ref="F47:L47" si="59">+F45+F46</f>
        <v>4575307.6900000004</v>
      </c>
      <c r="G47" s="314">
        <f t="shared" si="59"/>
        <v>4457317.4000000004</v>
      </c>
      <c r="H47" s="314">
        <f t="shared" si="59"/>
        <v>3728941.4214079995</v>
      </c>
      <c r="I47" s="314">
        <f t="shared" si="59"/>
        <v>4654786.7699999996</v>
      </c>
      <c r="J47" s="314">
        <f t="shared" si="59"/>
        <v>6099178.0200000005</v>
      </c>
      <c r="K47" s="314">
        <f t="shared" si="59"/>
        <v>5858137.4799999995</v>
      </c>
      <c r="L47" s="314">
        <f t="shared" si="59"/>
        <v>6403039.6038569994</v>
      </c>
      <c r="M47" s="314"/>
      <c r="N47" s="298"/>
      <c r="O47" s="299">
        <v>-2.7148902247697393</v>
      </c>
      <c r="P47" s="317">
        <f t="shared" si="43"/>
        <v>12.343907460235105</v>
      </c>
      <c r="Q47" s="317">
        <f t="shared" si="43"/>
        <v>4.8664268770579389</v>
      </c>
      <c r="R47" s="317">
        <f t="shared" si="43"/>
        <v>-2.5788492926472451</v>
      </c>
      <c r="S47" s="317">
        <f t="shared" si="43"/>
        <v>-16.34112882766663</v>
      </c>
      <c r="T47" s="317">
        <f t="shared" si="43"/>
        <v>24.828637512959716</v>
      </c>
      <c r="U47" s="317">
        <f t="shared" si="43"/>
        <v>31.030234495575005</v>
      </c>
      <c r="V47" s="317">
        <f t="shared" si="43"/>
        <v>-3.9520167997982303</v>
      </c>
      <c r="W47" s="317">
        <f t="shared" si="43"/>
        <v>9.3016274492929707</v>
      </c>
      <c r="X47" s="317"/>
      <c r="Y47" s="384"/>
      <c r="Z47" s="384"/>
      <c r="AA47" s="384"/>
    </row>
    <row r="48" spans="1:27" ht="11.1" customHeight="1" x14ac:dyDescent="0.6">
      <c r="B48" s="395">
        <v>8</v>
      </c>
      <c r="C48" s="345" t="s">
        <v>681</v>
      </c>
      <c r="D48" s="311">
        <v>585713.25</v>
      </c>
      <c r="E48" s="382">
        <v>642226.26649499999</v>
      </c>
      <c r="F48" s="311">
        <v>780889.88</v>
      </c>
      <c r="G48" s="311">
        <v>612905.54</v>
      </c>
      <c r="H48" s="562">
        <v>499495.59487899998</v>
      </c>
      <c r="I48" s="562">
        <v>757869.9</v>
      </c>
      <c r="J48" s="531">
        <v>1010793.27</v>
      </c>
      <c r="K48" s="531">
        <v>818144</v>
      </c>
      <c r="L48" s="531">
        <v>941018.53</v>
      </c>
      <c r="M48" s="531"/>
      <c r="N48" s="532"/>
      <c r="O48" s="291">
        <v>-0.12724493553680771</v>
      </c>
      <c r="P48" s="316">
        <f t="shared" si="43"/>
        <v>9.6485808533441908</v>
      </c>
      <c r="Q48" s="316">
        <f t="shared" si="43"/>
        <v>21.591084130172298</v>
      </c>
      <c r="R48" s="316">
        <f t="shared" si="43"/>
        <v>-21.511911513054816</v>
      </c>
      <c r="S48" s="544">
        <f t="shared" si="43"/>
        <v>-18.503658022245983</v>
      </c>
      <c r="T48" s="544">
        <f t="shared" si="43"/>
        <v>51.727043795769553</v>
      </c>
      <c r="U48" s="544">
        <f t="shared" si="43"/>
        <v>33.372927200301781</v>
      </c>
      <c r="V48" s="544">
        <f t="shared" si="43"/>
        <v>-19.059215738545632</v>
      </c>
      <c r="W48" s="544">
        <f t="shared" si="43"/>
        <v>15.018692308444482</v>
      </c>
      <c r="X48" s="544"/>
      <c r="Y48" s="536"/>
      <c r="Z48" s="536"/>
      <c r="AA48" s="536"/>
    </row>
    <row r="49" spans="1:24" customFormat="1" ht="11.1" hidden="1" customHeight="1" x14ac:dyDescent="0.5">
      <c r="A49" s="394">
        <v>8</v>
      </c>
      <c r="B49" s="391"/>
      <c r="C49" s="348" t="s">
        <v>682</v>
      </c>
      <c r="D49" s="314">
        <f t="shared" ref="D49:E49" si="60">D48+D47</f>
        <v>4469311.62</v>
      </c>
      <c r="E49" s="383">
        <f t="shared" si="60"/>
        <v>5005212.425414999</v>
      </c>
      <c r="F49" s="314">
        <f t="shared" ref="F49" si="61">F48+F47</f>
        <v>5356197.57</v>
      </c>
      <c r="G49" s="314">
        <f t="shared" ref="G49:L49" si="62">G48+G47</f>
        <v>5070222.9400000004</v>
      </c>
      <c r="H49" s="314">
        <f t="shared" si="62"/>
        <v>4228437.016286999</v>
      </c>
      <c r="I49" s="314">
        <f t="shared" si="62"/>
        <v>5412656.6699999999</v>
      </c>
      <c r="J49" s="314">
        <f t="shared" si="62"/>
        <v>7109971.290000001</v>
      </c>
      <c r="K49" s="314">
        <f t="shared" si="62"/>
        <v>6676281.4799999995</v>
      </c>
      <c r="L49" s="314">
        <f t="shared" si="62"/>
        <v>7344058.1338569997</v>
      </c>
      <c r="M49" s="314"/>
      <c r="N49" s="298"/>
      <c r="O49" s="299">
        <v>-2.3834344046462119</v>
      </c>
      <c r="P49" s="317">
        <f t="shared" si="43"/>
        <v>11.990678900456686</v>
      </c>
      <c r="Q49" s="317">
        <f t="shared" si="43"/>
        <v>7.0123925770423146</v>
      </c>
      <c r="R49" s="317">
        <f t="shared" si="43"/>
        <v>-5.3391352029607759</v>
      </c>
      <c r="S49" s="317">
        <f t="shared" si="43"/>
        <v>-16.60254260363946</v>
      </c>
      <c r="T49" s="317">
        <f t="shared" si="43"/>
        <v>28.006084734185464</v>
      </c>
      <c r="U49" s="317">
        <f t="shared" si="43"/>
        <v>31.358253875725705</v>
      </c>
      <c r="V49" s="317">
        <f t="shared" si="43"/>
        <v>-6.0997406643536696</v>
      </c>
      <c r="W49" s="317">
        <f t="shared" si="43"/>
        <v>10.002224379805513</v>
      </c>
      <c r="X49" s="317"/>
    </row>
    <row r="50" spans="1:24" ht="11.1" customHeight="1" x14ac:dyDescent="0.6">
      <c r="B50" s="391">
        <v>9</v>
      </c>
      <c r="C50" s="345" t="s">
        <v>683</v>
      </c>
      <c r="D50" s="311">
        <v>585303.62</v>
      </c>
      <c r="E50" s="382">
        <v>614963.00359099999</v>
      </c>
      <c r="F50" s="311">
        <v>664092.43000000005</v>
      </c>
      <c r="G50" s="311">
        <v>593058.85</v>
      </c>
      <c r="H50" s="562">
        <v>542310.211595</v>
      </c>
      <c r="I50" s="562">
        <v>745762.51</v>
      </c>
      <c r="J50" s="531">
        <v>919426.42</v>
      </c>
      <c r="K50" s="531">
        <v>821920.54</v>
      </c>
      <c r="L50" s="531">
        <f xml:space="preserve"> 886335962942/10^6</f>
        <v>886335.96294200001</v>
      </c>
      <c r="M50" s="531"/>
      <c r="N50" s="532"/>
      <c r="O50" s="291">
        <v>2.1154552102802038</v>
      </c>
      <c r="P50" s="316">
        <f t="shared" si="43"/>
        <v>5.067350103011492</v>
      </c>
      <c r="Q50" s="316">
        <f t="shared" si="43"/>
        <v>7.9890052120395572</v>
      </c>
      <c r="R50" s="316">
        <f t="shared" si="43"/>
        <v>-10.696339363482888</v>
      </c>
      <c r="S50" s="544">
        <f t="shared" si="43"/>
        <v>-8.5570999244004131</v>
      </c>
      <c r="T50" s="544">
        <f t="shared" si="43"/>
        <v>37.515852376561789</v>
      </c>
      <c r="U50" s="544">
        <f t="shared" si="43"/>
        <v>23.286757871483776</v>
      </c>
      <c r="V50" s="544">
        <f t="shared" si="43"/>
        <v>-10.605077021824105</v>
      </c>
      <c r="W50" s="544">
        <f t="shared" si="43"/>
        <v>7.8371837430903035</v>
      </c>
      <c r="X50" s="544"/>
    </row>
    <row r="51" spans="1:24" ht="11.1" customHeight="1" x14ac:dyDescent="0.6">
      <c r="A51" s="394"/>
      <c r="B51" s="395"/>
      <c r="C51" s="347" t="s">
        <v>23</v>
      </c>
      <c r="D51" s="314">
        <f t="shared" ref="D51:E51" si="63">+D46+D48+D50</f>
        <v>1739971.9100000001</v>
      </c>
      <c r="E51" s="383">
        <f t="shared" si="63"/>
        <v>1903987.6218210002</v>
      </c>
      <c r="F51" s="314">
        <f t="shared" ref="F51" si="64">+F46+F48+F50</f>
        <v>2126447.37</v>
      </c>
      <c r="G51" s="314">
        <f>+G46+G48+G50</f>
        <v>1864360.23</v>
      </c>
      <c r="H51" s="551">
        <f>+H46+H48+H50</f>
        <v>1522572.5499700001</v>
      </c>
      <c r="I51" s="551">
        <f>+I46+I48+I50</f>
        <v>2202442.4699999997</v>
      </c>
      <c r="J51" s="551">
        <f t="shared" ref="J51:L51" si="65">+J46+J48+J50</f>
        <v>2892999.05</v>
      </c>
      <c r="K51" s="551">
        <f t="shared" si="65"/>
        <v>2477117.21</v>
      </c>
      <c r="L51" s="551">
        <f t="shared" si="65"/>
        <v>2827109.0329419998</v>
      </c>
      <c r="M51" s="551"/>
      <c r="N51" s="552"/>
      <c r="O51" s="299">
        <v>-0.56442316153478833</v>
      </c>
      <c r="P51" s="317">
        <f t="shared" ref="P51:W60" si="66">((E51/D51)-1)*100</f>
        <v>9.4263425103799481</v>
      </c>
      <c r="Q51" s="317">
        <f t="shared" si="66"/>
        <v>11.683886262151022</v>
      </c>
      <c r="R51" s="317">
        <f t="shared" si="66"/>
        <v>-12.325117644458805</v>
      </c>
      <c r="S51" s="553">
        <f t="shared" si="66"/>
        <v>-18.332706015188915</v>
      </c>
      <c r="T51" s="553">
        <f t="shared" si="66"/>
        <v>44.652710968905595</v>
      </c>
      <c r="U51" s="553">
        <f t="shared" si="66"/>
        <v>31.354125676662981</v>
      </c>
      <c r="V51" s="553">
        <f t="shared" si="66"/>
        <v>-14.375457192078922</v>
      </c>
      <c r="W51" s="553">
        <f t="shared" si="66"/>
        <v>14.128997268643584</v>
      </c>
      <c r="X51" s="553"/>
    </row>
    <row r="52" spans="1:24" customFormat="1" ht="11.1" hidden="1" customHeight="1" x14ac:dyDescent="0.5">
      <c r="A52" s="394">
        <v>9</v>
      </c>
      <c r="B52" s="395"/>
      <c r="C52" s="348" t="s">
        <v>684</v>
      </c>
      <c r="D52" s="314">
        <f t="shared" ref="D52:E52" si="67">+D45+D46+D48+D50</f>
        <v>5054615.24</v>
      </c>
      <c r="E52" s="383">
        <f t="shared" si="67"/>
        <v>5620175.4290059991</v>
      </c>
      <c r="F52" s="314">
        <f t="shared" ref="F52" si="68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69">+J45+J46+J48+J50</f>
        <v>8029397.7100000009</v>
      </c>
      <c r="K52" s="314">
        <f t="shared" si="69"/>
        <v>7498202.0199999996</v>
      </c>
      <c r="L52" s="314">
        <f t="shared" si="69"/>
        <v>8230394.0967989992</v>
      </c>
      <c r="M52" s="314"/>
      <c r="N52" s="298"/>
      <c r="O52" s="299">
        <v>-1.8828794530472259</v>
      </c>
      <c r="P52" s="317">
        <f t="shared" si="66"/>
        <v>11.188985949522024</v>
      </c>
      <c r="Q52" s="317">
        <f t="shared" si="66"/>
        <v>7.1192541237946161</v>
      </c>
      <c r="R52" s="317">
        <f t="shared" si="66"/>
        <v>-5.930083268413977</v>
      </c>
      <c r="S52" s="317">
        <f t="shared" si="66"/>
        <v>-15.760023873330898</v>
      </c>
      <c r="T52" s="317">
        <f t="shared" si="66"/>
        <v>29.087098641653796</v>
      </c>
      <c r="U52" s="317">
        <f t="shared" si="66"/>
        <v>30.380824612851409</v>
      </c>
      <c r="V52" s="317">
        <f t="shared" si="66"/>
        <v>-6.6156355580498598</v>
      </c>
      <c r="W52" s="317">
        <f t="shared" si="66"/>
        <v>9.7649019704459725</v>
      </c>
      <c r="X52" s="317"/>
    </row>
    <row r="53" spans="1:24" ht="11.1" customHeight="1" x14ac:dyDescent="0.6">
      <c r="B53" s="395">
        <v>10</v>
      </c>
      <c r="C53" s="345" t="s">
        <v>666</v>
      </c>
      <c r="D53" s="311">
        <v>612072.64</v>
      </c>
      <c r="E53" s="382">
        <v>658785.20916900004</v>
      </c>
      <c r="F53" s="311">
        <v>716493.74</v>
      </c>
      <c r="G53" s="311">
        <v>620986.04</v>
      </c>
      <c r="H53" s="562">
        <v>538976.55040199996</v>
      </c>
      <c r="I53" s="562">
        <v>763606.3</v>
      </c>
      <c r="J53" s="531">
        <v>824631.63</v>
      </c>
      <c r="K53" s="531">
        <v>872649.58</v>
      </c>
      <c r="L53" s="531">
        <v>934699.9</v>
      </c>
      <c r="M53" s="531"/>
      <c r="N53" s="532"/>
      <c r="O53" s="291">
        <v>3.1865014761420563</v>
      </c>
      <c r="P53" s="316">
        <f t="shared" si="66"/>
        <v>7.6318668923021971</v>
      </c>
      <c r="Q53" s="316">
        <f t="shared" si="66"/>
        <v>8.7598400856318861</v>
      </c>
      <c r="R53" s="316">
        <f t="shared" si="66"/>
        <v>-13.329872219120842</v>
      </c>
      <c r="S53" s="544">
        <f t="shared" si="66"/>
        <v>-13.206333848986374</v>
      </c>
      <c r="T53" s="544">
        <f t="shared" si="66"/>
        <v>41.677091411575915</v>
      </c>
      <c r="U53" s="544">
        <f t="shared" si="66"/>
        <v>7.9917268885811854</v>
      </c>
      <c r="V53" s="544">
        <f t="shared" si="66"/>
        <v>5.8229575792526855</v>
      </c>
      <c r="W53" s="544">
        <f t="shared" si="66"/>
        <v>7.1105655032802639</v>
      </c>
      <c r="X53" s="544"/>
    </row>
    <row r="54" spans="1:24" customFormat="1" ht="11.1" hidden="1" customHeight="1" x14ac:dyDescent="0.5">
      <c r="A54" s="392">
        <v>10</v>
      </c>
      <c r="B54" s="393"/>
      <c r="C54" s="348" t="s">
        <v>685</v>
      </c>
      <c r="D54" s="314">
        <f t="shared" ref="D54:E54" si="70">+D45+D51+D53</f>
        <v>5666687.8799999999</v>
      </c>
      <c r="E54" s="383">
        <f t="shared" si="70"/>
        <v>6278960.6381750004</v>
      </c>
      <c r="F54" s="314">
        <f t="shared" ref="F54:L54" si="71">+F45+F51+F53</f>
        <v>6736783.7400000002</v>
      </c>
      <c r="G54" s="314">
        <f t="shared" si="71"/>
        <v>6284267.8300000001</v>
      </c>
      <c r="H54" s="314">
        <f t="shared" si="71"/>
        <v>5309723.7782839993</v>
      </c>
      <c r="I54" s="314">
        <f t="shared" si="71"/>
        <v>6922025.4799999995</v>
      </c>
      <c r="J54" s="314">
        <f t="shared" si="71"/>
        <v>8854029.3399999999</v>
      </c>
      <c r="K54" s="314">
        <f t="shared" si="71"/>
        <v>8370851.5999999996</v>
      </c>
      <c r="L54" s="314">
        <f t="shared" si="71"/>
        <v>9165093.9967989996</v>
      </c>
      <c r="M54" s="314"/>
      <c r="N54" s="297"/>
      <c r="O54" s="299">
        <v>-1.3594463145414681</v>
      </c>
      <c r="P54" s="317">
        <f t="shared" si="66"/>
        <v>10.804772931573581</v>
      </c>
      <c r="Q54" s="317">
        <f t="shared" si="66"/>
        <v>7.2913835299669438</v>
      </c>
      <c r="R54" s="317">
        <f t="shared" si="66"/>
        <v>-6.7170912332121251</v>
      </c>
      <c r="S54" s="317">
        <f t="shared" si="66"/>
        <v>-15.507678508921874</v>
      </c>
      <c r="T54" s="317">
        <f t="shared" si="66"/>
        <v>30.365076773109756</v>
      </c>
      <c r="U54" s="317">
        <f t="shared" si="66"/>
        <v>27.910961402586466</v>
      </c>
      <c r="V54" s="317">
        <f t="shared" si="66"/>
        <v>-5.4571508795113193</v>
      </c>
      <c r="W54" s="317">
        <f t="shared" si="66"/>
        <v>9.4881911035073152</v>
      </c>
      <c r="X54" s="317"/>
    </row>
    <row r="55" spans="1:24" ht="11.1" customHeight="1" x14ac:dyDescent="0.6">
      <c r="B55" s="395">
        <v>11</v>
      </c>
      <c r="C55" s="345" t="s">
        <v>667</v>
      </c>
      <c r="D55" s="311">
        <v>608756.12</v>
      </c>
      <c r="E55" s="382">
        <v>650968.12724399997</v>
      </c>
      <c r="F55" s="311">
        <v>727619.52</v>
      </c>
      <c r="G55" s="311">
        <v>580844.59</v>
      </c>
      <c r="H55" s="562">
        <v>589346.29856599995</v>
      </c>
      <c r="I55" s="562">
        <v>752031.37</v>
      </c>
      <c r="J55" s="531">
        <v>901520.35</v>
      </c>
      <c r="K55" s="531">
        <v>934992.19</v>
      </c>
      <c r="L55" s="531">
        <v>867456.37707799999</v>
      </c>
      <c r="M55" s="531"/>
      <c r="N55" s="532"/>
      <c r="O55" s="291">
        <v>1.7164399400076968</v>
      </c>
      <c r="P55" s="316">
        <f t="shared" si="66"/>
        <v>6.9341409239549012</v>
      </c>
      <c r="Q55" s="316">
        <f t="shared" si="66"/>
        <v>11.774983988927179</v>
      </c>
      <c r="R55" s="316">
        <f t="shared" si="66"/>
        <v>-20.17193408994855</v>
      </c>
      <c r="S55" s="544">
        <f t="shared" si="66"/>
        <v>1.4636804254301472</v>
      </c>
      <c r="T55" s="544">
        <f t="shared" si="66"/>
        <v>27.604325645184513</v>
      </c>
      <c r="U55" s="544">
        <f>((J55/I55)-1)*100</f>
        <v>19.87802450315337</v>
      </c>
      <c r="V55" s="544">
        <f>((K55/J55)-1)*100</f>
        <v>3.7128213467394255</v>
      </c>
      <c r="W55" s="544">
        <f>((L55/K55)-1)*100</f>
        <v>-7.223141930415478</v>
      </c>
      <c r="X55" s="544"/>
    </row>
    <row r="56" spans="1:24" customFormat="1" ht="11.1" hidden="1" customHeight="1" x14ac:dyDescent="0.5">
      <c r="A56" s="392">
        <v>11</v>
      </c>
      <c r="B56" s="393"/>
      <c r="C56" s="348" t="s">
        <v>668</v>
      </c>
      <c r="D56" s="314">
        <f t="shared" ref="D56:E56" si="72">+D45+D51+D53+D55</f>
        <v>6275444</v>
      </c>
      <c r="E56" s="383">
        <f t="shared" si="72"/>
        <v>6929928.7654190008</v>
      </c>
      <c r="F56" s="314">
        <f t="shared" ref="F56:L56" si="73">+F45+F51+F53+F55</f>
        <v>7464403.2599999998</v>
      </c>
      <c r="G56" s="314">
        <f t="shared" si="73"/>
        <v>6865112.4199999999</v>
      </c>
      <c r="H56" s="314">
        <f t="shared" si="73"/>
        <v>5899070.0768499989</v>
      </c>
      <c r="I56" s="314">
        <f t="shared" si="73"/>
        <v>7674056.8499999996</v>
      </c>
      <c r="J56" s="314">
        <f t="shared" si="73"/>
        <v>9755549.6899999995</v>
      </c>
      <c r="K56" s="314">
        <f t="shared" si="73"/>
        <v>9305843.7899999991</v>
      </c>
      <c r="L56" s="314">
        <f t="shared" si="73"/>
        <v>10032550.373877</v>
      </c>
      <c r="M56" s="314"/>
      <c r="N56" s="298"/>
      <c r="O56" s="291">
        <v>-1.0692383317720044</v>
      </c>
      <c r="P56" s="317">
        <f t="shared" si="66"/>
        <v>10.42929815673601</v>
      </c>
      <c r="Q56" s="317">
        <f t="shared" si="66"/>
        <v>7.7125539478569705</v>
      </c>
      <c r="R56" s="317">
        <f t="shared" si="66"/>
        <v>-8.0286503706392676</v>
      </c>
      <c r="S56" s="317">
        <f t="shared" si="66"/>
        <v>-14.071762908581775</v>
      </c>
      <c r="T56" s="317">
        <f t="shared" si="66"/>
        <v>30.089264070885768</v>
      </c>
      <c r="U56" s="317">
        <f t="shared" si="66"/>
        <v>27.123761013055315</v>
      </c>
      <c r="V56" s="317">
        <f t="shared" ref="V56:W57" si="74">((K56/J56)-1)*100</f>
        <v>-4.6097443433758993</v>
      </c>
      <c r="W56" s="317">
        <f t="shared" si="74"/>
        <v>7.8091423010766103</v>
      </c>
      <c r="X56" s="317"/>
    </row>
    <row r="57" spans="1:24" ht="11.1" customHeight="1" x14ac:dyDescent="0.6">
      <c r="B57" s="395">
        <v>12</v>
      </c>
      <c r="C57" s="345" t="s">
        <v>686</v>
      </c>
      <c r="D57" s="311">
        <v>612742.71</v>
      </c>
      <c r="E57" s="382">
        <v>657189.64674899995</v>
      </c>
      <c r="F57" s="311">
        <v>599635.65</v>
      </c>
      <c r="G57" s="311">
        <v>560536.55000000005</v>
      </c>
      <c r="H57" s="562">
        <v>577197.35469499999</v>
      </c>
      <c r="I57" s="562">
        <v>866705.81</v>
      </c>
      <c r="J57" s="531">
        <v>814092.21</v>
      </c>
      <c r="K57" s="531">
        <v>761899.49</v>
      </c>
      <c r="L57" s="531">
        <f>863929538800/10^6</f>
        <v>863929.53879999998</v>
      </c>
      <c r="M57" s="531"/>
      <c r="N57" s="532"/>
      <c r="O57" s="291">
        <v>8.8720870395739837</v>
      </c>
      <c r="P57" s="316">
        <f t="shared" si="66"/>
        <v>7.2537683474031001</v>
      </c>
      <c r="Q57" s="316">
        <f t="shared" si="66"/>
        <v>-8.7575933421515817</v>
      </c>
      <c r="R57" s="316">
        <f t="shared" si="66"/>
        <v>-6.5204762258548099</v>
      </c>
      <c r="S57" s="544">
        <f t="shared" si="66"/>
        <v>2.9722958645604702</v>
      </c>
      <c r="T57" s="544">
        <f t="shared" si="66"/>
        <v>50.157619911127412</v>
      </c>
      <c r="U57" s="544">
        <f t="shared" si="66"/>
        <v>-6.0705258223664238</v>
      </c>
      <c r="V57" s="544">
        <f t="shared" si="74"/>
        <v>-6.4111558075220954</v>
      </c>
      <c r="W57" s="544">
        <f t="shared" si="74"/>
        <v>13.391536566063333</v>
      </c>
      <c r="X57" s="544"/>
    </row>
    <row r="58" spans="1:24" ht="11.1" customHeight="1" x14ac:dyDescent="0.6">
      <c r="A58" s="394"/>
      <c r="B58" s="395"/>
      <c r="C58" s="347" t="s">
        <v>30</v>
      </c>
      <c r="D58" s="314">
        <f t="shared" ref="D58:E58" si="75">+D53+D55+D57</f>
        <v>1833571.47</v>
      </c>
      <c r="E58" s="314">
        <f t="shared" si="75"/>
        <v>1966942.9831619998</v>
      </c>
      <c r="F58" s="314">
        <f t="shared" ref="F58:I58" si="76">+F53+F55+F57</f>
        <v>2043748.9100000001</v>
      </c>
      <c r="G58" s="314">
        <f t="shared" si="76"/>
        <v>1762367.18</v>
      </c>
      <c r="H58" s="551">
        <f t="shared" si="76"/>
        <v>1705520.2036629999</v>
      </c>
      <c r="I58" s="551">
        <f t="shared" si="76"/>
        <v>2382343.48</v>
      </c>
      <c r="J58" s="551">
        <f t="shared" ref="J58:K58" si="77">+J53+J55+J57</f>
        <v>2540244.19</v>
      </c>
      <c r="K58" s="551">
        <f t="shared" si="77"/>
        <v>2569541.2599999998</v>
      </c>
      <c r="L58" s="551">
        <f t="shared" ref="L58" si="78">+L53+L55+L57</f>
        <v>2666085.8158780001</v>
      </c>
      <c r="M58" s="551"/>
      <c r="N58" s="552"/>
      <c r="O58" s="299">
        <v>4.5088966406433117</v>
      </c>
      <c r="P58" s="317">
        <f t="shared" si="66"/>
        <v>7.2738649866754157</v>
      </c>
      <c r="Q58" s="317">
        <f t="shared" si="66"/>
        <v>3.9048374810808806</v>
      </c>
      <c r="R58" s="317">
        <f t="shared" si="66"/>
        <v>-13.767920737386486</v>
      </c>
      <c r="S58" s="553">
        <f t="shared" si="66"/>
        <v>-3.22560343736088</v>
      </c>
      <c r="T58" s="553">
        <f t="shared" si="66"/>
        <v>39.684271982434758</v>
      </c>
      <c r="U58" s="553">
        <f t="shared" si="66"/>
        <v>6.62795735902868</v>
      </c>
      <c r="V58" s="553">
        <f t="shared" si="66"/>
        <v>1.1533170753950106</v>
      </c>
      <c r="W58" s="553">
        <f t="shared" si="66"/>
        <v>3.757268170039052</v>
      </c>
      <c r="X58" s="553"/>
    </row>
    <row r="59" spans="1:24" ht="11.1" customHeight="1" x14ac:dyDescent="0.6">
      <c r="A59" s="394"/>
      <c r="B59" s="395"/>
      <c r="C59" s="347" t="s">
        <v>31</v>
      </c>
      <c r="D59" s="379">
        <f t="shared" ref="D59:E59" si="79">+D58+D51</f>
        <v>3573543.38</v>
      </c>
      <c r="E59" s="379">
        <f t="shared" si="79"/>
        <v>3870930.6049830001</v>
      </c>
      <c r="F59" s="379">
        <f t="shared" ref="F59:I59" si="80">+F58+F51</f>
        <v>4170196.2800000003</v>
      </c>
      <c r="G59" s="379">
        <f t="shared" si="80"/>
        <v>3626727.41</v>
      </c>
      <c r="H59" s="564">
        <f t="shared" si="80"/>
        <v>3228092.753633</v>
      </c>
      <c r="I59" s="564">
        <f t="shared" si="80"/>
        <v>4584785.9499999993</v>
      </c>
      <c r="J59" s="564">
        <f t="shared" ref="J59:K59" si="81">+J58+J51</f>
        <v>5433243.2400000002</v>
      </c>
      <c r="K59" s="564">
        <f t="shared" si="81"/>
        <v>5046658.47</v>
      </c>
      <c r="L59" s="564">
        <f t="shared" ref="L59" si="82">+L58+L51</f>
        <v>5493194.84882</v>
      </c>
      <c r="M59" s="564"/>
      <c r="N59" s="552"/>
      <c r="O59" s="299">
        <v>1.9755781285903051</v>
      </c>
      <c r="P59" s="317">
        <f t="shared" si="66"/>
        <v>8.3219145078071044</v>
      </c>
      <c r="Q59" s="317">
        <f t="shared" si="66"/>
        <v>7.7311041079310305</v>
      </c>
      <c r="R59" s="317">
        <f t="shared" si="66"/>
        <v>-13.032213198367726</v>
      </c>
      <c r="S59" s="553">
        <f t="shared" si="66"/>
        <v>-10.991580323016336</v>
      </c>
      <c r="T59" s="553">
        <f t="shared" si="66"/>
        <v>42.027701801323182</v>
      </c>
      <c r="U59" s="553">
        <f t="shared" si="66"/>
        <v>18.505930249589973</v>
      </c>
      <c r="V59" s="553">
        <f t="shared" si="66"/>
        <v>-7.1151750975169019</v>
      </c>
      <c r="W59" s="553">
        <f t="shared" si="66"/>
        <v>8.8481592617065008</v>
      </c>
      <c r="X59" s="553"/>
    </row>
    <row r="60" spans="1:24" ht="11.1" customHeight="1" x14ac:dyDescent="0.6">
      <c r="A60" s="394"/>
      <c r="C60" s="349" t="s">
        <v>45</v>
      </c>
      <c r="D60" s="380">
        <f t="shared" ref="D60:E60" si="83">D34+D35+D37+D39+D41+D43+D46+D48+D50+D53+D55+D57</f>
        <v>6888186.71</v>
      </c>
      <c r="E60" s="380">
        <f t="shared" si="83"/>
        <v>7587118.4121679999</v>
      </c>
      <c r="F60" s="380">
        <f t="shared" ref="F60:H60" si="84">F34+F35+F37+F39+F41+F43+F46+F48+F50+F53+F55+F57</f>
        <v>8064038.9100000001</v>
      </c>
      <c r="G60" s="380">
        <f t="shared" si="84"/>
        <v>7425648.9699999997</v>
      </c>
      <c r="H60" s="566">
        <f t="shared" si="84"/>
        <v>6476267.4315449977</v>
      </c>
      <c r="I60" s="566">
        <f>I34+I35+I37+I39+I41+I43+I46+I48+I50+I53+I55+I57</f>
        <v>8540762.6600000001</v>
      </c>
      <c r="J60" s="566">
        <f>J34+J35+J37+J39+J41+J43+J46+J48+J50+J53+J55+J57</f>
        <v>10569641.900000002</v>
      </c>
      <c r="K60" s="566">
        <f>K34+K35+K37+K39+K41+K43+K46+K48+K50+K53+K55+K57</f>
        <v>10067743.279999999</v>
      </c>
      <c r="L60" s="566">
        <f>L34+L35+L37+L39+L41+L43+L46+L48+L50+L53+L55+L57</f>
        <v>10896479.912676999</v>
      </c>
      <c r="M60" s="566"/>
      <c r="N60" s="552"/>
      <c r="O60" s="303">
        <v>-0.2590716317382169</v>
      </c>
      <c r="P60" s="318">
        <f t="shared" si="66"/>
        <v>10.14681703028344</v>
      </c>
      <c r="Q60" s="318">
        <f t="shared" si="66"/>
        <v>6.2859240086081902</v>
      </c>
      <c r="R60" s="318">
        <f t="shared" si="66"/>
        <v>-7.9165037163740575</v>
      </c>
      <c r="S60" s="568">
        <f t="shared" si="66"/>
        <v>-12.785165879649741</v>
      </c>
      <c r="T60" s="568">
        <f t="shared" si="66"/>
        <v>31.877856346684098</v>
      </c>
      <c r="U60" s="568">
        <f t="shared" si="66"/>
        <v>23.755246700650055</v>
      </c>
      <c r="V60" s="568">
        <v>-4.8</v>
      </c>
      <c r="W60" s="568">
        <v>-3.8</v>
      </c>
      <c r="X60" s="568"/>
    </row>
    <row r="61" spans="1:24" s="532" customFormat="1" ht="14.1" customHeight="1" x14ac:dyDescent="0.5">
      <c r="A61" s="389"/>
      <c r="B61" s="391"/>
      <c r="C61" s="523" t="s">
        <v>36</v>
      </c>
      <c r="D61" s="511"/>
      <c r="E61" s="511"/>
      <c r="F61" s="511"/>
      <c r="G61" s="511"/>
      <c r="H61" s="523"/>
      <c r="I61" s="523"/>
      <c r="J61" s="523"/>
      <c r="K61" s="714"/>
      <c r="L61" s="523"/>
      <c r="M61" s="523"/>
      <c r="N61" s="524"/>
      <c r="O61" s="672"/>
      <c r="P61" s="672"/>
      <c r="Q61" s="672"/>
      <c r="R61" s="672"/>
      <c r="S61" s="673"/>
      <c r="T61" s="673"/>
      <c r="U61" s="673"/>
      <c r="V61" s="673"/>
      <c r="W61" s="673"/>
      <c r="X61" s="535"/>
    </row>
    <row r="62" spans="1:24" s="547" customFormat="1" ht="14.1" customHeight="1" x14ac:dyDescent="0.5">
      <c r="A62" s="389"/>
      <c r="B62" s="391"/>
      <c r="C62" s="523" t="s">
        <v>2</v>
      </c>
      <c r="D62" s="511"/>
      <c r="E62" s="511"/>
      <c r="F62" s="511"/>
      <c r="G62" s="511"/>
      <c r="H62" s="523"/>
      <c r="I62" s="523"/>
      <c r="J62" s="523"/>
      <c r="K62" s="714"/>
      <c r="L62" s="523"/>
      <c r="M62" s="523"/>
      <c r="N62" s="525"/>
      <c r="O62" s="386"/>
      <c r="P62" s="674"/>
      <c r="Q62" s="674"/>
      <c r="R62" s="674"/>
      <c r="S62" s="675"/>
      <c r="T62" s="675"/>
      <c r="U62" s="675"/>
      <c r="V62" s="675"/>
      <c r="W62" s="675"/>
      <c r="X62" s="536"/>
    </row>
    <row r="63" spans="1:24" ht="11.1" customHeight="1" x14ac:dyDescent="0.6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6">
        <v>2563</v>
      </c>
      <c r="I63" s="526">
        <v>2564</v>
      </c>
      <c r="J63" s="527">
        <v>2565</v>
      </c>
      <c r="K63" s="715">
        <v>2566</v>
      </c>
      <c r="L63" s="527">
        <v>2567</v>
      </c>
      <c r="M63" s="527">
        <v>2568</v>
      </c>
      <c r="N63" s="528"/>
      <c r="O63" s="304"/>
      <c r="P63" s="290"/>
      <c r="Q63" s="290"/>
      <c r="S63" s="572"/>
    </row>
    <row r="64" spans="1:24" ht="11.1" customHeight="1" x14ac:dyDescent="0.6">
      <c r="B64" s="391">
        <v>1</v>
      </c>
      <c r="C64" s="345" t="s">
        <v>671</v>
      </c>
      <c r="D64" s="295">
        <f t="shared" ref="D64:K69" si="85">+D4-D34</f>
        <v>877.61999999999534</v>
      </c>
      <c r="E64" s="295">
        <f t="shared" si="85"/>
        <v>23343.666689999984</v>
      </c>
      <c r="F64" s="295">
        <f t="shared" ref="F64:J64" si="86">+F4-F34</f>
        <v>-8901.1499999999069</v>
      </c>
      <c r="G64" s="295">
        <f t="shared" si="86"/>
        <v>-139509.35000000009</v>
      </c>
      <c r="H64" s="529">
        <f t="shared" si="86"/>
        <v>-49431.949446999934</v>
      </c>
      <c r="I64" s="529">
        <f t="shared" si="86"/>
        <v>-7504.7800000000279</v>
      </c>
      <c r="J64" s="529">
        <f t="shared" si="86"/>
        <v>-74249.729999999981</v>
      </c>
      <c r="K64" s="567">
        <f t="shared" si="85"/>
        <v>-154131.5</v>
      </c>
      <c r="L64" s="529">
        <f t="shared" ref="L64:M64" si="87">+L4-L34</f>
        <v>-111411.38123099995</v>
      </c>
      <c r="M64" s="529">
        <f t="shared" si="87"/>
        <v>-75745.449999999953</v>
      </c>
      <c r="N64" s="532"/>
      <c r="O64" s="305"/>
      <c r="P64" s="290"/>
      <c r="Q64" s="290"/>
    </row>
    <row r="65" spans="1:17" ht="11.1" customHeight="1" x14ac:dyDescent="0.6">
      <c r="B65" s="391">
        <v>2</v>
      </c>
      <c r="C65" s="345" t="s">
        <v>672</v>
      </c>
      <c r="D65" s="294">
        <f t="shared" si="85"/>
        <v>173100.05999999994</v>
      </c>
      <c r="E65" s="294">
        <f t="shared" si="85"/>
        <v>51670.274252999923</v>
      </c>
      <c r="F65" s="294">
        <f t="shared" ref="F65:K65" si="88">+F5-F35</f>
        <v>22687.320000000065</v>
      </c>
      <c r="G65" s="294">
        <f t="shared" si="88"/>
        <v>122310.97999999998</v>
      </c>
      <c r="H65" s="533">
        <f t="shared" si="88"/>
        <v>119848.688173</v>
      </c>
      <c r="I65" s="533">
        <f t="shared" si="88"/>
        <v>-2359.5899999999674</v>
      </c>
      <c r="J65" s="533">
        <f t="shared" si="88"/>
        <v>-1002.6199999999953</v>
      </c>
      <c r="K65" s="562">
        <f t="shared" si="88"/>
        <v>-30179.25</v>
      </c>
      <c r="L65" s="533">
        <f t="shared" ref="L65:M65" si="89">+L5-L35</f>
        <v>-22404.30950600002</v>
      </c>
      <c r="M65" s="533">
        <f t="shared" si="89"/>
        <v>57696.028775999905</v>
      </c>
      <c r="N65" s="532"/>
      <c r="O65" s="306"/>
      <c r="P65" s="290"/>
      <c r="Q65" s="290"/>
    </row>
    <row r="66" spans="1:17" customFormat="1" ht="11.1" hidden="1" customHeight="1" x14ac:dyDescent="0.6">
      <c r="A66" s="392">
        <v>2</v>
      </c>
      <c r="B66" s="393"/>
      <c r="C66" s="346" t="s">
        <v>687</v>
      </c>
      <c r="D66" s="294">
        <f t="shared" si="85"/>
        <v>173977.67999999993</v>
      </c>
      <c r="E66" s="294">
        <f t="shared" si="85"/>
        <v>75013.940942999907</v>
      </c>
      <c r="F66" s="297">
        <f t="shared" ref="F66:K66" si="90">+F6-F36</f>
        <v>13786.170000000391</v>
      </c>
      <c r="G66" s="297">
        <f t="shared" si="90"/>
        <v>-17198.370000000112</v>
      </c>
      <c r="H66" s="297">
        <f t="shared" si="90"/>
        <v>70416.738726000302</v>
      </c>
      <c r="I66" s="297">
        <f t="shared" si="90"/>
        <v>-9864.3699999998789</v>
      </c>
      <c r="J66" s="297">
        <f t="shared" si="90"/>
        <v>-75252.350000000093</v>
      </c>
      <c r="K66" s="314">
        <f t="shared" si="90"/>
        <v>-184310.75</v>
      </c>
      <c r="L66" s="297">
        <f t="shared" ref="L66:M66" si="91">+L6-L36</f>
        <v>-133815.69073699974</v>
      </c>
      <c r="M66" s="297">
        <f t="shared" si="91"/>
        <v>-18049.421224000165</v>
      </c>
      <c r="N66" s="298"/>
      <c r="O66" s="308"/>
      <c r="P66" s="290"/>
      <c r="Q66" s="290"/>
    </row>
    <row r="67" spans="1:17" ht="11.1" customHeight="1" x14ac:dyDescent="0.6">
      <c r="B67" s="391">
        <v>3</v>
      </c>
      <c r="C67" s="345" t="s">
        <v>673</v>
      </c>
      <c r="D67" s="294">
        <f t="shared" si="85"/>
        <v>99646.410000000033</v>
      </c>
      <c r="E67" s="294">
        <f t="shared" si="85"/>
        <v>54553.602881999919</v>
      </c>
      <c r="F67" s="294">
        <f t="shared" ref="F67:K67" si="92">+F7-F37</f>
        <v>41346.429999999935</v>
      </c>
      <c r="G67" s="294">
        <f t="shared" si="92"/>
        <v>56550.219999999972</v>
      </c>
      <c r="H67" s="533">
        <f t="shared" si="92"/>
        <v>45886.826985999942</v>
      </c>
      <c r="I67" s="533">
        <f t="shared" si="92"/>
        <v>17296.270000000019</v>
      </c>
      <c r="J67" s="533">
        <f t="shared" si="92"/>
        <v>54629.369999999995</v>
      </c>
      <c r="K67" s="562">
        <f t="shared" si="92"/>
        <v>101949.22999999998</v>
      </c>
      <c r="L67" s="533">
        <f t="shared" ref="L67:M67" si="93">+L7-L37</f>
        <v>-41664.463310000021</v>
      </c>
      <c r="M67" s="533">
        <f t="shared" si="93"/>
        <v>20754.617949000094</v>
      </c>
      <c r="N67" s="532"/>
      <c r="O67" s="308"/>
      <c r="P67" s="306"/>
      <c r="Q67" s="290"/>
    </row>
    <row r="68" spans="1:17" ht="11.1" customHeight="1" x14ac:dyDescent="0.6">
      <c r="A68" s="394"/>
      <c r="B68" s="395"/>
      <c r="C68" s="347" t="s">
        <v>8</v>
      </c>
      <c r="D68" s="297">
        <f t="shared" ref="D68" si="94">+D64+D65+D67</f>
        <v>273624.08999999997</v>
      </c>
      <c r="E68" s="297">
        <f t="shared" si="85"/>
        <v>129567.54382499983</v>
      </c>
      <c r="F68" s="297">
        <f t="shared" ref="F68:K68" si="95">+F8-F38</f>
        <v>55132.600000000326</v>
      </c>
      <c r="G68" s="297">
        <f t="shared" si="95"/>
        <v>39351.84999999986</v>
      </c>
      <c r="H68" s="550">
        <f t="shared" si="95"/>
        <v>116303.56571200024</v>
      </c>
      <c r="I68" s="550">
        <f t="shared" si="95"/>
        <v>7431.9000000001397</v>
      </c>
      <c r="J68" s="550">
        <f t="shared" si="95"/>
        <v>-20622.979999999981</v>
      </c>
      <c r="K68" s="551">
        <f t="shared" si="95"/>
        <v>-82361.520000000019</v>
      </c>
      <c r="L68" s="550">
        <f t="shared" ref="L68:M68" si="96">+L8-L38</f>
        <v>-175480.15404699976</v>
      </c>
      <c r="M68" s="550">
        <f t="shared" si="96"/>
        <v>2705.1967250001617</v>
      </c>
      <c r="N68" s="552"/>
      <c r="O68" s="308"/>
      <c r="P68" s="306"/>
      <c r="Q68" s="290"/>
    </row>
    <row r="69" spans="1:17" ht="11.1" customHeight="1" x14ac:dyDescent="0.6">
      <c r="B69" s="391">
        <v>4</v>
      </c>
      <c r="C69" s="345" t="s">
        <v>674</v>
      </c>
      <c r="D69" s="294">
        <f>+D9-D39</f>
        <v>20858.670000000042</v>
      </c>
      <c r="E69" s="294">
        <f t="shared" si="85"/>
        <v>-804.59688100009225</v>
      </c>
      <c r="F69" s="294">
        <f t="shared" ref="F69:J69" si="97">+F9-F39</f>
        <v>-42268.780000000028</v>
      </c>
      <c r="G69" s="294">
        <f t="shared" si="97"/>
        <v>-50878.479999999981</v>
      </c>
      <c r="H69" s="533">
        <f t="shared" si="97"/>
        <v>76671.588523000013</v>
      </c>
      <c r="I69" s="533">
        <f t="shared" si="97"/>
        <v>5461.9100000000326</v>
      </c>
      <c r="J69" s="533">
        <f t="shared" si="97"/>
        <v>-59279.660000000033</v>
      </c>
      <c r="K69" s="562">
        <f t="shared" ref="K69:L71" si="98">+K9-K39</f>
        <v>-49627.359999999986</v>
      </c>
      <c r="L69" s="533">
        <f t="shared" si="98"/>
        <v>-70472.043178000022</v>
      </c>
      <c r="M69" s="533">
        <f t="shared" ref="M69" si="99">+M9-M39</f>
        <v>-122955.78797499998</v>
      </c>
      <c r="N69" s="532"/>
      <c r="O69" s="308"/>
      <c r="P69" s="306"/>
      <c r="Q69" s="290"/>
    </row>
    <row r="70" spans="1:17" customFormat="1" ht="11.1" customHeight="1" x14ac:dyDescent="0.6">
      <c r="A70" s="392">
        <v>4</v>
      </c>
      <c r="B70" s="396"/>
      <c r="C70" s="346" t="s">
        <v>675</v>
      </c>
      <c r="D70" s="297">
        <f>+D68+D69</f>
        <v>294482.76</v>
      </c>
      <c r="E70" s="297">
        <f>+E68+E69</f>
        <v>128762.94694399973</v>
      </c>
      <c r="F70" s="297">
        <f t="shared" ref="F70:J70" si="100">+F10-F40</f>
        <v>12863.820000000298</v>
      </c>
      <c r="G70" s="297">
        <f t="shared" si="100"/>
        <v>-11526.630000000354</v>
      </c>
      <c r="H70" s="297">
        <f t="shared" si="100"/>
        <v>192975.15423500026</v>
      </c>
      <c r="I70" s="297">
        <f t="shared" si="100"/>
        <v>12893.810000000056</v>
      </c>
      <c r="J70" s="297">
        <f t="shared" si="100"/>
        <v>-79902.639999999665</v>
      </c>
      <c r="K70" s="314">
        <f t="shared" ref="K70:L70" si="101">+K10-K40</f>
        <v>-131988.87999999989</v>
      </c>
      <c r="L70" s="297">
        <f t="shared" si="101"/>
        <v>-245952.19722499978</v>
      </c>
      <c r="M70" s="297">
        <f t="shared" ref="M70" si="102">+M10-M40</f>
        <v>-120250.59124999959</v>
      </c>
      <c r="N70" s="298"/>
      <c r="O70" s="308"/>
      <c r="P70" s="290"/>
      <c r="Q70" s="290"/>
    </row>
    <row r="71" spans="1:17" ht="11.1" customHeight="1" x14ac:dyDescent="0.6">
      <c r="B71" s="391">
        <v>5</v>
      </c>
      <c r="C71" s="345" t="s">
        <v>676</v>
      </c>
      <c r="D71" s="294">
        <f t="shared" ref="D71:K80" si="103">+D11-D41</f>
        <v>50143.390000000014</v>
      </c>
      <c r="E71" s="294">
        <f t="shared" si="103"/>
        <v>30459.917262000032</v>
      </c>
      <c r="F71" s="294">
        <f t="shared" si="103"/>
        <v>35281.189999999944</v>
      </c>
      <c r="G71" s="294">
        <f t="shared" si="103"/>
        <v>511.04999999993015</v>
      </c>
      <c r="H71" s="533">
        <f t="shared" si="103"/>
        <v>80383.390952999936</v>
      </c>
      <c r="I71" s="533">
        <f t="shared" si="103"/>
        <v>22453.790000000037</v>
      </c>
      <c r="J71" s="533">
        <f t="shared" si="103"/>
        <v>-62467.640000000014</v>
      </c>
      <c r="K71" s="562">
        <f t="shared" si="98"/>
        <v>-60068.550000000047</v>
      </c>
      <c r="L71" s="533">
        <f t="shared" ref="L71" si="104">+L11-L41</f>
        <v>20647.245584000018</v>
      </c>
      <c r="M71" s="533"/>
      <c r="N71" s="552"/>
      <c r="O71" s="308"/>
      <c r="P71" s="290"/>
      <c r="Q71" s="290"/>
    </row>
    <row r="72" spans="1:17" customFormat="1" ht="11.1" hidden="1" customHeight="1" x14ac:dyDescent="0.6">
      <c r="A72" s="392">
        <v>5</v>
      </c>
      <c r="B72" s="396"/>
      <c r="C72" s="346" t="s">
        <v>677</v>
      </c>
      <c r="D72" s="297">
        <f t="shared" si="103"/>
        <v>344626.14999999991</v>
      </c>
      <c r="E72" s="297">
        <f t="shared" si="103"/>
        <v>159222.86420600023</v>
      </c>
      <c r="F72" s="297">
        <f t="shared" si="103"/>
        <v>48145.010000000242</v>
      </c>
      <c r="G72" s="297">
        <f t="shared" si="103"/>
        <v>-11015.58000000054</v>
      </c>
      <c r="H72" s="297">
        <f t="shared" si="103"/>
        <v>273358.54518800043</v>
      </c>
      <c r="I72" s="297">
        <f t="shared" si="103"/>
        <v>35347.600000000093</v>
      </c>
      <c r="J72" s="297">
        <f t="shared" si="103"/>
        <v>-142370.2799999998</v>
      </c>
      <c r="K72" s="314">
        <f t="shared" si="103"/>
        <v>-192057.43000000017</v>
      </c>
      <c r="L72" s="297">
        <f t="shared" ref="L72" si="105">+L12-L42</f>
        <v>-225304.95164099988</v>
      </c>
      <c r="M72" s="297"/>
      <c r="N72" s="298"/>
      <c r="O72" s="305"/>
      <c r="P72" s="290"/>
      <c r="Q72" s="290"/>
    </row>
    <row r="73" spans="1:17" ht="11.1" customHeight="1" x14ac:dyDescent="0.6">
      <c r="B73" s="391">
        <v>6</v>
      </c>
      <c r="C73" s="345" t="s">
        <v>678</v>
      </c>
      <c r="D73" s="294">
        <f t="shared" si="103"/>
        <v>64170.609999999986</v>
      </c>
      <c r="E73" s="294">
        <f t="shared" si="103"/>
        <v>57440.237251000013</v>
      </c>
      <c r="F73" s="294">
        <f t="shared" si="103"/>
        <v>48153.380000000005</v>
      </c>
      <c r="G73" s="294">
        <f t="shared" si="103"/>
        <v>96597.689999999944</v>
      </c>
      <c r="H73" s="533">
        <f t="shared" si="103"/>
        <v>46825.688438000041</v>
      </c>
      <c r="I73" s="533">
        <f t="shared" si="103"/>
        <v>26904.079999999958</v>
      </c>
      <c r="J73" s="533">
        <f t="shared" si="103"/>
        <v>-48581.820000000065</v>
      </c>
      <c r="K73" s="562">
        <f t="shared" ref="K73:L73" si="106">+K13-K43</f>
        <v>2598.8100000000559</v>
      </c>
      <c r="L73" s="562">
        <f t="shared" si="106"/>
        <v>4789.3622439999599</v>
      </c>
      <c r="M73" s="562"/>
      <c r="N73" s="532"/>
      <c r="O73" s="308"/>
      <c r="P73" s="290"/>
      <c r="Q73" s="290"/>
    </row>
    <row r="74" spans="1:17" ht="11.1" customHeight="1" x14ac:dyDescent="0.6">
      <c r="A74" s="394"/>
      <c r="C74" s="347" t="s">
        <v>15</v>
      </c>
      <c r="D74" s="297">
        <f t="shared" si="103"/>
        <v>135172.67000000016</v>
      </c>
      <c r="E74" s="297">
        <f t="shared" si="103"/>
        <v>87095.557632000186</v>
      </c>
      <c r="F74" s="297">
        <f t="shared" si="103"/>
        <v>41165.790000000037</v>
      </c>
      <c r="G74" s="297">
        <f t="shared" si="103"/>
        <v>46230.259999999776</v>
      </c>
      <c r="H74" s="550">
        <f t="shared" si="103"/>
        <v>203880.66791400011</v>
      </c>
      <c r="I74" s="550">
        <f t="shared" si="103"/>
        <v>54819.779999999795</v>
      </c>
      <c r="J74" s="550">
        <f t="shared" si="103"/>
        <v>-170329.12000000058</v>
      </c>
      <c r="K74" s="551">
        <f t="shared" ref="K74:L74" si="107">+K14-K44</f>
        <v>-107097.09999999963</v>
      </c>
      <c r="L74" s="551">
        <f t="shared" si="107"/>
        <v>-45035.435349999927</v>
      </c>
      <c r="M74" s="551"/>
      <c r="N74" s="552"/>
      <c r="O74" s="308"/>
      <c r="P74" s="290"/>
      <c r="Q74" s="290"/>
    </row>
    <row r="75" spans="1:17" ht="11.1" customHeight="1" x14ac:dyDescent="0.6">
      <c r="A75" s="394"/>
      <c r="C75" s="347" t="s">
        <v>16</v>
      </c>
      <c r="D75" s="297">
        <f t="shared" si="103"/>
        <v>408796.75999999978</v>
      </c>
      <c r="E75" s="297">
        <f t="shared" si="103"/>
        <v>216663.10145700071</v>
      </c>
      <c r="F75" s="297">
        <f t="shared" si="103"/>
        <v>96298.39000000013</v>
      </c>
      <c r="G75" s="297">
        <f t="shared" si="103"/>
        <v>85582.109999999404</v>
      </c>
      <c r="H75" s="550">
        <f t="shared" si="103"/>
        <v>320184.23362600058</v>
      </c>
      <c r="I75" s="550">
        <f t="shared" si="103"/>
        <v>62251.680000000168</v>
      </c>
      <c r="J75" s="550">
        <f t="shared" si="103"/>
        <v>-190952.09999999963</v>
      </c>
      <c r="K75" s="551">
        <f t="shared" ref="K75" si="108">+K15-K45</f>
        <v>-189458.62000000011</v>
      </c>
      <c r="L75" s="551">
        <v>-246465.55</v>
      </c>
      <c r="M75" s="551"/>
      <c r="N75" s="552"/>
      <c r="O75" s="308"/>
      <c r="P75" s="290"/>
      <c r="Q75" s="290"/>
    </row>
    <row r="76" spans="1:17" ht="11.1" customHeight="1" x14ac:dyDescent="0.6">
      <c r="B76" s="391">
        <v>7</v>
      </c>
      <c r="C76" s="345" t="s">
        <v>679</v>
      </c>
      <c r="D76" s="294">
        <f t="shared" si="103"/>
        <v>27683.679999999935</v>
      </c>
      <c r="E76" s="294">
        <f t="shared" si="103"/>
        <v>-10641.659289999981</v>
      </c>
      <c r="F76" s="294">
        <f t="shared" si="103"/>
        <v>-22213.160000000033</v>
      </c>
      <c r="G76" s="294">
        <f t="shared" si="103"/>
        <v>-2571.2399999999907</v>
      </c>
      <c r="H76" s="533">
        <f t="shared" si="103"/>
        <v>99338.549854000041</v>
      </c>
      <c r="I76" s="533">
        <f t="shared" si="103"/>
        <v>9773</v>
      </c>
      <c r="J76" s="533">
        <f t="shared" ref="J76:K78" si="109">+J16-J46</f>
        <v>-134311.21999999997</v>
      </c>
      <c r="K76" s="562">
        <f t="shared" si="109"/>
        <v>-66489.420000000042</v>
      </c>
      <c r="L76" s="562">
        <f t="shared" ref="L76" si="110">+L16-L46</f>
        <v>-61469.45000000007</v>
      </c>
      <c r="M76" s="562"/>
      <c r="N76" s="532"/>
      <c r="O76" s="305"/>
      <c r="P76" s="290"/>
      <c r="Q76" s="290"/>
    </row>
    <row r="77" spans="1:17" customFormat="1" ht="11.1" hidden="1" customHeight="1" x14ac:dyDescent="0.6">
      <c r="A77" s="397">
        <v>7</v>
      </c>
      <c r="B77" s="398"/>
      <c r="C77" s="348" t="s">
        <v>680</v>
      </c>
      <c r="D77" s="294">
        <f t="shared" si="103"/>
        <v>436480.43999999948</v>
      </c>
      <c r="E77" s="294">
        <f t="shared" si="103"/>
        <v>206021.44216700085</v>
      </c>
      <c r="F77" s="297">
        <f t="shared" si="103"/>
        <v>74085.230000000447</v>
      </c>
      <c r="G77" s="297">
        <f t="shared" si="103"/>
        <v>83010.86999999918</v>
      </c>
      <c r="H77" s="297">
        <f t="shared" si="103"/>
        <v>419522.78348000068</v>
      </c>
      <c r="I77" s="297">
        <f t="shared" si="103"/>
        <v>72024.679999999702</v>
      </c>
      <c r="J77" s="297">
        <f t="shared" si="109"/>
        <v>-325263.3200000003</v>
      </c>
      <c r="K77" s="314">
        <f t="shared" si="109"/>
        <v>-255948.04000000004</v>
      </c>
      <c r="L77" s="314">
        <f t="shared" ref="L77" si="111">+L17-L47</f>
        <v>-281985.0393969994</v>
      </c>
      <c r="M77" s="314"/>
      <c r="N77" s="298"/>
      <c r="O77" s="305"/>
      <c r="P77" s="290"/>
      <c r="Q77" s="290"/>
    </row>
    <row r="78" spans="1:17" ht="11.1" customHeight="1" x14ac:dyDescent="0.6">
      <c r="B78" s="395">
        <v>8</v>
      </c>
      <c r="C78" s="345" t="s">
        <v>681</v>
      </c>
      <c r="D78" s="294">
        <f t="shared" si="103"/>
        <v>65677.310000000056</v>
      </c>
      <c r="E78" s="294">
        <f t="shared" si="103"/>
        <v>69768.612181000062</v>
      </c>
      <c r="F78" s="294">
        <f t="shared" si="103"/>
        <v>-24570.489999999991</v>
      </c>
      <c r="G78" s="294">
        <f t="shared" si="103"/>
        <v>58765.039999999921</v>
      </c>
      <c r="H78" s="533">
        <f t="shared" si="103"/>
        <v>134547.93514199997</v>
      </c>
      <c r="I78" s="533">
        <f t="shared" si="103"/>
        <v>-42478.609999999986</v>
      </c>
      <c r="J78" s="533">
        <f t="shared" si="109"/>
        <v>-148179.83999999997</v>
      </c>
      <c r="K78" s="562">
        <f t="shared" si="109"/>
        <v>12958.5</v>
      </c>
      <c r="L78" s="562">
        <f t="shared" ref="L78" si="112">+L18-L48</f>
        <v>-1497.4100000000326</v>
      </c>
      <c r="M78" s="562"/>
      <c r="N78" s="532"/>
      <c r="O78" s="305"/>
      <c r="P78" s="290"/>
      <c r="Q78" s="290"/>
    </row>
    <row r="79" spans="1:17" customFormat="1" ht="11.1" hidden="1" customHeight="1" x14ac:dyDescent="0.6">
      <c r="A79" s="394">
        <v>8</v>
      </c>
      <c r="B79" s="391"/>
      <c r="C79" s="348" t="s">
        <v>682</v>
      </c>
      <c r="D79" s="294">
        <f t="shared" si="103"/>
        <v>502157.74999999907</v>
      </c>
      <c r="E79" s="294">
        <f t="shared" si="103"/>
        <v>275790.05434800126</v>
      </c>
      <c r="F79" s="297">
        <f t="shared" si="103"/>
        <v>49514.740000000224</v>
      </c>
      <c r="G79" s="297">
        <f t="shared" si="103"/>
        <v>141775.90999999922</v>
      </c>
      <c r="H79" s="297">
        <f t="shared" si="103"/>
        <v>554070.71862200089</v>
      </c>
      <c r="I79" s="297">
        <f t="shared" si="103"/>
        <v>29546.069999999367</v>
      </c>
      <c r="J79" s="297">
        <f t="shared" si="103"/>
        <v>-473443.16000000108</v>
      </c>
      <c r="K79" s="314">
        <f t="shared" si="103"/>
        <v>-242989.54000000004</v>
      </c>
      <c r="L79" s="314">
        <f t="shared" ref="L79" si="113">+L19-L49</f>
        <v>-283482.44939699955</v>
      </c>
      <c r="M79" s="314"/>
      <c r="N79" s="298"/>
      <c r="O79" s="305"/>
      <c r="P79" s="290"/>
      <c r="Q79" s="290"/>
    </row>
    <row r="80" spans="1:17" ht="11.1" customHeight="1" x14ac:dyDescent="0.6">
      <c r="B80" s="391">
        <v>9</v>
      </c>
      <c r="C80" s="345" t="s">
        <v>683</v>
      </c>
      <c r="D80" s="294">
        <f t="shared" si="103"/>
        <v>82859.62</v>
      </c>
      <c r="E80" s="294">
        <f t="shared" si="103"/>
        <v>105950.93322500004</v>
      </c>
      <c r="F80" s="294">
        <f t="shared" ref="F80:J80" si="114">+F20-F50</f>
        <v>14592.039999999921</v>
      </c>
      <c r="G80" s="294">
        <f t="shared" si="114"/>
        <v>30728.290000000037</v>
      </c>
      <c r="H80" s="533">
        <f t="shared" si="114"/>
        <v>69068.475421000039</v>
      </c>
      <c r="I80" s="533">
        <f t="shared" si="114"/>
        <v>17210.189999999944</v>
      </c>
      <c r="J80" s="533">
        <f t="shared" si="114"/>
        <v>-29851.220000000088</v>
      </c>
      <c r="K80" s="562">
        <f t="shared" ref="K80" si="115">+K20-K50</f>
        <v>74355.219999999972</v>
      </c>
      <c r="L80" s="562">
        <f>+L20-L50</f>
        <v>2738.4082410000265</v>
      </c>
      <c r="M80" s="562"/>
      <c r="N80" s="532"/>
      <c r="O80" s="305"/>
      <c r="P80" s="290"/>
      <c r="Q80" s="290"/>
    </row>
    <row r="81" spans="1:24" ht="11.1" customHeight="1" x14ac:dyDescent="0.6">
      <c r="A81" s="394"/>
      <c r="B81" s="395"/>
      <c r="C81" s="347" t="s">
        <v>23</v>
      </c>
      <c r="D81" s="297">
        <f t="shared" ref="D81:E81" si="116">+D76+D78+D80</f>
        <v>176220.61</v>
      </c>
      <c r="E81" s="297">
        <f t="shared" si="116"/>
        <v>165077.88611600013</v>
      </c>
      <c r="F81" s="297">
        <f>+F21-F51</f>
        <v>-32191.610000000102</v>
      </c>
      <c r="G81" s="297">
        <f>+G21-G51</f>
        <v>86922.089999999851</v>
      </c>
      <c r="H81" s="550">
        <f t="shared" ref="H81:J81" si="117">+H21-H51</f>
        <v>302954.96041700011</v>
      </c>
      <c r="I81" s="550">
        <f t="shared" si="117"/>
        <v>-15495.419999999925</v>
      </c>
      <c r="J81" s="550">
        <f t="shared" si="117"/>
        <v>-312342.2799999998</v>
      </c>
      <c r="K81" s="551">
        <f t="shared" ref="K81:L81" si="118">+K21-K51</f>
        <v>20824.299999999814</v>
      </c>
      <c r="L81" s="551">
        <f t="shared" si="118"/>
        <v>-60228.451758999843</v>
      </c>
      <c r="M81" s="551"/>
      <c r="N81" s="552"/>
      <c r="O81" s="307"/>
      <c r="P81" s="290"/>
      <c r="Q81" s="290"/>
    </row>
    <row r="82" spans="1:24" customFormat="1" ht="11.1" hidden="1" customHeight="1" x14ac:dyDescent="0.6">
      <c r="A82" s="394">
        <v>9</v>
      </c>
      <c r="B82" s="395"/>
      <c r="C82" s="348" t="s">
        <v>684</v>
      </c>
      <c r="D82" s="297">
        <f>+D75+D76+D78+D80</f>
        <v>585017.36999999976</v>
      </c>
      <c r="E82" s="297">
        <f>+E75+E76+E78+E80</f>
        <v>381740.98757300084</v>
      </c>
      <c r="F82" s="297">
        <f>+F75+F76+F78+F80</f>
        <v>64106.780000000028</v>
      </c>
      <c r="G82" s="297">
        <f>+G75+G76+G78+G80</f>
        <v>172504.19999999937</v>
      </c>
      <c r="H82" s="297">
        <f t="shared" ref="H82:J82" si="119">+H22-H52</f>
        <v>623139.19404300116</v>
      </c>
      <c r="I82" s="297">
        <f t="shared" si="119"/>
        <v>46756.259999999776</v>
      </c>
      <c r="J82" s="297">
        <f t="shared" si="119"/>
        <v>-503294.38000000082</v>
      </c>
      <c r="K82" s="314">
        <f t="shared" ref="K82:L82" si="120">+K22-K52</f>
        <v>-168634.3200000003</v>
      </c>
      <c r="L82" s="314">
        <f t="shared" si="120"/>
        <v>-280744.04115599953</v>
      </c>
      <c r="M82" s="314"/>
      <c r="N82" s="298"/>
      <c r="O82" s="307"/>
      <c r="P82" s="290"/>
      <c r="Q82" s="290"/>
    </row>
    <row r="83" spans="1:24" ht="11.1" customHeight="1" x14ac:dyDescent="0.6">
      <c r="B83" s="395">
        <v>10</v>
      </c>
      <c r="C83" s="345" t="s">
        <v>666</v>
      </c>
      <c r="D83" s="294">
        <f t="shared" ref="D83:J83" si="121">+D23-D53</f>
        <v>1173.6300000000047</v>
      </c>
      <c r="E83" s="294">
        <f t="shared" si="121"/>
        <v>-1481.2665450000204</v>
      </c>
      <c r="F83" s="294">
        <f t="shared" si="121"/>
        <v>-14882.170000000042</v>
      </c>
      <c r="G83" s="294">
        <f t="shared" si="121"/>
        <v>7712.9099999999162</v>
      </c>
      <c r="H83" s="533">
        <f t="shared" si="121"/>
        <v>61364.898545000004</v>
      </c>
      <c r="I83" s="533">
        <f t="shared" si="121"/>
        <v>-12359.300000000047</v>
      </c>
      <c r="J83" s="533">
        <f t="shared" si="121"/>
        <v>-21341.510000000009</v>
      </c>
      <c r="K83" s="562">
        <f t="shared" ref="K83:L83" si="122">+K23-K53</f>
        <v>-25061.79999999993</v>
      </c>
      <c r="L83" s="562">
        <f t="shared" si="122"/>
        <v>-37964.710000000079</v>
      </c>
      <c r="M83" s="562"/>
      <c r="N83" s="532"/>
      <c r="O83" s="305"/>
      <c r="P83" s="290"/>
      <c r="Q83" s="290"/>
    </row>
    <row r="84" spans="1:24" customFormat="1" ht="11.1" hidden="1" customHeight="1" x14ac:dyDescent="0.6">
      <c r="A84" s="392">
        <v>10</v>
      </c>
      <c r="B84" s="393"/>
      <c r="C84" s="348" t="s">
        <v>685</v>
      </c>
      <c r="D84" s="297">
        <f t="shared" ref="D84:E84" si="123">+D75+D81+D83</f>
        <v>586190.99999999977</v>
      </c>
      <c r="E84" s="297">
        <f t="shared" si="123"/>
        <v>380259.72102800081</v>
      </c>
      <c r="F84" s="297">
        <f t="shared" ref="F84:J84" si="124">+F24-F54</f>
        <v>49224.610000000335</v>
      </c>
      <c r="G84" s="297">
        <f t="shared" si="124"/>
        <v>180217.1099999994</v>
      </c>
      <c r="H84" s="297">
        <f t="shared" si="124"/>
        <v>684504.09258800186</v>
      </c>
      <c r="I84" s="297">
        <f t="shared" si="124"/>
        <v>34396.959999999963</v>
      </c>
      <c r="J84" s="297">
        <f t="shared" si="124"/>
        <v>-524635.88999999966</v>
      </c>
      <c r="K84" s="314">
        <f t="shared" ref="K84:L84" si="125">+K24-K54</f>
        <v>-193696.12000000011</v>
      </c>
      <c r="L84" s="314">
        <f t="shared" si="125"/>
        <v>-318708.75115600042</v>
      </c>
      <c r="M84" s="314"/>
      <c r="N84" s="298"/>
      <c r="O84" s="305"/>
      <c r="P84" s="290"/>
      <c r="Q84" s="290"/>
    </row>
    <row r="85" spans="1:24" ht="11.1" customHeight="1" x14ac:dyDescent="0.6">
      <c r="B85" s="395">
        <v>11</v>
      </c>
      <c r="C85" s="345" t="s">
        <v>667</v>
      </c>
      <c r="D85" s="294">
        <f t="shared" ref="D85:H85" si="126">+D25-D55</f>
        <v>48784.819999999949</v>
      </c>
      <c r="E85" s="294">
        <f t="shared" si="126"/>
        <v>54133.97968800005</v>
      </c>
      <c r="F85" s="294">
        <f t="shared" si="126"/>
        <v>-39813.260000000009</v>
      </c>
      <c r="G85" s="294">
        <f t="shared" si="126"/>
        <v>8901.5100000000093</v>
      </c>
      <c r="H85" s="533">
        <f t="shared" si="126"/>
        <v>-2595.0316299999831</v>
      </c>
      <c r="I85" s="533">
        <f>+I25-I55</f>
        <v>33882.410000000033</v>
      </c>
      <c r="J85" s="562">
        <f>+J25-J55</f>
        <v>-52292.179999999935</v>
      </c>
      <c r="K85" s="562">
        <f>+K25-K55</f>
        <v>-80496.349999999977</v>
      </c>
      <c r="L85" s="562">
        <f>+L25-L55</f>
        <v>-18387.053828999982</v>
      </c>
      <c r="M85" s="562"/>
      <c r="N85" s="532"/>
      <c r="O85" s="305"/>
      <c r="P85" s="290"/>
      <c r="Q85" s="290"/>
    </row>
    <row r="86" spans="1:24" customFormat="1" ht="11.1" hidden="1" customHeight="1" x14ac:dyDescent="0.6">
      <c r="A86" s="392">
        <v>11</v>
      </c>
      <c r="B86" s="393"/>
      <c r="C86" s="348" t="s">
        <v>668</v>
      </c>
      <c r="D86" s="297">
        <f t="shared" ref="D86:E86" si="127">+D75+D81+D83+D85</f>
        <v>634975.81999999972</v>
      </c>
      <c r="E86" s="297">
        <f t="shared" si="127"/>
        <v>434393.70071600087</v>
      </c>
      <c r="F86" s="297">
        <f t="shared" ref="F86:H86" si="128">+F26-F56</f>
        <v>9411.3500000005588</v>
      </c>
      <c r="G86" s="297">
        <f t="shared" si="128"/>
        <v>189118.61999999918</v>
      </c>
      <c r="H86" s="297">
        <f t="shared" si="128"/>
        <v>681909.06095800176</v>
      </c>
      <c r="I86" s="297">
        <v>15545.9</v>
      </c>
      <c r="J86" s="314">
        <f t="shared" ref="J86:K86" si="129">+J26-J56</f>
        <v>-576928.06999999844</v>
      </c>
      <c r="K86" s="314">
        <f t="shared" si="129"/>
        <v>-274192.46999999881</v>
      </c>
      <c r="L86" s="314">
        <f t="shared" ref="L86" si="130">+L26-L56</f>
        <v>-337095.80498500168</v>
      </c>
      <c r="M86" s="314"/>
      <c r="N86" s="298"/>
      <c r="O86" s="307"/>
      <c r="P86" s="290"/>
      <c r="Q86" s="290"/>
    </row>
    <row r="87" spans="1:24" ht="11.1" customHeight="1" x14ac:dyDescent="0.6">
      <c r="B87" s="395">
        <v>12</v>
      </c>
      <c r="C87" s="345" t="s">
        <v>686</v>
      </c>
      <c r="D87" s="294">
        <f t="shared" ref="D87:E90" si="131">+D27-D57</f>
        <v>27541.540000000037</v>
      </c>
      <c r="E87" s="294">
        <f t="shared" si="131"/>
        <v>-15246.937418999965</v>
      </c>
      <c r="F87" s="294">
        <f t="shared" ref="F87:H87" si="132">+F27-F57</f>
        <v>34849.510000000009</v>
      </c>
      <c r="G87" s="294">
        <f t="shared" si="132"/>
        <v>13632.789999999921</v>
      </c>
      <c r="H87" s="533">
        <f t="shared" si="132"/>
        <v>25391.12043999997</v>
      </c>
      <c r="I87" s="533">
        <f>+I27-I57</f>
        <v>-40102.110000000102</v>
      </c>
      <c r="J87" s="533">
        <f>+J27-J57</f>
        <v>-35641.169999999925</v>
      </c>
      <c r="K87" s="562">
        <f>+K27-K57</f>
        <v>33773.780000000028</v>
      </c>
      <c r="L87" s="562">
        <f>+L27-L57</f>
        <v>-10624.900862999959</v>
      </c>
      <c r="M87" s="562"/>
      <c r="N87" s="532"/>
      <c r="O87" s="305"/>
      <c r="P87" s="290"/>
      <c r="Q87" s="290"/>
    </row>
    <row r="88" spans="1:24" ht="11.1" customHeight="1" x14ac:dyDescent="0.6">
      <c r="A88" s="394"/>
      <c r="B88" s="395"/>
      <c r="C88" s="347" t="s">
        <v>30</v>
      </c>
      <c r="D88" s="297">
        <f>+D83+D85+D87</f>
        <v>77499.989999999991</v>
      </c>
      <c r="E88" s="297">
        <f t="shared" si="131"/>
        <v>37405.775724000297</v>
      </c>
      <c r="F88" s="297">
        <f t="shared" ref="F88:I88" si="133">+F28-F58</f>
        <v>-19845.919999999925</v>
      </c>
      <c r="G88" s="297">
        <f t="shared" si="133"/>
        <v>30247.20999999973</v>
      </c>
      <c r="H88" s="550">
        <f t="shared" si="133"/>
        <v>84160.987354999874</v>
      </c>
      <c r="I88" s="550">
        <f t="shared" si="133"/>
        <v>-18579</v>
      </c>
      <c r="J88" s="550">
        <f t="shared" ref="J88:K88" si="134">+J28-J58</f>
        <v>-109274.85999999987</v>
      </c>
      <c r="K88" s="551">
        <f t="shared" si="134"/>
        <v>-71784.369999999646</v>
      </c>
      <c r="L88" s="551">
        <f t="shared" ref="L88" si="135">+L28-L58</f>
        <v>-66976.66469200002</v>
      </c>
      <c r="M88" s="551"/>
      <c r="N88" s="552"/>
      <c r="O88" s="307"/>
      <c r="P88" s="290"/>
      <c r="Q88" s="290"/>
    </row>
    <row r="89" spans="1:24" ht="11.1" customHeight="1" x14ac:dyDescent="0.6">
      <c r="A89" s="394"/>
      <c r="B89" s="395"/>
      <c r="C89" s="347" t="s">
        <v>31</v>
      </c>
      <c r="D89" s="301">
        <f>+D88+D81</f>
        <v>253720.59999999998</v>
      </c>
      <c r="E89" s="301">
        <f t="shared" si="131"/>
        <v>202483.66184000019</v>
      </c>
      <c r="F89" s="301">
        <f t="shared" ref="F89:I89" si="136">+F29-F59</f>
        <v>-52037.530000000261</v>
      </c>
      <c r="G89" s="301">
        <f t="shared" si="136"/>
        <v>117169.29999999935</v>
      </c>
      <c r="H89" s="563">
        <f t="shared" si="136"/>
        <v>387115.94777199998</v>
      </c>
      <c r="I89" s="563">
        <f t="shared" si="136"/>
        <v>-34074.419999999925</v>
      </c>
      <c r="J89" s="563">
        <f t="shared" ref="J89:K89" si="137">+J29-J59</f>
        <v>-421617.1400000006</v>
      </c>
      <c r="K89" s="564">
        <f t="shared" si="137"/>
        <v>-50960.069999999367</v>
      </c>
      <c r="L89" s="564">
        <f t="shared" ref="L89" si="138">+L29-L59</f>
        <v>-127205.11645099986</v>
      </c>
      <c r="M89" s="564"/>
      <c r="N89" s="552"/>
      <c r="O89" s="307"/>
      <c r="P89" s="290"/>
      <c r="Q89" s="290"/>
    </row>
    <row r="90" spans="1:24" ht="11.1" customHeight="1" x14ac:dyDescent="0.6">
      <c r="C90" s="349" t="s">
        <v>45</v>
      </c>
      <c r="D90" s="302">
        <f t="shared" ref="D90" si="139">+D75+D81+D88</f>
        <v>662517.35999999975</v>
      </c>
      <c r="E90" s="302">
        <f t="shared" si="131"/>
        <v>419146.7632970009</v>
      </c>
      <c r="F90" s="302">
        <f t="shared" ref="F90:H90" si="140">+F30-F60</f>
        <v>44260.860000000335</v>
      </c>
      <c r="G90" s="302">
        <f t="shared" si="140"/>
        <v>202751.40999999922</v>
      </c>
      <c r="H90" s="565">
        <f t="shared" si="140"/>
        <v>707300.18139800336</v>
      </c>
      <c r="I90" s="565">
        <f>+I30-I60</f>
        <v>28177.259999999776</v>
      </c>
      <c r="J90" s="565">
        <f>+J30-J60</f>
        <v>-612569.24000000209</v>
      </c>
      <c r="K90" s="566">
        <f>+K30-K60</f>
        <v>-240418.68999999948</v>
      </c>
      <c r="L90" s="566">
        <f>+L30-L60</f>
        <v>-347720.70584799908</v>
      </c>
      <c r="M90" s="566"/>
      <c r="N90" s="552"/>
      <c r="O90" s="307"/>
      <c r="P90" s="290"/>
      <c r="Q90" s="290"/>
    </row>
    <row r="91" spans="1:24" ht="15.9" customHeight="1" x14ac:dyDescent="0.6">
      <c r="C91" s="350" t="s">
        <v>703</v>
      </c>
      <c r="D91" s="309"/>
      <c r="E91" s="309"/>
      <c r="F91" s="309"/>
      <c r="G91" s="309"/>
      <c r="H91" s="579"/>
      <c r="I91" s="579"/>
      <c r="J91" s="579"/>
      <c r="K91" s="717"/>
      <c r="L91" s="579"/>
      <c r="M91" s="579"/>
      <c r="N91" s="579"/>
      <c r="O91" s="309"/>
      <c r="P91" s="309"/>
      <c r="Q91" s="309"/>
      <c r="R91" s="309"/>
      <c r="S91" s="579"/>
      <c r="T91" s="579"/>
      <c r="U91" s="579"/>
      <c r="V91" s="579"/>
      <c r="W91" s="579"/>
      <c r="X91" s="579"/>
    </row>
    <row r="92" spans="1:24" ht="15.9" customHeight="1" x14ac:dyDescent="0.6">
      <c r="C92" s="350" t="s">
        <v>39</v>
      </c>
      <c r="D92" s="310"/>
      <c r="E92" s="310"/>
      <c r="F92" s="310"/>
      <c r="G92" s="310"/>
      <c r="H92" s="580"/>
      <c r="I92" s="580"/>
      <c r="J92" s="580"/>
      <c r="K92" s="718"/>
      <c r="L92" s="580"/>
      <c r="M92" s="580"/>
      <c r="N92" s="580"/>
      <c r="O92" s="310"/>
      <c r="P92" s="310"/>
      <c r="Q92" s="310"/>
      <c r="R92" s="310"/>
      <c r="S92" s="580"/>
      <c r="T92" s="580"/>
      <c r="U92" s="580"/>
      <c r="V92" s="580"/>
      <c r="W92" s="580"/>
      <c r="X92" s="580"/>
    </row>
  </sheetData>
  <autoFilter ref="A3:AS92" xr:uid="{00000000-0001-0000-0200-000000000000}">
    <filterColumn colId="0">
      <filters blank="1">
        <filter val="4"/>
      </filters>
    </filterColumn>
  </autoFilter>
  <mergeCells count="2">
    <mergeCell ref="O61:W61"/>
    <mergeCell ref="P62:W62"/>
  </mergeCells>
  <printOptions horizontalCentered="1" verticalCentered="1"/>
  <pageMargins left="0.23622047244094488" right="0.23622047244094488" top="0" bottom="0" header="0.23622047244094488" footer="0"/>
  <pageSetup paperSize="9" scale="99" orientation="portrait" useFirstPageNumber="1" r:id="rId1"/>
  <headerFooter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topLeftCell="A9" zoomScale="75" workbookViewId="0">
      <selection activeCell="D20" sqref="D20"/>
    </sheetView>
  </sheetViews>
  <sheetFormatPr defaultColWidth="11.875" defaultRowHeight="17.25" customHeight="1" x14ac:dyDescent="0.5"/>
  <cols>
    <col min="1" max="1" width="59.875" style="359" customWidth="1"/>
    <col min="2" max="6" width="15" style="589" customWidth="1"/>
    <col min="7" max="14" width="11.125" style="589" customWidth="1"/>
    <col min="15" max="15" width="11.875" style="589"/>
    <col min="16" max="16" width="10.375" style="589" customWidth="1"/>
    <col min="17" max="18" width="8.375" style="589" customWidth="1"/>
    <col min="19" max="20" width="10.375" style="589" customWidth="1"/>
    <col min="21" max="22" width="8.125" style="589" customWidth="1"/>
    <col min="23" max="23" width="10.375" style="589" customWidth="1"/>
    <col min="24" max="24" width="17.125" style="589" bestFit="1" customWidth="1"/>
    <col min="25" max="25" width="13.375" style="589" customWidth="1"/>
    <col min="26" max="27" width="13.375" style="589" bestFit="1" customWidth="1"/>
    <col min="28" max="28" width="15.375" style="589" bestFit="1" customWidth="1"/>
    <col min="29" max="16384" width="11.875" style="589"/>
  </cols>
  <sheetData>
    <row r="1" spans="1:28" ht="22.5" customHeight="1" x14ac:dyDescent="0.5">
      <c r="A1" s="681" t="s">
        <v>701</v>
      </c>
      <c r="B1" s="681"/>
      <c r="C1" s="681"/>
      <c r="D1" s="681"/>
      <c r="E1" s="681"/>
      <c r="F1" s="681"/>
    </row>
    <row r="2" spans="1:28" ht="19.5" customHeight="1" x14ac:dyDescent="0.5">
      <c r="A2" s="682" t="s">
        <v>9</v>
      </c>
      <c r="B2" s="676" t="s">
        <v>704</v>
      </c>
      <c r="C2" s="676"/>
      <c r="D2" s="676"/>
      <c r="E2" s="676"/>
      <c r="F2" s="677"/>
      <c r="G2" s="676" t="s">
        <v>43</v>
      </c>
      <c r="H2" s="676"/>
      <c r="I2" s="676"/>
      <c r="J2" s="676"/>
      <c r="K2" s="677" t="s">
        <v>44</v>
      </c>
      <c r="L2" s="678"/>
      <c r="M2" s="678"/>
      <c r="N2" s="679"/>
      <c r="P2" s="676" t="s">
        <v>43</v>
      </c>
      <c r="Q2" s="676"/>
      <c r="R2" s="676"/>
      <c r="S2" s="676"/>
      <c r="T2" s="677" t="s">
        <v>44</v>
      </c>
      <c r="U2" s="678"/>
      <c r="V2" s="678"/>
      <c r="W2" s="679"/>
      <c r="X2" s="680" t="s">
        <v>705</v>
      </c>
      <c r="Y2" s="680"/>
      <c r="Z2" s="680"/>
      <c r="AA2" s="680"/>
      <c r="AB2" s="680"/>
    </row>
    <row r="3" spans="1:28" ht="17.25" customHeight="1" x14ac:dyDescent="0.5">
      <c r="A3" s="683"/>
      <c r="B3" s="591">
        <v>2567</v>
      </c>
      <c r="C3" s="591">
        <v>2567</v>
      </c>
      <c r="D3" s="591">
        <v>2568</v>
      </c>
      <c r="E3" s="591">
        <v>2568</v>
      </c>
      <c r="F3" s="592">
        <v>2568</v>
      </c>
      <c r="G3" s="591">
        <f>B3</f>
        <v>2567</v>
      </c>
      <c r="H3" s="591">
        <f>D3</f>
        <v>2568</v>
      </c>
      <c r="I3" s="591">
        <f>E3</f>
        <v>2568</v>
      </c>
      <c r="J3" s="592">
        <f>F3</f>
        <v>2568</v>
      </c>
      <c r="K3" s="591">
        <f>B3</f>
        <v>2567</v>
      </c>
      <c r="L3" s="591">
        <f>D3</f>
        <v>2568</v>
      </c>
      <c r="M3" s="591">
        <f>E3</f>
        <v>2568</v>
      </c>
      <c r="N3" s="591">
        <f>F3</f>
        <v>2568</v>
      </c>
      <c r="P3" s="593">
        <f>G3</f>
        <v>2567</v>
      </c>
      <c r="Q3" s="593">
        <f t="shared" ref="Q3" si="0">H3</f>
        <v>2568</v>
      </c>
      <c r="R3" s="593">
        <f t="shared" ref="R3" si="1">I3</f>
        <v>2568</v>
      </c>
      <c r="S3" s="593">
        <f t="shared" ref="S3" si="2">J3</f>
        <v>2568</v>
      </c>
      <c r="T3" s="593">
        <f t="shared" ref="T3" si="3">K3</f>
        <v>2567</v>
      </c>
      <c r="U3" s="593">
        <f t="shared" ref="U3" si="4">L3</f>
        <v>2568</v>
      </c>
      <c r="V3" s="593">
        <f t="shared" ref="V3" si="5">M3</f>
        <v>2568</v>
      </c>
      <c r="W3" s="593">
        <f t="shared" ref="W3" si="6">N3</f>
        <v>2568</v>
      </c>
      <c r="X3" s="590">
        <f>'T3_data(t-1)'!B2</f>
        <v>2566</v>
      </c>
      <c r="Y3" s="590">
        <f>'T3_data(t-1)'!C2</f>
        <v>2566</v>
      </c>
      <c r="Z3" s="590">
        <f>'T3_data(t-1)'!D2</f>
        <v>2567</v>
      </c>
      <c r="AA3" s="590">
        <f>'T3_data(t-1)'!E2</f>
        <v>2567</v>
      </c>
      <c r="AB3" s="590">
        <f>'T3_data(t-1)'!F2</f>
        <v>2567</v>
      </c>
    </row>
    <row r="4" spans="1:28" ht="17.25" customHeight="1" x14ac:dyDescent="0.5">
      <c r="A4" s="684"/>
      <c r="B4" s="593" t="s">
        <v>45</v>
      </c>
      <c r="C4" s="593" t="str">
        <f>'T3_data(t)'!C3</f>
        <v>เม.ย.</v>
      </c>
      <c r="D4" s="593" t="str">
        <f>'T3_data(t)'!D3</f>
        <v>มี.ค.</v>
      </c>
      <c r="E4" s="593" t="str">
        <f>'T3_data(t)'!E3</f>
        <v>เม.ย.</v>
      </c>
      <c r="F4" s="594" t="str">
        <f>'T3_data(t)'!F3</f>
        <v>ม.ค.-เม.ย.</v>
      </c>
      <c r="G4" s="593" t="str">
        <f>'T3_data(t)'!G3</f>
        <v>ม.ค.-ธ.ค.</v>
      </c>
      <c r="H4" s="593" t="str">
        <f>'T3_data(t)'!H3</f>
        <v>มี.ค.</v>
      </c>
      <c r="I4" s="593" t="str">
        <f>'T3_data(t)'!I3</f>
        <v>เม.ย.</v>
      </c>
      <c r="J4" s="593" t="str">
        <f>'T3_data(t)'!J3</f>
        <v>ม.ค.-เม.ย.</v>
      </c>
      <c r="K4" s="593" t="str">
        <f>'T3_data(t)'!K3</f>
        <v>ม.ค.-ธ.ค.</v>
      </c>
      <c r="L4" s="593" t="str">
        <f>'T3_data(t)'!L3</f>
        <v>มี.ค.</v>
      </c>
      <c r="M4" s="593" t="str">
        <f>'T3_data(t)'!M3</f>
        <v>เม.ย.</v>
      </c>
      <c r="N4" s="593" t="str">
        <f>'T3_data(t)'!N3</f>
        <v>ม.ค.-เม.ย.</v>
      </c>
      <c r="P4" s="593" t="str">
        <f>G4</f>
        <v>ม.ค.-ธ.ค.</v>
      </c>
      <c r="Q4" s="593" t="str">
        <f t="shared" ref="Q4:W4" si="7">H4</f>
        <v>มี.ค.</v>
      </c>
      <c r="R4" s="593" t="str">
        <f t="shared" si="7"/>
        <v>เม.ย.</v>
      </c>
      <c r="S4" s="593" t="str">
        <f t="shared" si="7"/>
        <v>ม.ค.-เม.ย.</v>
      </c>
      <c r="T4" s="593" t="str">
        <f t="shared" si="7"/>
        <v>ม.ค.-ธ.ค.</v>
      </c>
      <c r="U4" s="593" t="str">
        <f t="shared" si="7"/>
        <v>มี.ค.</v>
      </c>
      <c r="V4" s="593" t="str">
        <f t="shared" si="7"/>
        <v>เม.ย.</v>
      </c>
      <c r="W4" s="593" t="str">
        <f t="shared" si="7"/>
        <v>ม.ค.-เม.ย.</v>
      </c>
      <c r="X4" s="590" t="str">
        <f>'T3_data(t-1)'!B3</f>
        <v>ม.ค.-ธ.ค.</v>
      </c>
      <c r="Y4" s="590" t="str">
        <f>'T3_data(t-1)'!C3</f>
        <v>เม.ย.</v>
      </c>
      <c r="Z4" s="590" t="str">
        <f>'T3_data(t-1)'!D3</f>
        <v>มี.ค.</v>
      </c>
      <c r="AA4" s="590" t="str">
        <f>'T3_data(t-1)'!E3</f>
        <v>เม.ย.</v>
      </c>
      <c r="AB4" s="590" t="str">
        <f>'T3_data(t-1)'!F3</f>
        <v>ม.ค.-เม.ย.</v>
      </c>
    </row>
    <row r="5" spans="1:28" s="598" customFormat="1" ht="19.5" customHeight="1" x14ac:dyDescent="0.5">
      <c r="A5" s="354" t="s">
        <v>46</v>
      </c>
      <c r="B5" s="595">
        <f>VLOOKUP($A5,'T3_data(t)'!$A:$N,2,FALSE)</f>
        <v>300529.46000000002</v>
      </c>
      <c r="C5" s="595">
        <f>VLOOKUP($A5,'T3_data(t)'!$A:$N,3,FALSE)</f>
        <v>23257.200000000001</v>
      </c>
      <c r="D5" s="595">
        <f>VLOOKUP($A5,'T3_data(t)'!$A:$N,4,FALSE)</f>
        <v>29548.25</v>
      </c>
      <c r="E5" s="595">
        <f>VLOOKUP($A5,'T3_data(t)'!$A:$N,5,FALSE)</f>
        <v>25625.08</v>
      </c>
      <c r="F5" s="596">
        <f>VLOOKUP($A5,'T3_data(t)'!$A:$N,6,FALSE)</f>
        <v>107157.42</v>
      </c>
      <c r="G5" s="597">
        <f>VLOOKUP($A5,'T3_data(t)'!$A:$N,7,FALSE)</f>
        <v>5.42</v>
      </c>
      <c r="H5" s="597">
        <f>VLOOKUP($A5,'T3_data(t)'!$A:$N,8,FALSE)</f>
        <v>17.84</v>
      </c>
      <c r="I5" s="597">
        <f>VLOOKUP($A5,'T3_data(t)'!$A:$N,9,FALSE)</f>
        <v>10.18</v>
      </c>
      <c r="J5" s="597">
        <f>VLOOKUP($A5,'T3_data(t)'!$A:$N,10,FALSE)</f>
        <v>13.98</v>
      </c>
      <c r="K5" s="597">
        <f>VLOOKUP($A5,'T3_data(t)'!$A:$N,11,FALSE)</f>
        <v>100</v>
      </c>
      <c r="L5" s="597">
        <f>VLOOKUP($A5,'T3_data(t)'!$A:$N,12,FALSE)</f>
        <v>100</v>
      </c>
      <c r="M5" s="597">
        <f>VLOOKUP($A5,'T3_data(t)'!$A:$N,13,FALSE)</f>
        <v>100</v>
      </c>
      <c r="N5" s="597">
        <f>VLOOKUP($A5,'T3_data(t)'!$A:$N,14,FALSE)</f>
        <v>100</v>
      </c>
      <c r="P5" s="599" t="str">
        <f>IF(FIXED(G5,1)="0.0",IF(FIXED(G5,2)="0.00",FIXED(G5,3),FIXED(G5,2)),FIXED(G5,1))</f>
        <v>5.4</v>
      </c>
      <c r="Q5" s="599" t="str">
        <f t="shared" ref="Q5:S5" si="8">IF(FIXED(H5,1)="0.0",IF(FIXED(H5,2)="0.00",FIXED(H5,3),FIXED(H5,2)),FIXED(H5,1))</f>
        <v>17.8</v>
      </c>
      <c r="R5" s="599" t="str">
        <f t="shared" si="8"/>
        <v>10.2</v>
      </c>
      <c r="S5" s="599" t="str">
        <f t="shared" si="8"/>
        <v>14.0</v>
      </c>
      <c r="T5" s="599" t="str">
        <f t="shared" ref="T5:T9" si="9">IF(FIXED(K5,1)="0.0",IF(FIXED(K5,2)="0.00",FIXED(K5,3),FIXED(K5,2)),FIXED(K5,1))</f>
        <v>100.0</v>
      </c>
      <c r="U5" s="599" t="str">
        <f t="shared" ref="U5:U9" si="10">IF(FIXED(L5,1)="0.0",IF(FIXED(L5,2)="0.00",FIXED(L5,3),FIXED(L5,2)),FIXED(L5,1))</f>
        <v>100.0</v>
      </c>
      <c r="V5" s="599" t="str">
        <f t="shared" ref="V5:V9" si="11">IF(FIXED(M5,1)="0.0",IF(FIXED(M5,2)="0.00",FIXED(M5,3),FIXED(M5,2)),FIXED(M5,1))</f>
        <v>100.0</v>
      </c>
      <c r="W5" s="599" t="str">
        <f t="shared" ref="W5:W9" si="12">IF(FIXED(N5,1)="0.0",IF(FIXED(N5,2)="0.00",FIXED(N5,3),FIXED(N5,2)),FIXED(N5,1))</f>
        <v>100.0</v>
      </c>
    </row>
    <row r="6" spans="1:28" s="598" customFormat="1" ht="19.5" customHeight="1" x14ac:dyDescent="0.5">
      <c r="A6" s="355" t="s">
        <v>47</v>
      </c>
      <c r="B6" s="600">
        <f>VLOOKUP($A6,'T3_data(t)'!$A:$N,2,FALSE)</f>
        <v>52184.99</v>
      </c>
      <c r="C6" s="600">
        <f>VLOOKUP($A6,'T3_data(t)'!$A:$N,3,FALSE)</f>
        <v>4953.0600000000004</v>
      </c>
      <c r="D6" s="600">
        <f>VLOOKUP($A6,'T3_data(t)'!$A:$N,4,FALSE)</f>
        <v>4182.4399999999996</v>
      </c>
      <c r="E6" s="600">
        <f>VLOOKUP($A6,'T3_data(t)'!$A:$N,5,FALSE)</f>
        <v>4538.3999999999996</v>
      </c>
      <c r="F6" s="601">
        <f>VLOOKUP($A6,'T3_data(t)'!$A:$N,6,FALSE)</f>
        <v>16495.060000000001</v>
      </c>
      <c r="G6" s="602">
        <f>VLOOKUP($A6,'T3_data(t)'!$A:$N,7,FALSE)</f>
        <v>5.95</v>
      </c>
      <c r="H6" s="602">
        <f>VLOOKUP($A6,'T3_data(t)'!$A:$N,8,FALSE)</f>
        <v>-3.07</v>
      </c>
      <c r="I6" s="602">
        <f>VLOOKUP($A6,'T3_data(t)'!$A:$N,9,FALSE)</f>
        <v>-8.3699999999999992</v>
      </c>
      <c r="J6" s="602">
        <f>VLOOKUP($A6,'T3_data(t)'!$A:$N,10,FALSE)</f>
        <v>-2.31</v>
      </c>
      <c r="K6" s="602">
        <f>VLOOKUP($A6,'T3_data(t)'!$A:$N,11,FALSE)</f>
        <v>17.36</v>
      </c>
      <c r="L6" s="602">
        <f>VLOOKUP($A6,'T3_data(t)'!$A:$N,12,FALSE)</f>
        <v>14.15</v>
      </c>
      <c r="M6" s="602">
        <f>VLOOKUP($A6,'T3_data(t)'!$A:$N,13,FALSE)</f>
        <v>17.71</v>
      </c>
      <c r="N6" s="602">
        <f>VLOOKUP($A6,'T3_data(t)'!$A:$N,14,FALSE)</f>
        <v>15.39</v>
      </c>
      <c r="P6" s="603" t="str">
        <f t="shared" ref="P6:P69" si="13">IF(FIXED(G6,1)="0.0",IF(FIXED(G6,2)="0.00",FIXED(G6,3),FIXED(G6,2)),FIXED(G6,1))</f>
        <v>6.0</v>
      </c>
      <c r="Q6" s="603" t="str">
        <f t="shared" ref="Q6:Q69" si="14">IF(FIXED(H6,1)="0.0",IF(FIXED(H6,2)="0.00",FIXED(H6,3),FIXED(H6,2)),FIXED(H6,1))</f>
        <v>-3.1</v>
      </c>
      <c r="R6" s="603" t="str">
        <f t="shared" ref="R6:R69" si="15">IF(FIXED(I6,1)="0.0",IF(FIXED(I6,2)="0.00",FIXED(I6,3),FIXED(I6,2)),FIXED(I6,1))</f>
        <v>-8.4</v>
      </c>
      <c r="S6" s="603" t="str">
        <f t="shared" ref="S6:S69" si="16">IF(FIXED(J6,1)="0.0",IF(FIXED(J6,2)="0.00",FIXED(J6,3),FIXED(J6,2)),FIXED(J6,1))</f>
        <v>-2.3</v>
      </c>
      <c r="T6" s="603" t="str">
        <f t="shared" si="9"/>
        <v>17.4</v>
      </c>
      <c r="U6" s="603" t="str">
        <f t="shared" si="10"/>
        <v>14.2</v>
      </c>
      <c r="V6" s="603" t="str">
        <f t="shared" si="11"/>
        <v>17.7</v>
      </c>
      <c r="W6" s="603" t="str">
        <f t="shared" si="12"/>
        <v>15.4</v>
      </c>
    </row>
    <row r="7" spans="1:28" ht="19.5" customHeight="1" x14ac:dyDescent="0.5">
      <c r="A7" s="356" t="s">
        <v>48</v>
      </c>
      <c r="B7" s="604">
        <f>VLOOKUP($A7,'T3_data(t)'!$A:$N,2,FALSE)</f>
        <v>28827.27</v>
      </c>
      <c r="C7" s="604">
        <f>VLOOKUP($A7,'T3_data(t)'!$A:$N,3,FALSE)</f>
        <v>3020.49</v>
      </c>
      <c r="D7" s="604">
        <f>VLOOKUP($A7,'T3_data(t)'!$A:$N,4,FALSE)</f>
        <v>2185.64</v>
      </c>
      <c r="E7" s="604">
        <f>VLOOKUP($A7,'T3_data(t)'!$A:$N,5,FALSE)</f>
        <v>2429.48</v>
      </c>
      <c r="F7" s="605">
        <f>VLOOKUP($A7,'T3_data(t)'!$A:$N,6,FALSE)</f>
        <v>8656</v>
      </c>
      <c r="G7" s="606">
        <f>VLOOKUP($A7,'T3_data(t)'!$A:$N,7,FALSE)</f>
        <v>7.51</v>
      </c>
      <c r="H7" s="606">
        <f>VLOOKUP($A7,'T3_data(t)'!$A:$N,8,FALSE)</f>
        <v>-0.49</v>
      </c>
      <c r="I7" s="606">
        <f>VLOOKUP($A7,'T3_data(t)'!$A:$N,9,FALSE)</f>
        <v>-19.57</v>
      </c>
      <c r="J7" s="606">
        <f>VLOOKUP($A7,'T3_data(t)'!$A:$N,10,FALSE)</f>
        <v>-7.27</v>
      </c>
      <c r="K7" s="606">
        <f>VLOOKUP($A7,'T3_data(t)'!$A:$N,11,FALSE)</f>
        <v>9.59</v>
      </c>
      <c r="L7" s="606">
        <f>VLOOKUP($A7,'T3_data(t)'!$A:$N,12,FALSE)</f>
        <v>7.4</v>
      </c>
      <c r="M7" s="606">
        <f>VLOOKUP($A7,'T3_data(t)'!$A:$N,13,FALSE)</f>
        <v>9.48</v>
      </c>
      <c r="N7" s="606">
        <f>VLOOKUP($A7,'T3_data(t)'!$A:$N,14,FALSE)</f>
        <v>8.08</v>
      </c>
      <c r="P7" s="603" t="str">
        <f t="shared" si="13"/>
        <v>7.5</v>
      </c>
      <c r="Q7" s="603" t="str">
        <f t="shared" si="14"/>
        <v>-0.5</v>
      </c>
      <c r="R7" s="603" t="str">
        <f t="shared" si="15"/>
        <v>-19.6</v>
      </c>
      <c r="S7" s="603" t="str">
        <f t="shared" si="16"/>
        <v>-7.3</v>
      </c>
      <c r="T7" s="603" t="str">
        <f t="shared" si="9"/>
        <v>9.6</v>
      </c>
      <c r="U7" s="603" t="str">
        <f t="shared" si="10"/>
        <v>7.4</v>
      </c>
      <c r="V7" s="603" t="str">
        <f t="shared" si="11"/>
        <v>9.5</v>
      </c>
      <c r="W7" s="603" t="str">
        <f t="shared" si="12"/>
        <v>8.1</v>
      </c>
    </row>
    <row r="8" spans="1:28" ht="19.5" customHeight="1" x14ac:dyDescent="0.5">
      <c r="A8" s="356" t="s">
        <v>49</v>
      </c>
      <c r="B8" s="604">
        <f>VLOOKUP($A8,'T3_data(t)'!$A:$N,2,FALSE)</f>
        <v>23357.71</v>
      </c>
      <c r="C8" s="604">
        <f>VLOOKUP($A8,'T3_data(t)'!$A:$N,3,FALSE)</f>
        <v>1932.57</v>
      </c>
      <c r="D8" s="604">
        <f>VLOOKUP($A8,'T3_data(t)'!$A:$N,4,FALSE)</f>
        <v>1996.8</v>
      </c>
      <c r="E8" s="604">
        <f>VLOOKUP($A8,'T3_data(t)'!$A:$N,5,FALSE)</f>
        <v>2108.92</v>
      </c>
      <c r="F8" s="605">
        <f>VLOOKUP($A8,'T3_data(t)'!$A:$N,6,FALSE)</f>
        <v>7839.06</v>
      </c>
      <c r="G8" s="606">
        <f>VLOOKUP($A8,'T3_data(t)'!$A:$N,7,FALSE)</f>
        <v>4.09</v>
      </c>
      <c r="H8" s="606">
        <f>VLOOKUP($A8,'T3_data(t)'!$A:$N,8,FALSE)</f>
        <v>-5.73</v>
      </c>
      <c r="I8" s="606">
        <f>VLOOKUP($A8,'T3_data(t)'!$A:$N,9,FALSE)</f>
        <v>9.1300000000000008</v>
      </c>
      <c r="J8" s="606">
        <f>VLOOKUP($A8,'T3_data(t)'!$A:$N,10,FALSE)</f>
        <v>3.82</v>
      </c>
      <c r="K8" s="606">
        <f>VLOOKUP($A8,'T3_data(t)'!$A:$N,11,FALSE)</f>
        <v>7.77</v>
      </c>
      <c r="L8" s="606">
        <f>VLOOKUP($A8,'T3_data(t)'!$A:$N,12,FALSE)</f>
        <v>6.76</v>
      </c>
      <c r="M8" s="606">
        <f>VLOOKUP($A8,'T3_data(t)'!$A:$N,13,FALSE)</f>
        <v>8.23</v>
      </c>
      <c r="N8" s="606">
        <f>VLOOKUP($A8,'T3_data(t)'!$A:$N,14,FALSE)</f>
        <v>7.32</v>
      </c>
      <c r="P8" s="603" t="str">
        <f t="shared" si="13"/>
        <v>4.1</v>
      </c>
      <c r="Q8" s="603" t="str">
        <f t="shared" si="14"/>
        <v>-5.7</v>
      </c>
      <c r="R8" s="603" t="str">
        <f t="shared" si="15"/>
        <v>9.1</v>
      </c>
      <c r="S8" s="603" t="str">
        <f t="shared" si="16"/>
        <v>3.8</v>
      </c>
      <c r="T8" s="603" t="str">
        <f t="shared" si="9"/>
        <v>7.8</v>
      </c>
      <c r="U8" s="603" t="str">
        <f t="shared" si="10"/>
        <v>6.8</v>
      </c>
      <c r="V8" s="603" t="str">
        <f t="shared" si="11"/>
        <v>8.2</v>
      </c>
      <c r="W8" s="603" t="str">
        <f t="shared" si="12"/>
        <v>7.3</v>
      </c>
    </row>
    <row r="9" spans="1:28" ht="19.5" customHeight="1" x14ac:dyDescent="0.5">
      <c r="A9" s="356" t="s">
        <v>50</v>
      </c>
      <c r="B9" s="604">
        <f>VLOOKUP($A9,'T3_data(t)'!$A:$N,2,FALSE)</f>
        <v>6433.86</v>
      </c>
      <c r="C9" s="604">
        <f>VLOOKUP($A9,'T3_data(t)'!$A:$N,3,FALSE)</f>
        <v>611.33000000000004</v>
      </c>
      <c r="D9" s="604">
        <f>VLOOKUP($A9,'T3_data(t)'!$A:$N,4,FALSE)</f>
        <v>371.49</v>
      </c>
      <c r="E9" s="604">
        <f>VLOOKUP($A9,'T3_data(t)'!$A:$N,5,FALSE)</f>
        <v>341.89</v>
      </c>
      <c r="F9" s="605">
        <f>VLOOKUP($A9,'T3_data(t)'!$A:$N,6,FALSE)</f>
        <v>1482</v>
      </c>
      <c r="G9" s="606">
        <f>VLOOKUP($A9,'T3_data(t)'!$A:$N,7,FALSE)</f>
        <v>24.99</v>
      </c>
      <c r="H9" s="606">
        <f>VLOOKUP($A9,'T3_data(t)'!$A:$N,8,FALSE)</f>
        <v>-23.37</v>
      </c>
      <c r="I9" s="606">
        <f>VLOOKUP($A9,'T3_data(t)'!$A:$N,9,FALSE)</f>
        <v>-44.07</v>
      </c>
      <c r="J9" s="606">
        <f>VLOOKUP($A9,'T3_data(t)'!$A:$N,10,FALSE)</f>
        <v>-34.08</v>
      </c>
      <c r="K9" s="606">
        <f>VLOOKUP($A9,'T3_data(t)'!$A:$N,11,FALSE)</f>
        <v>2.14</v>
      </c>
      <c r="L9" s="606">
        <f>VLOOKUP($A9,'T3_data(t)'!$A:$N,12,FALSE)</f>
        <v>1.26</v>
      </c>
      <c r="M9" s="606">
        <f>VLOOKUP($A9,'T3_data(t)'!$A:$N,13,FALSE)</f>
        <v>1.33</v>
      </c>
      <c r="N9" s="606">
        <f>VLOOKUP($A9,'T3_data(t)'!$A:$N,14,FALSE)</f>
        <v>1.38</v>
      </c>
      <c r="P9" s="603" t="str">
        <f t="shared" si="13"/>
        <v>25.0</v>
      </c>
      <c r="Q9" s="603" t="str">
        <f t="shared" si="14"/>
        <v>-23.4</v>
      </c>
      <c r="R9" s="603" t="str">
        <f t="shared" si="15"/>
        <v>-44.1</v>
      </c>
      <c r="S9" s="603" t="str">
        <f t="shared" si="16"/>
        <v>-34.1</v>
      </c>
      <c r="T9" s="603" t="str">
        <f t="shared" si="9"/>
        <v>2.1</v>
      </c>
      <c r="U9" s="603" t="str">
        <f t="shared" si="10"/>
        <v>1.3</v>
      </c>
      <c r="V9" s="603" t="str">
        <f t="shared" si="11"/>
        <v>1.3</v>
      </c>
      <c r="W9" s="603" t="str">
        <f t="shared" si="12"/>
        <v>1.4</v>
      </c>
      <c r="X9" s="607">
        <f>'T3_data(t-1)'!B8</f>
        <v>5147.34</v>
      </c>
      <c r="Y9" s="607">
        <f>'T3_data(t-1)'!C8</f>
        <v>317.54000000000002</v>
      </c>
      <c r="Z9" s="607">
        <f>'T3_data(t-1)'!D8</f>
        <v>484.76</v>
      </c>
      <c r="AA9" s="607">
        <f>'T3_data(t-1)'!E8</f>
        <v>611.33000000000004</v>
      </c>
      <c r="AB9" s="607">
        <f>'T3_data(t-1)'!F8</f>
        <v>2248.2600000000002</v>
      </c>
    </row>
    <row r="10" spans="1:28" ht="19.5" customHeight="1" x14ac:dyDescent="0.5">
      <c r="A10" s="356" t="s">
        <v>51</v>
      </c>
      <c r="B10" s="604">
        <f>'T3_data(t)'!B9</f>
        <v>9945322.5800000001</v>
      </c>
      <c r="C10" s="604">
        <f>'T3_data(t)'!C9</f>
        <v>939348.97</v>
      </c>
      <c r="D10" s="604">
        <f>'T3_data(t)'!D9</f>
        <v>604797.81000000006</v>
      </c>
      <c r="E10" s="604">
        <f>'T3_data(t)'!E9</f>
        <v>588686.85</v>
      </c>
      <c r="F10" s="608">
        <f>'T3_data(t)'!F9</f>
        <v>2393465.89</v>
      </c>
      <c r="G10" s="606">
        <f>'T3_data(t)'!G9</f>
        <v>13.41</v>
      </c>
      <c r="H10" s="606">
        <f>'T3_data(t)'!H9</f>
        <v>-15.6</v>
      </c>
      <c r="I10" s="606">
        <f>'T3_data(t)'!I9</f>
        <v>-37.33</v>
      </c>
      <c r="J10" s="606">
        <f>'T3_data(t)'!J9</f>
        <v>-30.53</v>
      </c>
      <c r="K10" s="606"/>
      <c r="L10" s="606"/>
      <c r="M10" s="606"/>
      <c r="N10" s="606"/>
      <c r="P10" s="603" t="str">
        <f t="shared" si="13"/>
        <v>13.4</v>
      </c>
      <c r="Q10" s="603" t="str">
        <f t="shared" si="14"/>
        <v>-15.6</v>
      </c>
      <c r="R10" s="603" t="str">
        <f t="shared" si="15"/>
        <v>-37.3</v>
      </c>
      <c r="S10" s="603" t="str">
        <f t="shared" si="16"/>
        <v>-30.5</v>
      </c>
      <c r="T10" s="603"/>
      <c r="U10" s="603"/>
      <c r="V10" s="603"/>
      <c r="W10" s="603"/>
      <c r="X10" s="607">
        <f>'T3_data(t-1)'!B9</f>
        <v>8769043.8300000001</v>
      </c>
      <c r="Y10" s="607">
        <f>'T3_data(t-1)'!C9</f>
        <v>568627.09</v>
      </c>
      <c r="Z10" s="607">
        <f>'T3_data(t-1)'!D9</f>
        <v>716619.2</v>
      </c>
      <c r="AA10" s="607">
        <f>'T3_data(t-1)'!E9</f>
        <v>939348.97</v>
      </c>
      <c r="AB10" s="607">
        <f>'T3_data(t-1)'!F9</f>
        <v>3445566.2</v>
      </c>
    </row>
    <row r="11" spans="1:28" ht="19.5" customHeight="1" x14ac:dyDescent="0.5">
      <c r="A11" s="356" t="s">
        <v>706</v>
      </c>
      <c r="B11" s="604">
        <f>B9*1000000/B10</f>
        <v>646.9232092017271</v>
      </c>
      <c r="C11" s="604">
        <f t="shared" ref="C11:F11" si="17">C9*1000000/C10</f>
        <v>650.80179946330281</v>
      </c>
      <c r="D11" s="604">
        <f t="shared" si="17"/>
        <v>614.23833528762282</v>
      </c>
      <c r="E11" s="604">
        <f t="shared" si="17"/>
        <v>580.76717698042694</v>
      </c>
      <c r="F11" s="608">
        <f t="shared" si="17"/>
        <v>619.1857616153452</v>
      </c>
      <c r="G11" s="606">
        <f>((B11/X11)-1)*100</f>
        <v>10.210282906009782</v>
      </c>
      <c r="H11" s="606">
        <f>((D11/Z11)-1)*100</f>
        <v>-9.1973379727807512</v>
      </c>
      <c r="I11" s="606">
        <f>((E11/AA11)-1)*100</f>
        <v>-10.761282857642895</v>
      </c>
      <c r="J11" s="606">
        <f>((F11/AB11)-1)*100</f>
        <v>-5.1068145257625597</v>
      </c>
      <c r="K11" s="606"/>
      <c r="L11" s="606"/>
      <c r="M11" s="606"/>
      <c r="N11" s="606"/>
      <c r="P11" s="603" t="str">
        <f t="shared" si="13"/>
        <v>10.2</v>
      </c>
      <c r="Q11" s="603" t="str">
        <f t="shared" si="14"/>
        <v>-9.2</v>
      </c>
      <c r="R11" s="603" t="str">
        <f t="shared" si="15"/>
        <v>-10.8</v>
      </c>
      <c r="S11" s="603" t="str">
        <f t="shared" si="16"/>
        <v>-5.1</v>
      </c>
      <c r="T11" s="603"/>
      <c r="U11" s="603"/>
      <c r="V11" s="603"/>
      <c r="W11" s="603"/>
      <c r="X11" s="607">
        <f>X9*1000000/X10</f>
        <v>586.98988165509036</v>
      </c>
      <c r="Y11" s="607">
        <f t="shared" ref="Y11:AB11" si="18">Y9*1000000/Y10</f>
        <v>558.43276830162984</v>
      </c>
      <c r="Z11" s="607">
        <f t="shared" si="18"/>
        <v>676.45410561146002</v>
      </c>
      <c r="AA11" s="607">
        <f t="shared" si="18"/>
        <v>650.80179946330281</v>
      </c>
      <c r="AB11" s="607">
        <f t="shared" si="18"/>
        <v>652.50814220315954</v>
      </c>
    </row>
    <row r="12" spans="1:28" ht="19.5" customHeight="1" x14ac:dyDescent="0.5">
      <c r="A12" s="356" t="s">
        <v>52</v>
      </c>
      <c r="B12" s="604">
        <f>VLOOKUP($A12,'T3_data(t)'!$A:$N,2,FALSE)</f>
        <v>4992.3900000000003</v>
      </c>
      <c r="C12" s="604">
        <f>VLOOKUP($A12,'T3_data(t)'!$A:$N,3,FALSE)</f>
        <v>352.82</v>
      </c>
      <c r="D12" s="604">
        <f>VLOOKUP($A12,'T3_data(t)'!$A:$N,4,FALSE)</f>
        <v>531.44000000000005</v>
      </c>
      <c r="E12" s="604">
        <f>VLOOKUP($A12,'T3_data(t)'!$A:$N,5,FALSE)</f>
        <v>432.35</v>
      </c>
      <c r="F12" s="605">
        <f>VLOOKUP($A12,'T3_data(t)'!$A:$N,6,FALSE)</f>
        <v>2008.33</v>
      </c>
      <c r="G12" s="606">
        <f>VLOOKUP($A12,'T3_data(t)'!$A:$N,7,FALSE)</f>
        <v>36.83</v>
      </c>
      <c r="H12" s="606">
        <f>VLOOKUP($A12,'T3_data(t)'!$A:$N,8,FALSE)</f>
        <v>19.53</v>
      </c>
      <c r="I12" s="606">
        <f>VLOOKUP($A12,'T3_data(t)'!$A:$N,9,FALSE)</f>
        <v>22.54</v>
      </c>
      <c r="J12" s="606">
        <f>VLOOKUP($A12,'T3_data(t)'!$A:$N,10,FALSE)</f>
        <v>30.12</v>
      </c>
      <c r="K12" s="606">
        <f>VLOOKUP($A12,'T3_data(t)'!$A:$N,11,FALSE)</f>
        <v>1.66</v>
      </c>
      <c r="L12" s="606">
        <f>VLOOKUP($A12,'T3_data(t)'!$A:$N,12,FALSE)</f>
        <v>1.8</v>
      </c>
      <c r="M12" s="606">
        <f>VLOOKUP($A12,'T3_data(t)'!$A:$N,13,FALSE)</f>
        <v>1.69</v>
      </c>
      <c r="N12" s="606">
        <f>VLOOKUP($A12,'T3_data(t)'!$A:$N,14,FALSE)</f>
        <v>1.87</v>
      </c>
      <c r="P12" s="603" t="str">
        <f t="shared" si="13"/>
        <v>36.8</v>
      </c>
      <c r="Q12" s="603" t="str">
        <f t="shared" si="14"/>
        <v>19.5</v>
      </c>
      <c r="R12" s="603" t="str">
        <f t="shared" si="15"/>
        <v>22.5</v>
      </c>
      <c r="S12" s="603" t="str">
        <f t="shared" si="16"/>
        <v>30.1</v>
      </c>
      <c r="T12" s="603" t="str">
        <f t="shared" ref="T12" si="19">IF(FIXED(K12,1)="0.0",IF(FIXED(K12,2)="0.00",FIXED(K12,3),FIXED(K12,2)),FIXED(K12,1))</f>
        <v>1.7</v>
      </c>
      <c r="U12" s="603" t="str">
        <f t="shared" ref="U12" si="20">IF(FIXED(L12,1)="0.0",IF(FIXED(L12,2)="0.00",FIXED(L12,3),FIXED(L12,2)),FIXED(L12,1))</f>
        <v>1.8</v>
      </c>
      <c r="V12" s="603" t="str">
        <f t="shared" ref="V12" si="21">IF(FIXED(M12,1)="0.0",IF(FIXED(M12,2)="0.00",FIXED(M12,3),FIXED(M12,2)),FIXED(M12,1))</f>
        <v>1.7</v>
      </c>
      <c r="W12" s="603" t="str">
        <f t="shared" ref="W12" si="22">IF(FIXED(N12,1)="0.0",IF(FIXED(N12,2)="0.00",FIXED(N12,3),FIXED(N12,2)),FIXED(N12,1))</f>
        <v>1.9</v>
      </c>
      <c r="X12" s="607">
        <f>'T3_data(t-1)'!B10</f>
        <v>3648.56</v>
      </c>
      <c r="Y12" s="607">
        <f>'T3_data(t-1)'!C10</f>
        <v>258.76</v>
      </c>
      <c r="Z12" s="607">
        <f>'T3_data(t-1)'!D10</f>
        <v>444.62</v>
      </c>
      <c r="AA12" s="607">
        <f>'T3_data(t-1)'!E10</f>
        <v>352.82</v>
      </c>
      <c r="AB12" s="607">
        <f>'T3_data(t-1)'!F10</f>
        <v>1543.42</v>
      </c>
    </row>
    <row r="13" spans="1:28" ht="19.5" customHeight="1" x14ac:dyDescent="0.5">
      <c r="A13" s="356" t="s">
        <v>51</v>
      </c>
      <c r="B13" s="604">
        <f>'T3_data(t)'!B11</f>
        <v>2816937.98</v>
      </c>
      <c r="C13" s="604">
        <f>'T3_data(t)'!C11</f>
        <v>208836.84</v>
      </c>
      <c r="D13" s="604">
        <f>'T3_data(t)'!D11</f>
        <v>270158.84000000003</v>
      </c>
      <c r="E13" s="604">
        <f>'T3_data(t)'!E11</f>
        <v>215979.42</v>
      </c>
      <c r="F13" s="608">
        <f>'T3_data(t)'!F11</f>
        <v>1014471.59</v>
      </c>
      <c r="G13" s="606">
        <f>'T3_data(t)'!G11</f>
        <v>3.42</v>
      </c>
      <c r="H13" s="606">
        <f>'T3_data(t)'!H11</f>
        <v>-3.21</v>
      </c>
      <c r="I13" s="606">
        <f>'T3_data(t)'!I11</f>
        <v>3.42</v>
      </c>
      <c r="J13" s="606">
        <f>'T3_data(t)'!J11</f>
        <v>2.21</v>
      </c>
      <c r="K13" s="606"/>
      <c r="L13" s="606"/>
      <c r="M13" s="606"/>
      <c r="N13" s="606"/>
      <c r="P13" s="603" t="str">
        <f t="shared" si="13"/>
        <v>3.4</v>
      </c>
      <c r="Q13" s="603" t="str">
        <f t="shared" si="14"/>
        <v>-3.2</v>
      </c>
      <c r="R13" s="603" t="str">
        <f t="shared" si="15"/>
        <v>3.4</v>
      </c>
      <c r="S13" s="603" t="str">
        <f t="shared" si="16"/>
        <v>2.2</v>
      </c>
      <c r="T13" s="603"/>
      <c r="U13" s="603"/>
      <c r="V13" s="603"/>
      <c r="W13" s="603"/>
      <c r="X13" s="607">
        <f>'T3_data(t-1)'!B11</f>
        <v>2723653.92</v>
      </c>
      <c r="Y13" s="607">
        <f>'T3_data(t-1)'!C11</f>
        <v>187234.82</v>
      </c>
      <c r="Z13" s="607">
        <f>'T3_data(t-1)'!D11</f>
        <v>279109.17</v>
      </c>
      <c r="AA13" s="607">
        <f>'T3_data(t-1)'!E11</f>
        <v>208836.84</v>
      </c>
      <c r="AB13" s="607">
        <f>'T3_data(t-1)'!F11</f>
        <v>992498.09</v>
      </c>
    </row>
    <row r="14" spans="1:28" ht="19.5" customHeight="1" x14ac:dyDescent="0.5">
      <c r="A14" s="356" t="s">
        <v>706</v>
      </c>
      <c r="B14" s="604">
        <f>B12*1000000/B13</f>
        <v>1772.2754407251807</v>
      </c>
      <c r="C14" s="604">
        <f t="shared" ref="C14:F14" si="23">C12*1000000/C13</f>
        <v>1689.4528762262444</v>
      </c>
      <c r="D14" s="604">
        <f t="shared" si="23"/>
        <v>1967.1390356873017</v>
      </c>
      <c r="E14" s="604">
        <f t="shared" si="23"/>
        <v>2001.8110984833647</v>
      </c>
      <c r="F14" s="608">
        <f t="shared" si="23"/>
        <v>1979.6808701168261</v>
      </c>
      <c r="G14" s="606">
        <f>((B14/X14)-1)*100</f>
        <v>32.300550119797023</v>
      </c>
      <c r="H14" s="606">
        <f>((D14/Z14)-1)*100</f>
        <v>23.486695048644492</v>
      </c>
      <c r="I14" s="606">
        <f t="shared" ref="I14" si="24">((E14/AA14)-1)*100</f>
        <v>18.488720617933986</v>
      </c>
      <c r="J14" s="606">
        <f t="shared" ref="J14" si="25">((F14/AB14)-1)*100</f>
        <v>27.303616799088239</v>
      </c>
      <c r="K14" s="606"/>
      <c r="L14" s="606"/>
      <c r="M14" s="606"/>
      <c r="N14" s="606"/>
      <c r="P14" s="603" t="str">
        <f t="shared" si="13"/>
        <v>32.3</v>
      </c>
      <c r="Q14" s="603" t="str">
        <f t="shared" si="14"/>
        <v>23.5</v>
      </c>
      <c r="R14" s="603" t="str">
        <f t="shared" si="15"/>
        <v>18.5</v>
      </c>
      <c r="S14" s="603" t="str">
        <f t="shared" si="16"/>
        <v>27.3</v>
      </c>
      <c r="T14" s="603"/>
      <c r="U14" s="603"/>
      <c r="V14" s="603"/>
      <c r="W14" s="603"/>
      <c r="X14" s="607">
        <f>X12*1000000/X13</f>
        <v>1339.5828204194165</v>
      </c>
      <c r="Y14" s="607">
        <f t="shared" ref="Y14:AB14" si="26">Y12*1000000/Y13</f>
        <v>1382.007897889933</v>
      </c>
      <c r="Z14" s="607">
        <f t="shared" si="26"/>
        <v>1592.9967474733992</v>
      </c>
      <c r="AA14" s="607">
        <f t="shared" si="26"/>
        <v>1689.4528762262444</v>
      </c>
      <c r="AB14" s="607">
        <f t="shared" si="26"/>
        <v>1555.0861160851202</v>
      </c>
    </row>
    <row r="15" spans="1:28" ht="19.5" customHeight="1" x14ac:dyDescent="0.5">
      <c r="A15" s="356" t="s">
        <v>53</v>
      </c>
      <c r="B15" s="604">
        <f>VLOOKUP($A15,'T3_data(t)'!$A:$N,2,FALSE)</f>
        <v>3133.44</v>
      </c>
      <c r="C15" s="604">
        <f>VLOOKUP($A15,'T3_data(t)'!$A:$N,3,FALSE)</f>
        <v>271.66000000000003</v>
      </c>
      <c r="D15" s="604">
        <f>VLOOKUP($A15,'T3_data(t)'!$A:$N,4,FALSE)</f>
        <v>325.27999999999997</v>
      </c>
      <c r="E15" s="604">
        <f>VLOOKUP($A15,'T3_data(t)'!$A:$N,5,FALSE)</f>
        <v>255.81</v>
      </c>
      <c r="F15" s="605">
        <f>VLOOKUP($A15,'T3_data(t)'!$A:$N,6,FALSE)</f>
        <v>1066.17</v>
      </c>
      <c r="G15" s="606">
        <f>VLOOKUP($A15,'T3_data(t)'!$A:$N,7,FALSE)</f>
        <v>-15.62</v>
      </c>
      <c r="H15" s="606">
        <f>VLOOKUP($A15,'T3_data(t)'!$A:$N,8,FALSE)</f>
        <v>-15.1</v>
      </c>
      <c r="I15" s="606">
        <f>VLOOKUP($A15,'T3_data(t)'!$A:$N,9,FALSE)</f>
        <v>-5.83</v>
      </c>
      <c r="J15" s="606">
        <f>VLOOKUP($A15,'T3_data(t)'!$A:$N,10,FALSE)</f>
        <v>-11.74</v>
      </c>
      <c r="K15" s="606">
        <f>VLOOKUP($A15,'T3_data(t)'!$A:$N,11,FALSE)</f>
        <v>1.04</v>
      </c>
      <c r="L15" s="606">
        <f>VLOOKUP($A15,'T3_data(t)'!$A:$N,12,FALSE)</f>
        <v>1.1000000000000001</v>
      </c>
      <c r="M15" s="606">
        <f>VLOOKUP($A15,'T3_data(t)'!$A:$N,13,FALSE)</f>
        <v>1</v>
      </c>
      <c r="N15" s="606">
        <f>VLOOKUP($A15,'T3_data(t)'!$A:$N,14,FALSE)</f>
        <v>0.99</v>
      </c>
      <c r="P15" s="603" t="str">
        <f t="shared" si="13"/>
        <v>-15.6</v>
      </c>
      <c r="Q15" s="603" t="str">
        <f t="shared" si="14"/>
        <v>-15.1</v>
      </c>
      <c r="R15" s="603" t="str">
        <f t="shared" si="15"/>
        <v>-5.8</v>
      </c>
      <c r="S15" s="603" t="str">
        <f t="shared" si="16"/>
        <v>-11.7</v>
      </c>
      <c r="T15" s="603" t="str">
        <f t="shared" ref="T15" si="27">IF(FIXED(K15,1)="0.0",IF(FIXED(K15,2)="0.00",FIXED(K15,3),FIXED(K15,2)),FIXED(K15,1))</f>
        <v>1.0</v>
      </c>
      <c r="U15" s="603" t="str">
        <f t="shared" ref="U15" si="28">IF(FIXED(L15,1)="0.0",IF(FIXED(L15,2)="0.00",FIXED(L15,3),FIXED(L15,2)),FIXED(L15,1))</f>
        <v>1.1</v>
      </c>
      <c r="V15" s="603" t="str">
        <f t="shared" ref="V15" si="29">IF(FIXED(M15,1)="0.0",IF(FIXED(M15,2)="0.00",FIXED(M15,3),FIXED(M15,2)),FIXED(M15,1))</f>
        <v>1.0</v>
      </c>
      <c r="W15" s="603" t="str">
        <f t="shared" ref="W15" si="30">IF(FIXED(N15,1)="0.0",IF(FIXED(N15,2)="0.00",FIXED(N15,3),FIXED(N15,2)),FIXED(N15,1))</f>
        <v>1.0</v>
      </c>
      <c r="X15" s="607">
        <f>'T3_data(t-1)'!B24</f>
        <v>3713.69</v>
      </c>
      <c r="Y15" s="607">
        <f>'T3_data(t-1)'!C24</f>
        <v>300.93</v>
      </c>
      <c r="Z15" s="607">
        <f>'T3_data(t-1)'!D24</f>
        <v>383.13</v>
      </c>
      <c r="AA15" s="607">
        <f>'T3_data(t-1)'!E24</f>
        <v>271.66000000000003</v>
      </c>
      <c r="AB15" s="607">
        <f>'T3_data(t-1)'!F24</f>
        <v>1207.93</v>
      </c>
    </row>
    <row r="16" spans="1:28" ht="19.5" customHeight="1" x14ac:dyDescent="0.5">
      <c r="A16" s="356" t="s">
        <v>51</v>
      </c>
      <c r="B16" s="604">
        <f>'T3_data(t)'!B25</f>
        <v>6467620.8499999996</v>
      </c>
      <c r="C16" s="604">
        <f>'T3_data(t)'!C25</f>
        <v>569691.75</v>
      </c>
      <c r="D16" s="604">
        <f>'T3_data(t)'!D25</f>
        <v>1073951.6599999999</v>
      </c>
      <c r="E16" s="604">
        <f>'T3_data(t)'!E25</f>
        <v>800267.55</v>
      </c>
      <c r="F16" s="608">
        <f>'T3_data(t)'!F25</f>
        <v>3134363.58</v>
      </c>
      <c r="G16" s="606">
        <f>'T3_data(t)'!G25</f>
        <v>-25.55</v>
      </c>
      <c r="H16" s="606">
        <f>'T3_data(t)'!H25</f>
        <v>25.88</v>
      </c>
      <c r="I16" s="606">
        <f>'T3_data(t)'!I25</f>
        <v>40.47</v>
      </c>
      <c r="J16" s="606">
        <f>'T3_data(t)'!J25</f>
        <v>27.33</v>
      </c>
      <c r="K16" s="606"/>
      <c r="L16" s="606"/>
      <c r="M16" s="606"/>
      <c r="N16" s="606"/>
      <c r="P16" s="603" t="str">
        <f t="shared" si="13"/>
        <v>-25.6</v>
      </c>
      <c r="Q16" s="603" t="str">
        <f t="shared" si="14"/>
        <v>25.9</v>
      </c>
      <c r="R16" s="603" t="str">
        <f t="shared" si="15"/>
        <v>40.5</v>
      </c>
      <c r="S16" s="603" t="str">
        <f t="shared" si="16"/>
        <v>27.3</v>
      </c>
      <c r="T16" s="603"/>
      <c r="U16" s="603"/>
      <c r="V16" s="603"/>
      <c r="W16" s="603"/>
      <c r="X16" s="607">
        <f>'T3_data(t-1)'!B25</f>
        <v>8686749.2699999996</v>
      </c>
      <c r="Y16" s="607">
        <f>'T3_data(t-1)'!C25</f>
        <v>804512.23</v>
      </c>
      <c r="Z16" s="607">
        <f>'T3_data(t-1)'!D25</f>
        <v>853188.5</v>
      </c>
      <c r="AA16" s="607">
        <f>'T3_data(t-1)'!E25</f>
        <v>569691.75</v>
      </c>
      <c r="AB16" s="607">
        <f>'T3_data(t-1)'!F25</f>
        <v>2461633.5499999998</v>
      </c>
    </row>
    <row r="17" spans="1:28" ht="19.5" customHeight="1" x14ac:dyDescent="0.5">
      <c r="A17" s="356" t="s">
        <v>706</v>
      </c>
      <c r="B17" s="604">
        <f>B15*1000000/B16</f>
        <v>484.48109013687781</v>
      </c>
      <c r="C17" s="604">
        <f t="shared" ref="C17:F17" si="31">C15*1000000/C16</f>
        <v>476.85436905133344</v>
      </c>
      <c r="D17" s="604">
        <f t="shared" si="31"/>
        <v>302.8814164689685</v>
      </c>
      <c r="E17" s="604">
        <f t="shared" si="31"/>
        <v>319.65559518188633</v>
      </c>
      <c r="F17" s="608">
        <f t="shared" si="31"/>
        <v>340.15517753048931</v>
      </c>
      <c r="G17" s="606">
        <f>((B17/X17)-1)*100</f>
        <v>13.325715287903051</v>
      </c>
      <c r="H17" s="606">
        <f>((D17/Z17)-1)*100</f>
        <v>-32.55162963092566</v>
      </c>
      <c r="I17" s="606">
        <f t="shared" ref="I17" si="32">((E17/AA17)-1)*100</f>
        <v>-32.965782442589855</v>
      </c>
      <c r="J17" s="606">
        <f t="shared" ref="J17" si="33">((F17/AB17)-1)*100</f>
        <v>-30.679973407791962</v>
      </c>
      <c r="K17" s="606"/>
      <c r="L17" s="606"/>
      <c r="M17" s="606"/>
      <c r="N17" s="606"/>
      <c r="P17" s="603" t="str">
        <f t="shared" si="13"/>
        <v>13.3</v>
      </c>
      <c r="Q17" s="603" t="str">
        <f t="shared" si="14"/>
        <v>-32.6</v>
      </c>
      <c r="R17" s="603" t="str">
        <f t="shared" si="15"/>
        <v>-33.0</v>
      </c>
      <c r="S17" s="603" t="str">
        <f t="shared" si="16"/>
        <v>-30.7</v>
      </c>
      <c r="T17" s="603"/>
      <c r="U17" s="603"/>
      <c r="V17" s="603"/>
      <c r="W17" s="603"/>
      <c r="X17" s="607">
        <f>X15*1000000/X16</f>
        <v>427.51205135220857</v>
      </c>
      <c r="Y17" s="607">
        <f t="shared" ref="Y17:AB17" si="34">Y15*1000000/Y16</f>
        <v>374.05273503424553</v>
      </c>
      <c r="Z17" s="607">
        <f t="shared" si="34"/>
        <v>449.05668559761415</v>
      </c>
      <c r="AA17" s="607">
        <f t="shared" si="34"/>
        <v>476.85436905133344</v>
      </c>
      <c r="AB17" s="607">
        <f t="shared" si="34"/>
        <v>490.70260681164348</v>
      </c>
    </row>
    <row r="18" spans="1:28" ht="19.5" customHeight="1" x14ac:dyDescent="0.5">
      <c r="A18" s="356" t="s">
        <v>54</v>
      </c>
      <c r="B18" s="604">
        <f>VLOOKUP($A18,'T3_data(t)'!$A:$N,2,FALSE)</f>
        <v>28688.2</v>
      </c>
      <c r="C18" s="604">
        <f>VLOOKUP($A18,'T3_data(t)'!$A:$N,3,FALSE)</f>
        <v>2941.87</v>
      </c>
      <c r="D18" s="604">
        <f>VLOOKUP($A18,'T3_data(t)'!$A:$N,4,FALSE)</f>
        <v>2204.58</v>
      </c>
      <c r="E18" s="604">
        <f>VLOOKUP($A18,'T3_data(t)'!$A:$N,5,FALSE)</f>
        <v>2681.08</v>
      </c>
      <c r="F18" s="605">
        <f>VLOOKUP($A18,'T3_data(t)'!$A:$N,6,FALSE)</f>
        <v>8881.76</v>
      </c>
      <c r="G18" s="606">
        <f>VLOOKUP($A18,'T3_data(t)'!$A:$N,7,FALSE)</f>
        <v>3.98</v>
      </c>
      <c r="H18" s="606">
        <f>VLOOKUP($A18,'T3_data(t)'!$A:$N,8,FALSE)</f>
        <v>2.82</v>
      </c>
      <c r="I18" s="606">
        <f>VLOOKUP($A18,'T3_data(t)'!$A:$N,9,FALSE)</f>
        <v>-8.86</v>
      </c>
      <c r="J18" s="606">
        <f>VLOOKUP($A18,'T3_data(t)'!$A:$N,10,FALSE)</f>
        <v>0.6</v>
      </c>
      <c r="K18" s="606">
        <f>VLOOKUP($A18,'T3_data(t)'!$A:$N,11,FALSE)</f>
        <v>9.5500000000000007</v>
      </c>
      <c r="L18" s="606">
        <f>VLOOKUP($A18,'T3_data(t)'!$A:$N,12,FALSE)</f>
        <v>7.46</v>
      </c>
      <c r="M18" s="606">
        <f>VLOOKUP($A18,'T3_data(t)'!$A:$N,13,FALSE)</f>
        <v>10.46</v>
      </c>
      <c r="N18" s="606">
        <f>VLOOKUP($A18,'T3_data(t)'!$A:$N,14,FALSE)</f>
        <v>8.2899999999999991</v>
      </c>
      <c r="P18" s="603" t="str">
        <f t="shared" si="13"/>
        <v>4.0</v>
      </c>
      <c r="Q18" s="603" t="str">
        <f t="shared" si="14"/>
        <v>2.8</v>
      </c>
      <c r="R18" s="603" t="str">
        <f t="shared" si="15"/>
        <v>-8.9</v>
      </c>
      <c r="S18" s="603" t="str">
        <f t="shared" si="16"/>
        <v>0.6</v>
      </c>
      <c r="T18" s="603" t="str">
        <f t="shared" ref="T18:T23" si="35">IF(FIXED(K18,1)="0.0",IF(FIXED(K18,2)="0.00",FIXED(K18,3),FIXED(K18,2)),FIXED(K18,1))</f>
        <v>9.6</v>
      </c>
      <c r="U18" s="603" t="str">
        <f t="shared" ref="U18:U23" si="36">IF(FIXED(L18,1)="0.0",IF(FIXED(L18,2)="0.00",FIXED(L18,3),FIXED(L18,2)),FIXED(L18,1))</f>
        <v>7.5</v>
      </c>
      <c r="V18" s="603" t="str">
        <f t="shared" ref="V18:V23" si="37">IF(FIXED(M18,1)="0.0",IF(FIXED(M18,2)="0.00",FIXED(M18,3),FIXED(M18,2)),FIXED(M18,1))</f>
        <v>10.5</v>
      </c>
      <c r="W18" s="603" t="str">
        <f t="shared" ref="W18:W23" si="38">IF(FIXED(N18,1)="0.0",IF(FIXED(N18,2)="0.00",FIXED(N18,3),FIXED(N18,2)),FIXED(N18,1))</f>
        <v>8.3</v>
      </c>
      <c r="X18" s="607"/>
      <c r="Y18" s="607"/>
      <c r="Z18" s="607"/>
      <c r="AA18" s="607"/>
      <c r="AB18" s="607"/>
    </row>
    <row r="19" spans="1:28" ht="19.5" customHeight="1" x14ac:dyDescent="0.5">
      <c r="A19" s="356" t="s">
        <v>55</v>
      </c>
      <c r="B19" s="604">
        <f>VLOOKUP($A19,'T3_data(t)'!$A:$N,2,FALSE)</f>
        <v>5390.19</v>
      </c>
      <c r="C19" s="604">
        <f>VLOOKUP($A19,'T3_data(t)'!$A:$N,3,FALSE)</f>
        <v>403.13</v>
      </c>
      <c r="D19" s="604">
        <f>VLOOKUP($A19,'T3_data(t)'!$A:$N,4,FALSE)</f>
        <v>426.23</v>
      </c>
      <c r="E19" s="604">
        <f>VLOOKUP($A19,'T3_data(t)'!$A:$N,5,FALSE)</f>
        <v>389.39</v>
      </c>
      <c r="F19" s="605">
        <f>VLOOKUP($A19,'T3_data(t)'!$A:$N,6,FALSE)</f>
        <v>1652.63</v>
      </c>
      <c r="G19" s="606">
        <f>VLOOKUP($A19,'T3_data(t)'!$A:$N,7,FALSE)</f>
        <v>7.74</v>
      </c>
      <c r="H19" s="606">
        <f>VLOOKUP($A19,'T3_data(t)'!$A:$N,8,FALSE)</f>
        <v>-7.5</v>
      </c>
      <c r="I19" s="606">
        <f>VLOOKUP($A19,'T3_data(t)'!$A:$N,9,FALSE)</f>
        <v>-3.41</v>
      </c>
      <c r="J19" s="606">
        <f>VLOOKUP($A19,'T3_data(t)'!$A:$N,10,FALSE)</f>
        <v>-2.42</v>
      </c>
      <c r="K19" s="606">
        <f>VLOOKUP($A19,'T3_data(t)'!$A:$N,11,FALSE)</f>
        <v>1.79</v>
      </c>
      <c r="L19" s="606">
        <f>VLOOKUP($A19,'T3_data(t)'!$A:$N,12,FALSE)</f>
        <v>1.44</v>
      </c>
      <c r="M19" s="606">
        <f>VLOOKUP($A19,'T3_data(t)'!$A:$N,13,FALSE)</f>
        <v>1.52</v>
      </c>
      <c r="N19" s="606">
        <f>VLOOKUP($A19,'T3_data(t)'!$A:$N,14,FALSE)</f>
        <v>1.54</v>
      </c>
      <c r="P19" s="603" t="str">
        <f t="shared" si="13"/>
        <v>7.7</v>
      </c>
      <c r="Q19" s="603" t="str">
        <f t="shared" si="14"/>
        <v>-7.5</v>
      </c>
      <c r="R19" s="603" t="str">
        <f t="shared" si="15"/>
        <v>-3.4</v>
      </c>
      <c r="S19" s="603" t="str">
        <f t="shared" si="16"/>
        <v>-2.4</v>
      </c>
      <c r="T19" s="603" t="str">
        <f t="shared" si="35"/>
        <v>1.8</v>
      </c>
      <c r="U19" s="603" t="str">
        <f t="shared" si="36"/>
        <v>1.4</v>
      </c>
      <c r="V19" s="603" t="str">
        <f t="shared" si="37"/>
        <v>1.5</v>
      </c>
      <c r="W19" s="603" t="str">
        <f t="shared" si="38"/>
        <v>1.5</v>
      </c>
      <c r="X19" s="607"/>
      <c r="Y19" s="607"/>
      <c r="Z19" s="607"/>
      <c r="AA19" s="607"/>
      <c r="AB19" s="607"/>
    </row>
    <row r="20" spans="1:28" ht="19.5" customHeight="1" x14ac:dyDescent="0.5">
      <c r="A20" s="356" t="s">
        <v>56</v>
      </c>
      <c r="B20" s="604">
        <f>VLOOKUP($A20,'T3_data(t)'!$A:$N,2,FALSE)</f>
        <v>2344.27</v>
      </c>
      <c r="C20" s="604">
        <f>VLOOKUP($A20,'T3_data(t)'!$A:$N,3,FALSE)</f>
        <v>165.2</v>
      </c>
      <c r="D20" s="604">
        <f>VLOOKUP($A20,'T3_data(t)'!$A:$N,4,FALSE)</f>
        <v>183.92</v>
      </c>
      <c r="E20" s="604">
        <f>VLOOKUP($A20,'T3_data(t)'!$A:$N,5,FALSE)</f>
        <v>168.63</v>
      </c>
      <c r="F20" s="605">
        <f>VLOOKUP($A20,'T3_data(t)'!$A:$N,6,FALSE)</f>
        <v>735.6</v>
      </c>
      <c r="G20" s="606">
        <f>VLOOKUP($A20,'T3_data(t)'!$A:$N,7,FALSE)</f>
        <v>21.83</v>
      </c>
      <c r="H20" s="606">
        <f>VLOOKUP($A20,'T3_data(t)'!$A:$N,8,FALSE)</f>
        <v>-2.71</v>
      </c>
      <c r="I20" s="606">
        <f>VLOOKUP($A20,'T3_data(t)'!$A:$N,9,FALSE)</f>
        <v>2.08</v>
      </c>
      <c r="J20" s="606">
        <f>VLOOKUP($A20,'T3_data(t)'!$A:$N,10,FALSE)</f>
        <v>2.65</v>
      </c>
      <c r="K20" s="606">
        <f>VLOOKUP($A20,'T3_data(t)'!$A:$N,11,FALSE)</f>
        <v>0.78</v>
      </c>
      <c r="L20" s="606">
        <f>VLOOKUP($A20,'T3_data(t)'!$A:$N,12,FALSE)</f>
        <v>0.62</v>
      </c>
      <c r="M20" s="606">
        <f>VLOOKUP($A20,'T3_data(t)'!$A:$N,13,FALSE)</f>
        <v>0.66</v>
      </c>
      <c r="N20" s="606">
        <f>VLOOKUP($A20,'T3_data(t)'!$A:$N,14,FALSE)</f>
        <v>0.69</v>
      </c>
      <c r="P20" s="603" t="str">
        <f t="shared" si="13"/>
        <v>21.8</v>
      </c>
      <c r="Q20" s="603" t="str">
        <f t="shared" si="14"/>
        <v>-2.7</v>
      </c>
      <c r="R20" s="603" t="str">
        <f t="shared" si="15"/>
        <v>2.1</v>
      </c>
      <c r="S20" s="603" t="str">
        <f t="shared" si="16"/>
        <v>2.7</v>
      </c>
      <c r="T20" s="603" t="str">
        <f t="shared" si="35"/>
        <v>0.8</v>
      </c>
      <c r="U20" s="603" t="str">
        <f t="shared" si="36"/>
        <v>0.6</v>
      </c>
      <c r="V20" s="603" t="str">
        <f t="shared" si="37"/>
        <v>0.7</v>
      </c>
      <c r="W20" s="603" t="str">
        <f t="shared" si="38"/>
        <v>0.7</v>
      </c>
      <c r="X20" s="607"/>
      <c r="Y20" s="607"/>
      <c r="Z20" s="607"/>
      <c r="AA20" s="607"/>
      <c r="AB20" s="607"/>
    </row>
    <row r="21" spans="1:28" ht="19.5" customHeight="1" x14ac:dyDescent="0.5">
      <c r="A21" s="356" t="s">
        <v>57</v>
      </c>
      <c r="B21" s="604">
        <f>VLOOKUP($A21,'T3_data(t)'!$A:$N,2,FALSE)</f>
        <v>923.12</v>
      </c>
      <c r="C21" s="604">
        <f>VLOOKUP($A21,'T3_data(t)'!$A:$N,3,FALSE)</f>
        <v>72.02</v>
      </c>
      <c r="D21" s="604">
        <f>VLOOKUP($A21,'T3_data(t)'!$A:$N,4,FALSE)</f>
        <v>70.430000000000007</v>
      </c>
      <c r="E21" s="604">
        <f>VLOOKUP($A21,'T3_data(t)'!$A:$N,5,FALSE)</f>
        <v>67.36</v>
      </c>
      <c r="F21" s="605">
        <f>VLOOKUP($A21,'T3_data(t)'!$A:$N,6,FALSE)</f>
        <v>257.86</v>
      </c>
      <c r="G21" s="606">
        <f>VLOOKUP($A21,'T3_data(t)'!$A:$N,7,FALSE)</f>
        <v>-7.8</v>
      </c>
      <c r="H21" s="606">
        <f>VLOOKUP($A21,'T3_data(t)'!$A:$N,8,FALSE)</f>
        <v>-13.92</v>
      </c>
      <c r="I21" s="606">
        <f>VLOOKUP($A21,'T3_data(t)'!$A:$N,9,FALSE)</f>
        <v>-6.47</v>
      </c>
      <c r="J21" s="606">
        <f>VLOOKUP($A21,'T3_data(t)'!$A:$N,10,FALSE)</f>
        <v>-7.7</v>
      </c>
      <c r="K21" s="606">
        <f>VLOOKUP($A21,'T3_data(t)'!$A:$N,11,FALSE)</f>
        <v>0.31</v>
      </c>
      <c r="L21" s="606">
        <f>VLOOKUP($A21,'T3_data(t)'!$A:$N,12,FALSE)</f>
        <v>0.24</v>
      </c>
      <c r="M21" s="606">
        <f>VLOOKUP($A21,'T3_data(t)'!$A:$N,13,FALSE)</f>
        <v>0.26</v>
      </c>
      <c r="N21" s="606">
        <f>VLOOKUP($A21,'T3_data(t)'!$A:$N,14,FALSE)</f>
        <v>0.24</v>
      </c>
      <c r="P21" s="603" t="str">
        <f t="shared" si="13"/>
        <v>-7.8</v>
      </c>
      <c r="Q21" s="603" t="str">
        <f t="shared" si="14"/>
        <v>-13.9</v>
      </c>
      <c r="R21" s="603" t="str">
        <f t="shared" si="15"/>
        <v>-6.5</v>
      </c>
      <c r="S21" s="603" t="str">
        <f t="shared" si="16"/>
        <v>-7.7</v>
      </c>
      <c r="T21" s="603" t="str">
        <f t="shared" si="35"/>
        <v>0.3</v>
      </c>
      <c r="U21" s="603" t="str">
        <f t="shared" si="36"/>
        <v>0.2</v>
      </c>
      <c r="V21" s="603" t="str">
        <f t="shared" si="37"/>
        <v>0.3</v>
      </c>
      <c r="W21" s="603" t="str">
        <f t="shared" si="38"/>
        <v>0.2</v>
      </c>
      <c r="X21" s="607"/>
      <c r="Y21" s="607"/>
      <c r="Z21" s="607"/>
      <c r="AA21" s="607"/>
      <c r="AB21" s="607"/>
    </row>
    <row r="22" spans="1:28" ht="19.5" customHeight="1" x14ac:dyDescent="0.5">
      <c r="A22" s="356" t="s">
        <v>58</v>
      </c>
      <c r="B22" s="604">
        <f>VLOOKUP($A22,'T3_data(t)'!$A:$N,2,FALSE)</f>
        <v>9466.06</v>
      </c>
      <c r="C22" s="604">
        <f>VLOOKUP($A22,'T3_data(t)'!$A:$N,3,FALSE)</f>
        <v>1416.73</v>
      </c>
      <c r="D22" s="604">
        <f>VLOOKUP($A22,'T3_data(t)'!$A:$N,4,FALSE)</f>
        <v>546.24</v>
      </c>
      <c r="E22" s="604">
        <f>VLOOKUP($A22,'T3_data(t)'!$A:$N,5,FALSE)</f>
        <v>1005.4</v>
      </c>
      <c r="F22" s="605">
        <f>VLOOKUP($A22,'T3_data(t)'!$A:$N,6,FALSE)</f>
        <v>2473.71</v>
      </c>
      <c r="G22" s="606">
        <f>VLOOKUP($A22,'T3_data(t)'!$A:$N,7,FALSE)</f>
        <v>-1.19</v>
      </c>
      <c r="H22" s="606">
        <f>VLOOKUP($A22,'T3_data(t)'!$A:$N,8,FALSE)</f>
        <v>14.23</v>
      </c>
      <c r="I22" s="606">
        <f>VLOOKUP($A22,'T3_data(t)'!$A:$N,9,FALSE)</f>
        <v>-29.03</v>
      </c>
      <c r="J22" s="606">
        <f>VLOOKUP($A22,'T3_data(t)'!$A:$N,10,FALSE)</f>
        <v>-11.54</v>
      </c>
      <c r="K22" s="606">
        <f>VLOOKUP($A22,'T3_data(t)'!$A:$N,11,FALSE)</f>
        <v>3.15</v>
      </c>
      <c r="L22" s="606">
        <f>VLOOKUP($A22,'T3_data(t)'!$A:$N,12,FALSE)</f>
        <v>1.85</v>
      </c>
      <c r="M22" s="606">
        <f>VLOOKUP($A22,'T3_data(t)'!$A:$N,13,FALSE)</f>
        <v>3.92</v>
      </c>
      <c r="N22" s="606">
        <f>VLOOKUP($A22,'T3_data(t)'!$A:$N,14,FALSE)</f>
        <v>2.31</v>
      </c>
      <c r="P22" s="603" t="str">
        <f t="shared" si="13"/>
        <v>-1.2</v>
      </c>
      <c r="Q22" s="603" t="str">
        <f t="shared" si="14"/>
        <v>14.2</v>
      </c>
      <c r="R22" s="603" t="str">
        <f t="shared" si="15"/>
        <v>-29.0</v>
      </c>
      <c r="S22" s="603" t="str">
        <f t="shared" si="16"/>
        <v>-11.5</v>
      </c>
      <c r="T22" s="603" t="str">
        <f t="shared" si="35"/>
        <v>3.2</v>
      </c>
      <c r="U22" s="603" t="str">
        <f t="shared" si="36"/>
        <v>1.9</v>
      </c>
      <c r="V22" s="603" t="str">
        <f t="shared" si="37"/>
        <v>3.9</v>
      </c>
      <c r="W22" s="603" t="str">
        <f t="shared" si="38"/>
        <v>2.3</v>
      </c>
      <c r="X22" s="607"/>
      <c r="Y22" s="607"/>
      <c r="Z22" s="607"/>
      <c r="AA22" s="607"/>
      <c r="AB22" s="607"/>
    </row>
    <row r="23" spans="1:28" ht="19.5" customHeight="1" x14ac:dyDescent="0.5">
      <c r="A23" s="356" t="s">
        <v>59</v>
      </c>
      <c r="B23" s="604">
        <f>VLOOKUP($A23,'T3_data(t)'!$A:$N,2,FALSE)</f>
        <v>4313.7299999999996</v>
      </c>
      <c r="C23" s="604">
        <f>VLOOKUP($A23,'T3_data(t)'!$A:$N,3,FALSE)</f>
        <v>327.27</v>
      </c>
      <c r="D23" s="604">
        <f>VLOOKUP($A23,'T3_data(t)'!$A:$N,4,FALSE)</f>
        <v>371.8</v>
      </c>
      <c r="E23" s="604">
        <f>VLOOKUP($A23,'T3_data(t)'!$A:$N,5,FALSE)</f>
        <v>355.52</v>
      </c>
      <c r="F23" s="605">
        <f>VLOOKUP($A23,'T3_data(t)'!$A:$N,6,FALSE)</f>
        <v>1476.58</v>
      </c>
      <c r="G23" s="606">
        <f>VLOOKUP($A23,'T3_data(t)'!$A:$N,7,FALSE)</f>
        <v>5.67</v>
      </c>
      <c r="H23" s="606">
        <f>VLOOKUP($A23,'T3_data(t)'!$A:$N,8,FALSE)</f>
        <v>5.0599999999999996</v>
      </c>
      <c r="I23" s="606">
        <f>VLOOKUP($A23,'T3_data(t)'!$A:$N,9,FALSE)</f>
        <v>8.6300000000000008</v>
      </c>
      <c r="J23" s="606">
        <f>VLOOKUP($A23,'T3_data(t)'!$A:$N,10,FALSE)</f>
        <v>8.7899999999999991</v>
      </c>
      <c r="K23" s="606">
        <f>VLOOKUP($A23,'T3_data(t)'!$A:$N,11,FALSE)</f>
        <v>1.44</v>
      </c>
      <c r="L23" s="606">
        <f>VLOOKUP($A23,'T3_data(t)'!$A:$N,12,FALSE)</f>
        <v>1.26</v>
      </c>
      <c r="M23" s="606">
        <f>VLOOKUP($A23,'T3_data(t)'!$A:$N,13,FALSE)</f>
        <v>1.39</v>
      </c>
      <c r="N23" s="606">
        <f>VLOOKUP($A23,'T3_data(t)'!$A:$N,14,FALSE)</f>
        <v>1.38</v>
      </c>
      <c r="P23" s="603" t="str">
        <f t="shared" si="13"/>
        <v>5.7</v>
      </c>
      <c r="Q23" s="603" t="str">
        <f t="shared" si="14"/>
        <v>5.1</v>
      </c>
      <c r="R23" s="603" t="str">
        <f t="shared" si="15"/>
        <v>8.6</v>
      </c>
      <c r="S23" s="603" t="str">
        <f t="shared" si="16"/>
        <v>8.8</v>
      </c>
      <c r="T23" s="603" t="str">
        <f t="shared" si="35"/>
        <v>1.4</v>
      </c>
      <c r="U23" s="603" t="str">
        <f t="shared" si="36"/>
        <v>1.3</v>
      </c>
      <c r="V23" s="603" t="str">
        <f t="shared" si="37"/>
        <v>1.4</v>
      </c>
      <c r="W23" s="603" t="str">
        <f t="shared" si="38"/>
        <v>1.4</v>
      </c>
      <c r="X23" s="607">
        <f>'T3_data(t-1)'!B39</f>
        <v>4082.35</v>
      </c>
      <c r="Y23" s="607">
        <f>'T3_data(t-1)'!C39</f>
        <v>291.92</v>
      </c>
      <c r="Z23" s="607">
        <f>'T3_data(t-1)'!D39</f>
        <v>353.88</v>
      </c>
      <c r="AA23" s="607">
        <f>'T3_data(t-1)'!E39</f>
        <v>327.27</v>
      </c>
      <c r="AB23" s="607">
        <f>'T3_data(t-1)'!F39</f>
        <v>1357.26</v>
      </c>
    </row>
    <row r="24" spans="1:28" ht="19.5" customHeight="1" x14ac:dyDescent="0.5">
      <c r="A24" s="356" t="s">
        <v>51</v>
      </c>
      <c r="B24" s="604">
        <f>'T3_data(t)'!B40</f>
        <v>1151899.93</v>
      </c>
      <c r="C24" s="604">
        <f>'T3_data(t)'!C40</f>
        <v>86733.4</v>
      </c>
      <c r="D24" s="604">
        <f>'T3_data(t)'!D40</f>
        <v>99535.51</v>
      </c>
      <c r="E24" s="604">
        <f>'T3_data(t)'!E40</f>
        <v>93598.34</v>
      </c>
      <c r="F24" s="608">
        <f>'T3_data(t)'!F40</f>
        <v>391138.73</v>
      </c>
      <c r="G24" s="606">
        <f>'T3_data(t)'!G40</f>
        <v>6.35</v>
      </c>
      <c r="H24" s="606">
        <f>'T3_data(t)'!H40</f>
        <v>3.47</v>
      </c>
      <c r="I24" s="606">
        <f>'T3_data(t)'!I40</f>
        <v>7.91</v>
      </c>
      <c r="J24" s="606">
        <f>'T3_data(t)'!J40</f>
        <v>5.63</v>
      </c>
      <c r="K24" s="606"/>
      <c r="L24" s="606"/>
      <c r="M24" s="606"/>
      <c r="N24" s="606"/>
      <c r="P24" s="603" t="str">
        <f t="shared" si="13"/>
        <v>6.4</v>
      </c>
      <c r="Q24" s="603" t="str">
        <f t="shared" si="14"/>
        <v>3.5</v>
      </c>
      <c r="R24" s="603" t="str">
        <f t="shared" si="15"/>
        <v>7.9</v>
      </c>
      <c r="S24" s="603" t="str">
        <f t="shared" si="16"/>
        <v>5.6</v>
      </c>
      <c r="T24" s="603"/>
      <c r="U24" s="603"/>
      <c r="V24" s="603"/>
      <c r="W24" s="603"/>
      <c r="X24" s="607">
        <f>'T3_data(t-1)'!B40</f>
        <v>1083093.74</v>
      </c>
      <c r="Y24" s="607">
        <f>'T3_data(t-1)'!C40</f>
        <v>103150.97</v>
      </c>
      <c r="Z24" s="607">
        <f>'T3_data(t-1)'!D40</f>
        <v>96198.65</v>
      </c>
      <c r="AA24" s="607">
        <f>'T3_data(t-1)'!E40</f>
        <v>86733.4</v>
      </c>
      <c r="AB24" s="607">
        <f>'T3_data(t-1)'!F40</f>
        <v>370298.29</v>
      </c>
    </row>
    <row r="25" spans="1:28" ht="19.5" customHeight="1" x14ac:dyDescent="0.5">
      <c r="A25" s="356" t="s">
        <v>706</v>
      </c>
      <c r="B25" s="604">
        <f>B23*1000000/B24</f>
        <v>3744.8825958345187</v>
      </c>
      <c r="C25" s="604">
        <f t="shared" ref="C25:F25" si="39">C23*1000000/C24</f>
        <v>3773.286876797174</v>
      </c>
      <c r="D25" s="604">
        <f t="shared" si="39"/>
        <v>3735.350328741974</v>
      </c>
      <c r="E25" s="604">
        <f t="shared" si="39"/>
        <v>3798.3579623313835</v>
      </c>
      <c r="F25" s="608">
        <f t="shared" si="39"/>
        <v>3775.0800080574995</v>
      </c>
      <c r="G25" s="606">
        <f>((B25/X25)-1)*100</f>
        <v>-0.64401884739629933</v>
      </c>
      <c r="H25" s="606">
        <f>((D25/Z25)-1)*100</f>
        <v>1.5416691822182971</v>
      </c>
      <c r="I25" s="606">
        <f t="shared" ref="I25" si="40">((E25/AA25)-1)*100</f>
        <v>0.66443624226870668</v>
      </c>
      <c r="J25" s="606">
        <f t="shared" ref="J25" si="41">((F25/AB25)-1)*100</f>
        <v>2.9946857342644906</v>
      </c>
      <c r="K25" s="606"/>
      <c r="L25" s="606"/>
      <c r="M25" s="606"/>
      <c r="N25" s="606"/>
      <c r="P25" s="603" t="str">
        <f t="shared" si="13"/>
        <v>-0.6</v>
      </c>
      <c r="Q25" s="603" t="str">
        <f t="shared" si="14"/>
        <v>1.5</v>
      </c>
      <c r="R25" s="603" t="str">
        <f t="shared" si="15"/>
        <v>0.7</v>
      </c>
      <c r="S25" s="603" t="str">
        <f t="shared" si="16"/>
        <v>3.0</v>
      </c>
      <c r="T25" s="603"/>
      <c r="U25" s="603"/>
      <c r="V25" s="603"/>
      <c r="W25" s="603"/>
      <c r="X25" s="607">
        <f>X23*1000000/X24</f>
        <v>3769.1566752107719</v>
      </c>
      <c r="Y25" s="607">
        <f t="shared" ref="Y25:AB25" si="42">Y23*1000000/Y24</f>
        <v>2830.0267074560716</v>
      </c>
      <c r="Z25" s="607">
        <f t="shared" si="42"/>
        <v>3678.6379018832386</v>
      </c>
      <c r="AA25" s="607">
        <f t="shared" si="42"/>
        <v>3773.286876797174</v>
      </c>
      <c r="AB25" s="607">
        <f t="shared" si="42"/>
        <v>3665.3153326740994</v>
      </c>
    </row>
    <row r="26" spans="1:28" ht="19.5" customHeight="1" x14ac:dyDescent="0.5">
      <c r="A26" s="356" t="s">
        <v>60</v>
      </c>
      <c r="B26" s="604">
        <f>VLOOKUP($A26,'T3_data(t)'!$A:$N,2,FALSE)</f>
        <v>9.19</v>
      </c>
      <c r="C26" s="604">
        <f>VLOOKUP($A26,'T3_data(t)'!$A:$N,3,FALSE)</f>
        <v>0.67</v>
      </c>
      <c r="D26" s="604">
        <f>VLOOKUP($A26,'T3_data(t)'!$A:$N,4,FALSE)</f>
        <v>0.83</v>
      </c>
      <c r="E26" s="604">
        <f>VLOOKUP($A26,'T3_data(t)'!$A:$N,5,FALSE)</f>
        <v>0.81</v>
      </c>
      <c r="F26" s="605">
        <f>VLOOKUP($A26,'T3_data(t)'!$A:$N,6,FALSE)</f>
        <v>3.27</v>
      </c>
      <c r="G26" s="606">
        <f>VLOOKUP($A26,'T3_data(t)'!$A:$N,7,FALSE)</f>
        <v>6.98</v>
      </c>
      <c r="H26" s="606">
        <f>VLOOKUP($A26,'T3_data(t)'!$A:$N,8,FALSE)</f>
        <v>13.7</v>
      </c>
      <c r="I26" s="606">
        <f>VLOOKUP($A26,'T3_data(t)'!$A:$N,9,FALSE)</f>
        <v>20.9</v>
      </c>
      <c r="J26" s="606">
        <f>VLOOKUP($A26,'T3_data(t)'!$A:$N,10,FALSE)</f>
        <v>29.25</v>
      </c>
      <c r="K26" s="606">
        <f>VLOOKUP($A26,'T3_data(t)'!$A:$N,11,FALSE)</f>
        <v>0</v>
      </c>
      <c r="L26" s="606">
        <f>VLOOKUP($A26,'T3_data(t)'!$A:$N,12,FALSE)</f>
        <v>0</v>
      </c>
      <c r="M26" s="606">
        <f>VLOOKUP($A26,'T3_data(t)'!$A:$N,13,FALSE)</f>
        <v>0</v>
      </c>
      <c r="N26" s="606">
        <f>VLOOKUP($A26,'T3_data(t)'!$A:$N,14,FALSE)</f>
        <v>0</v>
      </c>
      <c r="P26" s="603" t="str">
        <f t="shared" si="13"/>
        <v>7.0</v>
      </c>
      <c r="Q26" s="603" t="str">
        <f t="shared" si="14"/>
        <v>13.7</v>
      </c>
      <c r="R26" s="603" t="str">
        <f t="shared" si="15"/>
        <v>20.9</v>
      </c>
      <c r="S26" s="603" t="str">
        <f t="shared" si="16"/>
        <v>29.3</v>
      </c>
      <c r="T26" s="603" t="str">
        <f t="shared" ref="T26" si="43">IF(FIXED(K26,1)="0.0",IF(FIXED(K26,2)="0.00",FIXED(K26,3),FIXED(K26,2)),FIXED(K26,1))</f>
        <v>0.000</v>
      </c>
      <c r="U26" s="603" t="str">
        <f t="shared" ref="U26" si="44">IF(FIXED(L26,1)="0.0",IF(FIXED(L26,2)="0.00",FIXED(L26,3),FIXED(L26,2)),FIXED(L26,1))</f>
        <v>0.000</v>
      </c>
      <c r="V26" s="603" t="str">
        <f t="shared" ref="V26" si="45">IF(FIXED(M26,1)="0.0",IF(FIXED(M26,2)="0.00",FIXED(M26,3),FIXED(M26,2)),FIXED(M26,1))</f>
        <v>0.000</v>
      </c>
      <c r="W26" s="603" t="str">
        <f t="shared" ref="W26" si="46">IF(FIXED(N26,1)="0.0",IF(FIXED(N26,2)="0.00",FIXED(N26,3),FIXED(N26,2)),FIXED(N26,1))</f>
        <v>0.000</v>
      </c>
      <c r="X26" s="607">
        <f>'T3_data(t-1)'!B41</f>
        <v>8.59</v>
      </c>
      <c r="Y26" s="607">
        <f>'T3_data(t-1)'!C41</f>
        <v>0.54</v>
      </c>
      <c r="Z26" s="607">
        <f>'T3_data(t-1)'!D41</f>
        <v>0.73</v>
      </c>
      <c r="AA26" s="607">
        <f>'T3_data(t-1)'!E41</f>
        <v>0.67</v>
      </c>
      <c r="AB26" s="607">
        <f>'T3_data(t-1)'!F41</f>
        <v>2.5299999999999998</v>
      </c>
    </row>
    <row r="27" spans="1:28" ht="19.5" customHeight="1" x14ac:dyDescent="0.5">
      <c r="A27" s="356" t="s">
        <v>51</v>
      </c>
      <c r="B27" s="604">
        <f>'T3_data(t)'!B42</f>
        <v>3422.15</v>
      </c>
      <c r="C27" s="604">
        <f>'T3_data(t)'!C42</f>
        <v>227.45</v>
      </c>
      <c r="D27" s="604">
        <f>'T3_data(t)'!D42</f>
        <v>302.14</v>
      </c>
      <c r="E27" s="604">
        <f>'T3_data(t)'!E42</f>
        <v>292.73</v>
      </c>
      <c r="F27" s="608">
        <f>'T3_data(t)'!F42</f>
        <v>1152.6099999999999</v>
      </c>
      <c r="G27" s="606">
        <f>'T3_data(t)'!G42</f>
        <v>30.22</v>
      </c>
      <c r="H27" s="606">
        <f>'T3_data(t)'!H42</f>
        <v>11.81</v>
      </c>
      <c r="I27" s="606">
        <f>'T3_data(t)'!I42</f>
        <v>28.7</v>
      </c>
      <c r="J27" s="606">
        <f>'T3_data(t)'!J42</f>
        <v>24.8</v>
      </c>
      <c r="K27" s="606"/>
      <c r="L27" s="606"/>
      <c r="M27" s="606"/>
      <c r="N27" s="606"/>
      <c r="P27" s="603" t="str">
        <f t="shared" si="13"/>
        <v>30.2</v>
      </c>
      <c r="Q27" s="603" t="str">
        <f t="shared" si="14"/>
        <v>11.8</v>
      </c>
      <c r="R27" s="603" t="str">
        <f t="shared" si="15"/>
        <v>28.7</v>
      </c>
      <c r="S27" s="603" t="str">
        <f t="shared" si="16"/>
        <v>24.8</v>
      </c>
      <c r="T27" s="603"/>
      <c r="U27" s="603"/>
      <c r="V27" s="603"/>
      <c r="W27" s="603"/>
      <c r="X27" s="607">
        <f>'T3_data(t-1)'!B42</f>
        <v>2628.04</v>
      </c>
      <c r="Y27" s="607">
        <f>'T3_data(t-1)'!C42</f>
        <v>130.04</v>
      </c>
      <c r="Z27" s="607">
        <f>'T3_data(t-1)'!D42</f>
        <v>270.22000000000003</v>
      </c>
      <c r="AA27" s="607">
        <f>'T3_data(t-1)'!E42</f>
        <v>227.45</v>
      </c>
      <c r="AB27" s="607">
        <f>'T3_data(t-1)'!F42</f>
        <v>923.53</v>
      </c>
    </row>
    <row r="28" spans="1:28" ht="19.5" customHeight="1" x14ac:dyDescent="0.5">
      <c r="A28" s="356" t="s">
        <v>706</v>
      </c>
      <c r="B28" s="604">
        <f>B26*1000000/B27</f>
        <v>2685.4462837689757</v>
      </c>
      <c r="C28" s="604">
        <f t="shared" ref="C28:F28" si="47">C26*1000000/C27</f>
        <v>2945.7023521653114</v>
      </c>
      <c r="D28" s="604">
        <f t="shared" si="47"/>
        <v>2747.0708942874166</v>
      </c>
      <c r="E28" s="604">
        <f t="shared" si="47"/>
        <v>2767.0549653264097</v>
      </c>
      <c r="F28" s="608">
        <f t="shared" si="47"/>
        <v>2837.0394148931559</v>
      </c>
      <c r="G28" s="606">
        <f>((B28/X28)-1)*100</f>
        <v>-17.840974952314092</v>
      </c>
      <c r="H28" s="606">
        <f>((D28/Z28)-1)*100</f>
        <v>1.6867804184035329</v>
      </c>
      <c r="I28" s="606">
        <f t="shared" ref="I28" si="48">((E28/AA28)-1)*100</f>
        <v>-6.0646788263445046</v>
      </c>
      <c r="J28" s="606">
        <f t="shared" ref="J28" si="49">((F28/AB28)-1)*100</f>
        <v>3.5609095192204121</v>
      </c>
      <c r="K28" s="606"/>
      <c r="L28" s="606"/>
      <c r="M28" s="606"/>
      <c r="N28" s="606"/>
      <c r="P28" s="603" t="str">
        <f t="shared" si="13"/>
        <v>-17.8</v>
      </c>
      <c r="Q28" s="603" t="str">
        <f t="shared" si="14"/>
        <v>1.7</v>
      </c>
      <c r="R28" s="603" t="str">
        <f t="shared" si="15"/>
        <v>-6.1</v>
      </c>
      <c r="S28" s="603" t="str">
        <f t="shared" si="16"/>
        <v>3.6</v>
      </c>
      <c r="T28" s="603"/>
      <c r="U28" s="603"/>
      <c r="V28" s="603"/>
      <c r="W28" s="603"/>
      <c r="X28" s="607">
        <f>X26*1000000/X27</f>
        <v>3268.5956073727948</v>
      </c>
      <c r="Y28" s="607">
        <f t="shared" ref="Y28:AB28" si="50">Y26*1000000/Y27</f>
        <v>4152.5684404798531</v>
      </c>
      <c r="Z28" s="607">
        <f t="shared" si="50"/>
        <v>2701.5024794611795</v>
      </c>
      <c r="AA28" s="607">
        <f t="shared" si="50"/>
        <v>2945.7023521653114</v>
      </c>
      <c r="AB28" s="607">
        <f t="shared" si="50"/>
        <v>2739.4887009626109</v>
      </c>
    </row>
    <row r="29" spans="1:28" ht="19.5" customHeight="1" x14ac:dyDescent="0.5">
      <c r="A29" s="356" t="s">
        <v>61</v>
      </c>
      <c r="B29" s="604">
        <f>VLOOKUP($A29,'T3_data(t)'!$A:$N,2,FALSE)</f>
        <v>3029.3</v>
      </c>
      <c r="C29" s="604">
        <f>VLOOKUP($A29,'T3_data(t)'!$A:$N,3,FALSE)</f>
        <v>239.84</v>
      </c>
      <c r="D29" s="604">
        <f>VLOOKUP($A29,'T3_data(t)'!$A:$N,4,FALSE)</f>
        <v>295.19</v>
      </c>
      <c r="E29" s="604">
        <f>VLOOKUP($A29,'T3_data(t)'!$A:$N,5,FALSE)</f>
        <v>264.02</v>
      </c>
      <c r="F29" s="605">
        <f>VLOOKUP($A29,'T3_data(t)'!$A:$N,6,FALSE)</f>
        <v>1066.6199999999999</v>
      </c>
      <c r="G29" s="606">
        <f>VLOOKUP($A29,'T3_data(t)'!$A:$N,7,FALSE)</f>
        <v>22.92</v>
      </c>
      <c r="H29" s="606">
        <f>VLOOKUP($A29,'T3_data(t)'!$A:$N,8,FALSE)</f>
        <v>12.5</v>
      </c>
      <c r="I29" s="606">
        <f>VLOOKUP($A29,'T3_data(t)'!$A:$N,9,FALSE)</f>
        <v>10.08</v>
      </c>
      <c r="J29" s="606">
        <f>VLOOKUP($A29,'T3_data(t)'!$A:$N,10,FALSE)</f>
        <v>12.46</v>
      </c>
      <c r="K29" s="606">
        <f>VLOOKUP($A29,'T3_data(t)'!$A:$N,11,FALSE)</f>
        <v>1.01</v>
      </c>
      <c r="L29" s="606">
        <f>VLOOKUP($A29,'T3_data(t)'!$A:$N,12,FALSE)</f>
        <v>1</v>
      </c>
      <c r="M29" s="606">
        <f>VLOOKUP($A29,'T3_data(t)'!$A:$N,13,FALSE)</f>
        <v>1.03</v>
      </c>
      <c r="N29" s="606">
        <f>VLOOKUP($A29,'T3_data(t)'!$A:$N,14,FALSE)</f>
        <v>1</v>
      </c>
      <c r="P29" s="603" t="str">
        <f t="shared" si="13"/>
        <v>22.9</v>
      </c>
      <c r="Q29" s="603" t="str">
        <f t="shared" si="14"/>
        <v>12.5</v>
      </c>
      <c r="R29" s="603" t="str">
        <f t="shared" si="15"/>
        <v>10.1</v>
      </c>
      <c r="S29" s="603" t="str">
        <f t="shared" si="16"/>
        <v>12.5</v>
      </c>
      <c r="T29" s="603" t="str">
        <f t="shared" ref="T29:T31" si="51">IF(FIXED(K29,1)="0.0",IF(FIXED(K29,2)="0.00",FIXED(K29,3),FIXED(K29,2)),FIXED(K29,1))</f>
        <v>1.0</v>
      </c>
      <c r="U29" s="603" t="str">
        <f t="shared" ref="U29:U31" si="52">IF(FIXED(L29,1)="0.0",IF(FIXED(L29,2)="0.00",FIXED(L29,3),FIXED(L29,2)),FIXED(L29,1))</f>
        <v>1.0</v>
      </c>
      <c r="V29" s="603" t="str">
        <f t="shared" ref="V29:V31" si="53">IF(FIXED(M29,1)="0.0",IF(FIXED(M29,2)="0.00",FIXED(M29,3),FIXED(M29,2)),FIXED(M29,1))</f>
        <v>1.0</v>
      </c>
      <c r="W29" s="603" t="str">
        <f t="shared" ref="W29:W31" si="54">IF(FIXED(N29,1)="0.0",IF(FIXED(N29,2)="0.00",FIXED(N29,3),FIXED(N29,2)),FIXED(N29,1))</f>
        <v>1.0</v>
      </c>
    </row>
    <row r="30" spans="1:28" ht="19.5" customHeight="1" x14ac:dyDescent="0.5">
      <c r="A30" s="356" t="s">
        <v>62</v>
      </c>
      <c r="B30" s="604">
        <f>VLOOKUP($A30,'T3_data(t)'!$A:$N,2,FALSE)</f>
        <v>2686.4</v>
      </c>
      <c r="C30" s="604">
        <f>VLOOKUP($A30,'T3_data(t)'!$A:$N,3,FALSE)</f>
        <v>209.96</v>
      </c>
      <c r="D30" s="604">
        <f>VLOOKUP($A30,'T3_data(t)'!$A:$N,4,FALSE)</f>
        <v>262.38</v>
      </c>
      <c r="E30" s="604">
        <f>VLOOKUP($A30,'T3_data(t)'!$A:$N,5,FALSE)</f>
        <v>232.83</v>
      </c>
      <c r="F30" s="605">
        <f>VLOOKUP($A30,'T3_data(t)'!$A:$N,6,FALSE)</f>
        <v>941.34</v>
      </c>
      <c r="G30" s="606">
        <f>VLOOKUP($A30,'T3_data(t)'!$A:$N,7,FALSE)</f>
        <v>28.39</v>
      </c>
      <c r="H30" s="606">
        <f>VLOOKUP($A30,'T3_data(t)'!$A:$N,8,FALSE)</f>
        <v>13.68</v>
      </c>
      <c r="I30" s="606">
        <f>VLOOKUP($A30,'T3_data(t)'!$A:$N,9,FALSE)</f>
        <v>10.89</v>
      </c>
      <c r="J30" s="606">
        <f>VLOOKUP($A30,'T3_data(t)'!$A:$N,10,FALSE)</f>
        <v>12.99</v>
      </c>
      <c r="K30" s="606">
        <f>VLOOKUP($A30,'T3_data(t)'!$A:$N,11,FALSE)</f>
        <v>0.89</v>
      </c>
      <c r="L30" s="606">
        <f>VLOOKUP($A30,'T3_data(t)'!$A:$N,12,FALSE)</f>
        <v>0.89</v>
      </c>
      <c r="M30" s="606">
        <f>VLOOKUP($A30,'T3_data(t)'!$A:$N,13,FALSE)</f>
        <v>0.91</v>
      </c>
      <c r="N30" s="606">
        <f>VLOOKUP($A30,'T3_data(t)'!$A:$N,14,FALSE)</f>
        <v>0.88</v>
      </c>
      <c r="P30" s="603" t="str">
        <f t="shared" si="13"/>
        <v>28.4</v>
      </c>
      <c r="Q30" s="603" t="str">
        <f t="shared" si="14"/>
        <v>13.7</v>
      </c>
      <c r="R30" s="603" t="str">
        <f t="shared" si="15"/>
        <v>10.9</v>
      </c>
      <c r="S30" s="603" t="str">
        <f t="shared" si="16"/>
        <v>13.0</v>
      </c>
      <c r="T30" s="603" t="str">
        <f t="shared" si="51"/>
        <v>0.9</v>
      </c>
      <c r="U30" s="603" t="str">
        <f t="shared" si="52"/>
        <v>0.9</v>
      </c>
      <c r="V30" s="603" t="str">
        <f t="shared" si="53"/>
        <v>0.9</v>
      </c>
      <c r="W30" s="603" t="str">
        <f t="shared" si="54"/>
        <v>0.9</v>
      </c>
    </row>
    <row r="31" spans="1:28" ht="19.5" customHeight="1" x14ac:dyDescent="0.5">
      <c r="A31" s="356" t="s">
        <v>63</v>
      </c>
      <c r="B31" s="604">
        <f>VLOOKUP($A31,'T3_data(t)'!$A:$N,2,FALSE)</f>
        <v>2382.66</v>
      </c>
      <c r="C31" s="604">
        <f>VLOOKUP($A31,'T3_data(t)'!$A:$N,3,FALSE)</f>
        <v>240.32</v>
      </c>
      <c r="D31" s="604">
        <f>VLOOKUP($A31,'T3_data(t)'!$A:$N,4,FALSE)</f>
        <v>213.61</v>
      </c>
      <c r="E31" s="604">
        <f>VLOOKUP($A31,'T3_data(t)'!$A:$N,5,FALSE)</f>
        <v>326.77</v>
      </c>
      <c r="F31" s="605">
        <f>VLOOKUP($A31,'T3_data(t)'!$A:$N,6,FALSE)</f>
        <v>1122.47</v>
      </c>
      <c r="G31" s="606">
        <f>VLOOKUP($A31,'T3_data(t)'!$A:$N,7,FALSE)</f>
        <v>-31.8</v>
      </c>
      <c r="H31" s="606">
        <f>VLOOKUP($A31,'T3_data(t)'!$A:$N,8,FALSE)</f>
        <v>-27.7</v>
      </c>
      <c r="I31" s="606">
        <f>VLOOKUP($A31,'T3_data(t)'!$A:$N,9,FALSE)</f>
        <v>35.97</v>
      </c>
      <c r="J31" s="606">
        <f>VLOOKUP($A31,'T3_data(t)'!$A:$N,10,FALSE)</f>
        <v>7.72</v>
      </c>
      <c r="K31" s="606">
        <f>VLOOKUP($A31,'T3_data(t)'!$A:$N,11,FALSE)</f>
        <v>0.79</v>
      </c>
      <c r="L31" s="606">
        <f>VLOOKUP($A31,'T3_data(t)'!$A:$N,12,FALSE)</f>
        <v>0.72</v>
      </c>
      <c r="M31" s="606">
        <f>VLOOKUP($A31,'T3_data(t)'!$A:$N,13,FALSE)</f>
        <v>1.28</v>
      </c>
      <c r="N31" s="606">
        <f>VLOOKUP($A31,'T3_data(t)'!$A:$N,14,FALSE)</f>
        <v>1.05</v>
      </c>
      <c r="P31" s="603" t="str">
        <f t="shared" si="13"/>
        <v>-31.8</v>
      </c>
      <c r="Q31" s="603" t="str">
        <f t="shared" si="14"/>
        <v>-27.7</v>
      </c>
      <c r="R31" s="603" t="str">
        <f t="shared" si="15"/>
        <v>36.0</v>
      </c>
      <c r="S31" s="603" t="str">
        <f t="shared" si="16"/>
        <v>7.7</v>
      </c>
      <c r="T31" s="603" t="str">
        <f t="shared" si="51"/>
        <v>0.8</v>
      </c>
      <c r="U31" s="603" t="str">
        <f t="shared" si="52"/>
        <v>0.7</v>
      </c>
      <c r="V31" s="603" t="str">
        <f t="shared" si="53"/>
        <v>1.3</v>
      </c>
      <c r="W31" s="603" t="str">
        <f t="shared" si="54"/>
        <v>1.1</v>
      </c>
      <c r="X31" s="607">
        <f>'T3_data(t-1)'!B53</f>
        <v>3493.56</v>
      </c>
      <c r="Y31" s="607">
        <f>'T3_data(t-1)'!C53</f>
        <v>264.24</v>
      </c>
      <c r="Z31" s="607">
        <f>'T3_data(t-1)'!D53</f>
        <v>295.45999999999998</v>
      </c>
      <c r="AA31" s="607">
        <f>'T3_data(t-1)'!E53</f>
        <v>240.32</v>
      </c>
      <c r="AB31" s="607">
        <f>'T3_data(t-1)'!F53</f>
        <v>1042.03</v>
      </c>
    </row>
    <row r="32" spans="1:28" ht="19.5" customHeight="1" x14ac:dyDescent="0.5">
      <c r="A32" s="356" t="s">
        <v>51</v>
      </c>
      <c r="B32" s="604">
        <f>'T3_data(t)'!B54</f>
        <v>4120170.77</v>
      </c>
      <c r="C32" s="604">
        <f>'T3_data(t)'!C54</f>
        <v>408162.29</v>
      </c>
      <c r="D32" s="604">
        <f>'T3_data(t)'!D54</f>
        <v>428181</v>
      </c>
      <c r="E32" s="604">
        <f>'T3_data(t)'!E54</f>
        <v>691142.83</v>
      </c>
      <c r="F32" s="608">
        <f>'T3_data(t)'!F54</f>
        <v>2299369.4300000002</v>
      </c>
      <c r="G32" s="606">
        <f>'T3_data(t)'!G54</f>
        <v>-37.64</v>
      </c>
      <c r="H32" s="606">
        <f>'T3_data(t)'!H54</f>
        <v>-12.94</v>
      </c>
      <c r="I32" s="606">
        <f>'T3_data(t)'!I54</f>
        <v>69.33</v>
      </c>
      <c r="J32" s="606">
        <f>'T3_data(t)'!J54</f>
        <v>30.35</v>
      </c>
      <c r="K32" s="606"/>
      <c r="L32" s="606"/>
      <c r="M32" s="606"/>
      <c r="N32" s="606"/>
      <c r="P32" s="603" t="str">
        <f t="shared" si="13"/>
        <v>-37.6</v>
      </c>
      <c r="Q32" s="603" t="str">
        <f t="shared" si="14"/>
        <v>-12.9</v>
      </c>
      <c r="R32" s="603" t="str">
        <f t="shared" si="15"/>
        <v>69.3</v>
      </c>
      <c r="S32" s="603" t="str">
        <f t="shared" si="16"/>
        <v>30.4</v>
      </c>
      <c r="T32" s="603"/>
      <c r="U32" s="603"/>
      <c r="V32" s="603"/>
      <c r="W32" s="603"/>
      <c r="X32" s="607">
        <f>'T3_data(t-1)'!B54</f>
        <v>6607263.29</v>
      </c>
      <c r="Y32" s="607">
        <f>'T3_data(t-1)'!C54</f>
        <v>528213.88</v>
      </c>
      <c r="Z32" s="607">
        <f>'T3_data(t-1)'!D54</f>
        <v>491804.87</v>
      </c>
      <c r="AA32" s="607">
        <f>'T3_data(t-1)'!E54</f>
        <v>408162.29</v>
      </c>
      <c r="AB32" s="607">
        <f>'T3_data(t-1)'!F54</f>
        <v>1764050.98</v>
      </c>
    </row>
    <row r="33" spans="1:28" ht="19.5" customHeight="1" x14ac:dyDescent="0.5">
      <c r="A33" s="356" t="s">
        <v>706</v>
      </c>
      <c r="B33" s="604">
        <f>B31*1000000/B32</f>
        <v>578.29156435668801</v>
      </c>
      <c r="C33" s="604">
        <f t="shared" ref="C33:F33" si="55">C31*1000000/C32</f>
        <v>588.78540690272985</v>
      </c>
      <c r="D33" s="604">
        <f t="shared" si="55"/>
        <v>498.87781101917182</v>
      </c>
      <c r="E33" s="604">
        <f t="shared" si="55"/>
        <v>472.79662873736248</v>
      </c>
      <c r="F33" s="608">
        <f t="shared" si="55"/>
        <v>488.16427032345121</v>
      </c>
      <c r="G33" s="606">
        <f>((B33/X33)-1)*100</f>
        <v>9.3705167247912335</v>
      </c>
      <c r="H33" s="606">
        <f>((D33/Z33)-1)*100</f>
        <v>-16.959812836198353</v>
      </c>
      <c r="I33" s="606">
        <f t="shared" ref="I33" si="56">((E33/AA33)-1)*100</f>
        <v>-19.699669320189052</v>
      </c>
      <c r="J33" s="606">
        <f t="shared" ref="J33" si="57">((F33/AB33)-1)*100</f>
        <v>-17.358745960762256</v>
      </c>
      <c r="K33" s="606"/>
      <c r="L33" s="606"/>
      <c r="M33" s="606"/>
      <c r="N33" s="606"/>
      <c r="P33" s="603" t="str">
        <f t="shared" si="13"/>
        <v>9.4</v>
      </c>
      <c r="Q33" s="603" t="str">
        <f t="shared" si="14"/>
        <v>-17.0</v>
      </c>
      <c r="R33" s="603" t="str">
        <f t="shared" si="15"/>
        <v>-19.7</v>
      </c>
      <c r="S33" s="603" t="str">
        <f t="shared" si="16"/>
        <v>-17.4</v>
      </c>
      <c r="T33" s="603"/>
      <c r="U33" s="603"/>
      <c r="V33" s="603"/>
      <c r="W33" s="603"/>
      <c r="X33" s="607">
        <f>X31*1000000/X32</f>
        <v>528.74538922755721</v>
      </c>
      <c r="Y33" s="607">
        <f t="shared" ref="Y33:AB33" si="58">Y31*1000000/Y32</f>
        <v>500.25190553493218</v>
      </c>
      <c r="Z33" s="607">
        <f t="shared" si="58"/>
        <v>600.76672278580736</v>
      </c>
      <c r="AA33" s="607">
        <f t="shared" si="58"/>
        <v>588.78540690272985</v>
      </c>
      <c r="AB33" s="607">
        <f t="shared" si="58"/>
        <v>590.7028832012553</v>
      </c>
    </row>
    <row r="34" spans="1:28" s="598" customFormat="1" ht="19.5" customHeight="1" x14ac:dyDescent="0.5">
      <c r="A34" s="355" t="s">
        <v>64</v>
      </c>
      <c r="B34" s="600">
        <f>VLOOKUP($A34,'T3_data(t)'!$A:$N,2,FALSE)</f>
        <v>237461.11</v>
      </c>
      <c r="C34" s="600">
        <f>VLOOKUP($A34,'T3_data(t)'!$A:$N,3,FALSE)</f>
        <v>17440.68</v>
      </c>
      <c r="D34" s="600">
        <f>VLOOKUP($A34,'T3_data(t)'!$A:$N,4,FALSE)</f>
        <v>24593.19</v>
      </c>
      <c r="E34" s="600">
        <f>VLOOKUP($A34,'T3_data(t)'!$A:$N,5,FALSE)</f>
        <v>20337.07</v>
      </c>
      <c r="F34" s="601">
        <f>VLOOKUP($A34,'T3_data(t)'!$A:$N,6,FALSE)</f>
        <v>87604.88</v>
      </c>
      <c r="G34" s="602">
        <f>VLOOKUP($A34,'T3_data(t)'!$A:$N,7,FALSE)</f>
        <v>5.93</v>
      </c>
      <c r="H34" s="602">
        <f>VLOOKUP($A34,'T3_data(t)'!$A:$N,8,FALSE)</f>
        <v>23.51</v>
      </c>
      <c r="I34" s="602">
        <f>VLOOKUP($A34,'T3_data(t)'!$A:$N,9,FALSE)</f>
        <v>16.61</v>
      </c>
      <c r="J34" s="602">
        <f>VLOOKUP($A34,'T3_data(t)'!$A:$N,10,FALSE)</f>
        <v>18.72</v>
      </c>
      <c r="K34" s="602">
        <f>VLOOKUP($A34,'T3_data(t)'!$A:$N,11,FALSE)</f>
        <v>79.010000000000005</v>
      </c>
      <c r="L34" s="602">
        <f>VLOOKUP($A34,'T3_data(t)'!$A:$N,12,FALSE)</f>
        <v>83.23</v>
      </c>
      <c r="M34" s="602">
        <f>VLOOKUP($A34,'T3_data(t)'!$A:$N,13,FALSE)</f>
        <v>79.36</v>
      </c>
      <c r="N34" s="602">
        <f>VLOOKUP($A34,'T3_data(t)'!$A:$N,14,FALSE)</f>
        <v>81.75</v>
      </c>
      <c r="P34" s="603" t="str">
        <f t="shared" si="13"/>
        <v>5.9</v>
      </c>
      <c r="Q34" s="603" t="str">
        <f t="shared" si="14"/>
        <v>23.5</v>
      </c>
      <c r="R34" s="603" t="str">
        <f t="shared" si="15"/>
        <v>16.6</v>
      </c>
      <c r="S34" s="603" t="str">
        <f t="shared" si="16"/>
        <v>18.7</v>
      </c>
      <c r="T34" s="603" t="str">
        <f t="shared" ref="T34" si="59">IF(FIXED(K34,1)="0.0",IF(FIXED(K34,2)="0.00",FIXED(K34,3),FIXED(K34,2)),FIXED(K34,1))</f>
        <v>79.0</v>
      </c>
      <c r="U34" s="603" t="str">
        <f t="shared" ref="U34" si="60">IF(FIXED(L34,1)="0.0",IF(FIXED(L34,2)="0.00",FIXED(L34,3),FIXED(L34,2)),FIXED(L34,1))</f>
        <v>83.2</v>
      </c>
      <c r="V34" s="603" t="str">
        <f t="shared" ref="V34" si="61">IF(FIXED(M34,1)="0.0",IF(FIXED(M34,2)="0.00",FIXED(M34,3),FIXED(M34,2)),FIXED(M34,1))</f>
        <v>79.4</v>
      </c>
      <c r="W34" s="603" t="str">
        <f t="shared" ref="W34" si="62">IF(FIXED(N34,1)="0.0",IF(FIXED(N34,2)="0.00",FIXED(N34,3),FIXED(N34,2)),FIXED(N34,1))</f>
        <v>81.8</v>
      </c>
    </row>
    <row r="35" spans="1:28" ht="19.5" customHeight="1" x14ac:dyDescent="0.5">
      <c r="A35" s="356" t="s">
        <v>65</v>
      </c>
      <c r="B35" s="604">
        <f>VLOOKUP($A35,'T3_data(t)'!$A:$N,2,FALSE)</f>
        <v>39405.660000000003</v>
      </c>
      <c r="C35" s="604">
        <f>VLOOKUP($A35,'T3_data(t)'!$A:$N,3,FALSE)</f>
        <v>2961.98</v>
      </c>
      <c r="D35" s="604">
        <f>VLOOKUP($A35,'T3_data(t)'!$A:$N,4,FALSE)</f>
        <v>3727.27</v>
      </c>
      <c r="E35" s="604">
        <f>VLOOKUP($A35,'T3_data(t)'!$A:$N,5,FALSE)</f>
        <v>2729.62</v>
      </c>
      <c r="F35" s="605">
        <f>VLOOKUP($A35,'T3_data(t)'!$A:$N,6,FALSE)</f>
        <v>12537.84</v>
      </c>
      <c r="G35" s="606">
        <f>VLOOKUP($A35,'T3_data(t)'!$A:$N,7,FALSE)</f>
        <v>-6.8</v>
      </c>
      <c r="H35" s="606">
        <f>VLOOKUP($A35,'T3_data(t)'!$A:$N,8,FALSE)</f>
        <v>0.32</v>
      </c>
      <c r="I35" s="606">
        <f>VLOOKUP($A35,'T3_data(t)'!$A:$N,9,FALSE)</f>
        <v>-7.84</v>
      </c>
      <c r="J35" s="606">
        <f>VLOOKUP($A35,'T3_data(t)'!$A:$N,10,FALSE)</f>
        <v>-4.25</v>
      </c>
      <c r="K35" s="606">
        <f>VLOOKUP($A35,'T3_data(t)'!$A:$N,11,FALSE)</f>
        <v>13.11</v>
      </c>
      <c r="L35" s="606">
        <f>VLOOKUP($A35,'T3_data(t)'!$A:$N,12,FALSE)</f>
        <v>12.61</v>
      </c>
      <c r="M35" s="606">
        <f>VLOOKUP($A35,'T3_data(t)'!$A:$N,13,FALSE)</f>
        <v>10.65</v>
      </c>
      <c r="N35" s="606">
        <f>VLOOKUP($A35,'T3_data(t)'!$A:$N,14,FALSE)</f>
        <v>11.7</v>
      </c>
      <c r="P35" s="603" t="str">
        <f t="shared" si="13"/>
        <v>-6.8</v>
      </c>
      <c r="Q35" s="603" t="str">
        <f t="shared" si="14"/>
        <v>0.3</v>
      </c>
      <c r="R35" s="603" t="str">
        <f t="shared" si="15"/>
        <v>-7.8</v>
      </c>
      <c r="S35" s="603" t="str">
        <f t="shared" si="16"/>
        <v>-4.3</v>
      </c>
      <c r="T35" s="603" t="str">
        <f t="shared" ref="T35:T76" si="63">IF(FIXED(K35,1)="0.0",FIXED(K35,2),FIXED(K35,1))</f>
        <v>13.1</v>
      </c>
      <c r="U35" s="603" t="str">
        <f t="shared" ref="U35:U76" si="64">IF(FIXED(L35,1)="0.0",FIXED(L35,2),FIXED(L35,1))</f>
        <v>12.6</v>
      </c>
      <c r="V35" s="603" t="str">
        <f t="shared" ref="V35:V76" si="65">IF(FIXED(M35,1)="0.0",FIXED(M35,2),FIXED(M35,1))</f>
        <v>10.7</v>
      </c>
      <c r="W35" s="603" t="str">
        <f t="shared" ref="W35:W76" si="66">IF(FIXED(N35,1)="0.0",FIXED(N35,2),FIXED(N35,1))</f>
        <v>11.7</v>
      </c>
    </row>
    <row r="36" spans="1:28" ht="19.5" customHeight="1" x14ac:dyDescent="0.5">
      <c r="A36" s="356" t="s">
        <v>66</v>
      </c>
      <c r="B36" s="604">
        <f>VLOOKUP($A36,'T3_data(t)'!$A:$N,2,FALSE)</f>
        <v>23188.81</v>
      </c>
      <c r="C36" s="604">
        <f>VLOOKUP($A36,'T3_data(t)'!$A:$N,3,FALSE)</f>
        <v>1756.7</v>
      </c>
      <c r="D36" s="604">
        <f>VLOOKUP($A36,'T3_data(t)'!$A:$N,4,FALSE)</f>
        <v>2200.9299999999998</v>
      </c>
      <c r="E36" s="604">
        <f>VLOOKUP($A36,'T3_data(t)'!$A:$N,5,FALSE)</f>
        <v>1406.63</v>
      </c>
      <c r="F36" s="605">
        <f>VLOOKUP($A36,'T3_data(t)'!$A:$N,6,FALSE)</f>
        <v>6996.15</v>
      </c>
      <c r="G36" s="606">
        <f>VLOOKUP($A36,'T3_data(t)'!$A:$N,7,FALSE)</f>
        <v>-7.08</v>
      </c>
      <c r="H36" s="606">
        <f>VLOOKUP($A36,'T3_data(t)'!$A:$N,8,FALSE)</f>
        <v>3.68</v>
      </c>
      <c r="I36" s="606">
        <f>VLOOKUP($A36,'T3_data(t)'!$A:$N,9,FALSE)</f>
        <v>-19.93</v>
      </c>
      <c r="J36" s="606">
        <f>VLOOKUP($A36,'T3_data(t)'!$A:$N,10,FALSE)</f>
        <v>-8.9</v>
      </c>
      <c r="K36" s="606">
        <f>VLOOKUP($A36,'T3_data(t)'!$A:$N,11,FALSE)</f>
        <v>7.72</v>
      </c>
      <c r="L36" s="606">
        <f>VLOOKUP($A36,'T3_data(t)'!$A:$N,12,FALSE)</f>
        <v>7.45</v>
      </c>
      <c r="M36" s="606">
        <f>VLOOKUP($A36,'T3_data(t)'!$A:$N,13,FALSE)</f>
        <v>5.49</v>
      </c>
      <c r="N36" s="606">
        <f>VLOOKUP($A36,'T3_data(t)'!$A:$N,14,FALSE)</f>
        <v>6.53</v>
      </c>
      <c r="P36" s="603" t="str">
        <f t="shared" si="13"/>
        <v>-7.1</v>
      </c>
      <c r="Q36" s="603" t="str">
        <f t="shared" si="14"/>
        <v>3.7</v>
      </c>
      <c r="R36" s="603" t="str">
        <f t="shared" si="15"/>
        <v>-19.9</v>
      </c>
      <c r="S36" s="603" t="str">
        <f t="shared" si="16"/>
        <v>-8.9</v>
      </c>
      <c r="T36" s="603" t="str">
        <f t="shared" si="63"/>
        <v>7.7</v>
      </c>
      <c r="U36" s="603" t="str">
        <f t="shared" si="64"/>
        <v>7.5</v>
      </c>
      <c r="V36" s="603" t="str">
        <f t="shared" si="65"/>
        <v>5.5</v>
      </c>
      <c r="W36" s="603" t="str">
        <f t="shared" si="66"/>
        <v>6.5</v>
      </c>
    </row>
    <row r="37" spans="1:28" ht="19.5" customHeight="1" x14ac:dyDescent="0.5">
      <c r="A37" s="356" t="s">
        <v>67</v>
      </c>
      <c r="B37" s="604">
        <f>VLOOKUP($A37,'T3_data(t)'!$A:$N,2,FALSE)</f>
        <v>12241.83</v>
      </c>
      <c r="C37" s="604">
        <f>VLOOKUP($A37,'T3_data(t)'!$A:$N,3,FALSE)</f>
        <v>838.09</v>
      </c>
      <c r="D37" s="604">
        <f>VLOOKUP($A37,'T3_data(t)'!$A:$N,4,FALSE)</f>
        <v>1184.44</v>
      </c>
      <c r="E37" s="604">
        <f>VLOOKUP($A37,'T3_data(t)'!$A:$N,5,FALSE)</f>
        <v>675.69</v>
      </c>
      <c r="F37" s="605">
        <f>VLOOKUP($A37,'T3_data(t)'!$A:$N,6,FALSE)</f>
        <v>3542.83</v>
      </c>
      <c r="G37" s="606">
        <f>VLOOKUP($A37,'T3_data(t)'!$A:$N,7,FALSE)</f>
        <v>-4.42</v>
      </c>
      <c r="H37" s="606">
        <f>VLOOKUP($A37,'T3_data(t)'!$A:$N,8,FALSE)</f>
        <v>8.66</v>
      </c>
      <c r="I37" s="606">
        <f>VLOOKUP($A37,'T3_data(t)'!$A:$N,9,FALSE)</f>
        <v>-19.38</v>
      </c>
      <c r="J37" s="606">
        <f>VLOOKUP($A37,'T3_data(t)'!$A:$N,10,FALSE)</f>
        <v>-10.210000000000001</v>
      </c>
      <c r="K37" s="606">
        <f>VLOOKUP($A37,'T3_data(t)'!$A:$N,11,FALSE)</f>
        <v>4.07</v>
      </c>
      <c r="L37" s="606">
        <f>VLOOKUP($A37,'T3_data(t)'!$A:$N,12,FALSE)</f>
        <v>4.01</v>
      </c>
      <c r="M37" s="606">
        <f>VLOOKUP($A37,'T3_data(t)'!$A:$N,13,FALSE)</f>
        <v>2.64</v>
      </c>
      <c r="N37" s="606">
        <f>VLOOKUP($A37,'T3_data(t)'!$A:$N,14,FALSE)</f>
        <v>3.31</v>
      </c>
      <c r="P37" s="603" t="str">
        <f t="shared" si="13"/>
        <v>-4.4</v>
      </c>
      <c r="Q37" s="603" t="str">
        <f t="shared" si="14"/>
        <v>8.7</v>
      </c>
      <c r="R37" s="603" t="str">
        <f t="shared" si="15"/>
        <v>-19.4</v>
      </c>
      <c r="S37" s="603" t="str">
        <f t="shared" si="16"/>
        <v>-10.2</v>
      </c>
      <c r="T37" s="603" t="str">
        <f t="shared" si="63"/>
        <v>4.1</v>
      </c>
      <c r="U37" s="603" t="str">
        <f t="shared" si="64"/>
        <v>4.0</v>
      </c>
      <c r="V37" s="603" t="str">
        <f t="shared" si="65"/>
        <v>2.6</v>
      </c>
      <c r="W37" s="603" t="str">
        <f t="shared" si="66"/>
        <v>3.3</v>
      </c>
    </row>
    <row r="38" spans="1:28" ht="19.5" customHeight="1" x14ac:dyDescent="0.5">
      <c r="A38" s="356" t="s">
        <v>68</v>
      </c>
      <c r="B38" s="604">
        <f>VLOOKUP($A38,'T3_data(t)'!$A:$N,2,FALSE)</f>
        <v>8559.68</v>
      </c>
      <c r="C38" s="604">
        <f>VLOOKUP($A38,'T3_data(t)'!$A:$N,3,FALSE)</f>
        <v>747.92</v>
      </c>
      <c r="D38" s="604">
        <f>VLOOKUP($A38,'T3_data(t)'!$A:$N,4,FALSE)</f>
        <v>747.87</v>
      </c>
      <c r="E38" s="604">
        <f>VLOOKUP($A38,'T3_data(t)'!$A:$N,5,FALSE)</f>
        <v>531.47</v>
      </c>
      <c r="F38" s="605">
        <f>VLOOKUP($A38,'T3_data(t)'!$A:$N,6,FALSE)</f>
        <v>2528.41</v>
      </c>
      <c r="G38" s="606">
        <f>VLOOKUP($A38,'T3_data(t)'!$A:$N,7,FALSE)</f>
        <v>-8.2100000000000009</v>
      </c>
      <c r="H38" s="606">
        <f>VLOOKUP($A38,'T3_data(t)'!$A:$N,8,FALSE)</f>
        <v>-0.15</v>
      </c>
      <c r="I38" s="606">
        <f>VLOOKUP($A38,'T3_data(t)'!$A:$N,9,FALSE)</f>
        <v>-28.94</v>
      </c>
      <c r="J38" s="606">
        <f>VLOOKUP($A38,'T3_data(t)'!$A:$N,10,FALSE)</f>
        <v>-9.51</v>
      </c>
      <c r="K38" s="606">
        <f>VLOOKUP($A38,'T3_data(t)'!$A:$N,11,FALSE)</f>
        <v>2.85</v>
      </c>
      <c r="L38" s="606">
        <f>VLOOKUP($A38,'T3_data(t)'!$A:$N,12,FALSE)</f>
        <v>2.5299999999999998</v>
      </c>
      <c r="M38" s="606">
        <f>VLOOKUP($A38,'T3_data(t)'!$A:$N,13,FALSE)</f>
        <v>2.0699999999999998</v>
      </c>
      <c r="N38" s="606">
        <f>VLOOKUP($A38,'T3_data(t)'!$A:$N,14,FALSE)</f>
        <v>2.36</v>
      </c>
      <c r="P38" s="603" t="str">
        <f t="shared" si="13"/>
        <v>-8.2</v>
      </c>
      <c r="Q38" s="603" t="str">
        <f t="shared" si="14"/>
        <v>-0.2</v>
      </c>
      <c r="R38" s="603" t="str">
        <f t="shared" si="15"/>
        <v>-28.9</v>
      </c>
      <c r="S38" s="603" t="str">
        <f t="shared" si="16"/>
        <v>-9.5</v>
      </c>
      <c r="T38" s="603" t="str">
        <f t="shared" si="63"/>
        <v>2.9</v>
      </c>
      <c r="U38" s="603" t="str">
        <f t="shared" si="64"/>
        <v>2.5</v>
      </c>
      <c r="V38" s="603" t="str">
        <f t="shared" si="65"/>
        <v>2.1</v>
      </c>
      <c r="W38" s="603" t="str">
        <f t="shared" si="66"/>
        <v>2.4</v>
      </c>
    </row>
    <row r="39" spans="1:28" ht="19.5" customHeight="1" x14ac:dyDescent="0.5">
      <c r="A39" s="356" t="s">
        <v>69</v>
      </c>
      <c r="B39" s="604">
        <f>VLOOKUP($A39,'T3_data(t)'!$A:$N,2,FALSE)</f>
        <v>2368.19</v>
      </c>
      <c r="C39" s="604">
        <f>VLOOKUP($A39,'T3_data(t)'!$A:$N,3,FALSE)</f>
        <v>169.35</v>
      </c>
      <c r="D39" s="604">
        <f>VLOOKUP($A39,'T3_data(t)'!$A:$N,4,FALSE)</f>
        <v>263.20999999999998</v>
      </c>
      <c r="E39" s="604">
        <f>VLOOKUP($A39,'T3_data(t)'!$A:$N,5,FALSE)</f>
        <v>193.1</v>
      </c>
      <c r="F39" s="605">
        <f>VLOOKUP($A39,'T3_data(t)'!$A:$N,6,FALSE)</f>
        <v>910.11</v>
      </c>
      <c r="G39" s="606">
        <f>VLOOKUP($A39,'T3_data(t)'!$A:$N,7,FALSE)</f>
        <v>-15.06</v>
      </c>
      <c r="H39" s="606">
        <f>VLOOKUP($A39,'T3_data(t)'!$A:$N,8,FALSE)</f>
        <v>-6.91</v>
      </c>
      <c r="I39" s="606">
        <f>VLOOKUP($A39,'T3_data(t)'!$A:$N,9,FALSE)</f>
        <v>14.02</v>
      </c>
      <c r="J39" s="606">
        <f>VLOOKUP($A39,'T3_data(t)'!$A:$N,10,FALSE)</f>
        <v>-2.56</v>
      </c>
      <c r="K39" s="606">
        <f>VLOOKUP($A39,'T3_data(t)'!$A:$N,11,FALSE)</f>
        <v>0.79</v>
      </c>
      <c r="L39" s="606">
        <f>VLOOKUP($A39,'T3_data(t)'!$A:$N,12,FALSE)</f>
        <v>0.89</v>
      </c>
      <c r="M39" s="606">
        <f>VLOOKUP($A39,'T3_data(t)'!$A:$N,13,FALSE)</f>
        <v>0.75</v>
      </c>
      <c r="N39" s="606">
        <f>VLOOKUP($A39,'T3_data(t)'!$A:$N,14,FALSE)</f>
        <v>0.85</v>
      </c>
      <c r="P39" s="603" t="str">
        <f t="shared" si="13"/>
        <v>-15.1</v>
      </c>
      <c r="Q39" s="603" t="str">
        <f t="shared" si="14"/>
        <v>-6.9</v>
      </c>
      <c r="R39" s="603" t="str">
        <f t="shared" si="15"/>
        <v>14.0</v>
      </c>
      <c r="S39" s="603" t="str">
        <f t="shared" si="16"/>
        <v>-2.6</v>
      </c>
      <c r="T39" s="603" t="str">
        <f t="shared" si="63"/>
        <v>0.8</v>
      </c>
      <c r="U39" s="603" t="str">
        <f t="shared" si="64"/>
        <v>0.9</v>
      </c>
      <c r="V39" s="603" t="str">
        <f t="shared" si="65"/>
        <v>0.8</v>
      </c>
      <c r="W39" s="603" t="str">
        <f t="shared" si="66"/>
        <v>0.9</v>
      </c>
    </row>
    <row r="40" spans="1:28" ht="19.5" customHeight="1" x14ac:dyDescent="0.5">
      <c r="A40" s="356" t="s">
        <v>70</v>
      </c>
      <c r="B40" s="604">
        <f>VLOOKUP($A40,'T3_data(t)'!$A:$N,2,FALSE)</f>
        <v>18.899999999999999</v>
      </c>
      <c r="C40" s="604">
        <f>VLOOKUP($A40,'T3_data(t)'!$A:$N,3,FALSE)</f>
        <v>1.32</v>
      </c>
      <c r="D40" s="604">
        <f>VLOOKUP($A40,'T3_data(t)'!$A:$N,4,FALSE)</f>
        <v>5.4</v>
      </c>
      <c r="E40" s="604">
        <f>VLOOKUP($A40,'T3_data(t)'!$A:$N,5,FALSE)</f>
        <v>6.37</v>
      </c>
      <c r="F40" s="605">
        <f>VLOOKUP($A40,'T3_data(t)'!$A:$N,6,FALSE)</f>
        <v>14.8</v>
      </c>
      <c r="G40" s="606">
        <f>VLOOKUP($A40,'T3_data(t)'!$A:$N,7,FALSE)</f>
        <v>-44.83</v>
      </c>
      <c r="H40" s="606">
        <f>VLOOKUP($A40,'T3_data(t)'!$A:$N,8,FALSE)</f>
        <v>445.45</v>
      </c>
      <c r="I40" s="606">
        <f>VLOOKUP($A40,'T3_data(t)'!$A:$N,9,FALSE)</f>
        <v>382.58</v>
      </c>
      <c r="J40" s="606">
        <f>VLOOKUP($A40,'T3_data(t)'!$A:$N,10,FALSE)</f>
        <v>162.41</v>
      </c>
      <c r="K40" s="609">
        <f>VLOOKUP($A40,'T3_data(t)'!$A:$N,11,FALSE)</f>
        <v>0.01</v>
      </c>
      <c r="L40" s="609">
        <f>VLOOKUP($A40,'T3_data(t)'!$A:$N,12,FALSE)</f>
        <v>0.02</v>
      </c>
      <c r="M40" s="609">
        <f>VLOOKUP($A40,'T3_data(t)'!$A:$N,13,FALSE)</f>
        <v>0.02</v>
      </c>
      <c r="N40" s="609">
        <f>VLOOKUP($A40,'T3_data(t)'!$A:$N,14,FALSE)</f>
        <v>0.01</v>
      </c>
      <c r="P40" s="603" t="str">
        <f t="shared" si="13"/>
        <v>-44.8</v>
      </c>
      <c r="Q40" s="603" t="str">
        <f t="shared" si="14"/>
        <v>445.5</v>
      </c>
      <c r="R40" s="603" t="str">
        <f t="shared" si="15"/>
        <v>382.6</v>
      </c>
      <c r="S40" s="603" t="str">
        <f t="shared" si="16"/>
        <v>162.4</v>
      </c>
      <c r="T40" s="603" t="str">
        <f t="shared" si="63"/>
        <v>0.01</v>
      </c>
      <c r="U40" s="603" t="str">
        <f t="shared" si="64"/>
        <v>0.02</v>
      </c>
      <c r="V40" s="603" t="str">
        <f t="shared" si="65"/>
        <v>0.02</v>
      </c>
      <c r="W40" s="603" t="str">
        <f t="shared" si="66"/>
        <v>0.01</v>
      </c>
    </row>
    <row r="41" spans="1:28" ht="19.5" customHeight="1" x14ac:dyDescent="0.5">
      <c r="A41" s="356" t="s">
        <v>71</v>
      </c>
      <c r="B41" s="604">
        <f>VLOOKUP($A41,'T3_data(t)'!$A:$N,2,FALSE)</f>
        <v>15491.4</v>
      </c>
      <c r="C41" s="604">
        <f>VLOOKUP($A41,'T3_data(t)'!$A:$N,3,FALSE)</f>
        <v>1145.92</v>
      </c>
      <c r="D41" s="604">
        <f>VLOOKUP($A41,'T3_data(t)'!$A:$N,4,FALSE)</f>
        <v>1405.03</v>
      </c>
      <c r="E41" s="604">
        <f>VLOOKUP($A41,'T3_data(t)'!$A:$N,5,FALSE)</f>
        <v>1261.73</v>
      </c>
      <c r="F41" s="605">
        <f>VLOOKUP($A41,'T3_data(t)'!$A:$N,6,FALSE)</f>
        <v>5248.27</v>
      </c>
      <c r="G41" s="606">
        <f>VLOOKUP($A41,'T3_data(t)'!$A:$N,7,FALSE)</f>
        <v>-3.1</v>
      </c>
      <c r="H41" s="606">
        <f>VLOOKUP($A41,'T3_data(t)'!$A:$N,8,FALSE)</f>
        <v>-2.95</v>
      </c>
      <c r="I41" s="606">
        <f>VLOOKUP($A41,'T3_data(t)'!$A:$N,9,FALSE)</f>
        <v>10.11</v>
      </c>
      <c r="J41" s="606">
        <f>VLOOKUP($A41,'T3_data(t)'!$A:$N,10,FALSE)</f>
        <v>2.94</v>
      </c>
      <c r="K41" s="606">
        <f>VLOOKUP($A41,'T3_data(t)'!$A:$N,11,FALSE)</f>
        <v>5.15</v>
      </c>
      <c r="L41" s="606">
        <f>VLOOKUP($A41,'T3_data(t)'!$A:$N,12,FALSE)</f>
        <v>4.76</v>
      </c>
      <c r="M41" s="606">
        <f>VLOOKUP($A41,'T3_data(t)'!$A:$N,13,FALSE)</f>
        <v>4.92</v>
      </c>
      <c r="N41" s="606">
        <f>VLOOKUP($A41,'T3_data(t)'!$A:$N,14,FALSE)</f>
        <v>4.9000000000000004</v>
      </c>
      <c r="P41" s="603" t="str">
        <f t="shared" si="13"/>
        <v>-3.1</v>
      </c>
      <c r="Q41" s="603" t="str">
        <f t="shared" si="14"/>
        <v>-3.0</v>
      </c>
      <c r="R41" s="603" t="str">
        <f t="shared" si="15"/>
        <v>10.1</v>
      </c>
      <c r="S41" s="603" t="str">
        <f t="shared" si="16"/>
        <v>2.9</v>
      </c>
      <c r="T41" s="603" t="str">
        <f t="shared" si="63"/>
        <v>5.2</v>
      </c>
      <c r="U41" s="603" t="str">
        <f t="shared" si="64"/>
        <v>4.8</v>
      </c>
      <c r="V41" s="603" t="str">
        <f t="shared" si="65"/>
        <v>4.9</v>
      </c>
      <c r="W41" s="603" t="str">
        <f t="shared" si="66"/>
        <v>4.9</v>
      </c>
    </row>
    <row r="42" spans="1:28" ht="19.5" customHeight="1" x14ac:dyDescent="0.5">
      <c r="A42" s="356" t="s">
        <v>72</v>
      </c>
      <c r="B42" s="604">
        <f>VLOOKUP($A42,'T3_data(t)'!$A:$N,2,FALSE)</f>
        <v>10239.92</v>
      </c>
      <c r="C42" s="604">
        <f>VLOOKUP($A42,'T3_data(t)'!$A:$N,3,FALSE)</f>
        <v>779.29</v>
      </c>
      <c r="D42" s="604">
        <f>VLOOKUP($A42,'T3_data(t)'!$A:$N,4,FALSE)</f>
        <v>918.63</v>
      </c>
      <c r="E42" s="604">
        <f>VLOOKUP($A42,'T3_data(t)'!$A:$N,5,FALSE)</f>
        <v>832.54</v>
      </c>
      <c r="F42" s="605">
        <f>VLOOKUP($A42,'T3_data(t)'!$A:$N,6,FALSE)</f>
        <v>3447.89</v>
      </c>
      <c r="G42" s="606">
        <f>VLOOKUP($A42,'T3_data(t)'!$A:$N,7,FALSE)</f>
        <v>1.88</v>
      </c>
      <c r="H42" s="606">
        <f>VLOOKUP($A42,'T3_data(t)'!$A:$N,8,FALSE)</f>
        <v>6.67</v>
      </c>
      <c r="I42" s="606">
        <f>VLOOKUP($A42,'T3_data(t)'!$A:$N,9,FALSE)</f>
        <v>6.83</v>
      </c>
      <c r="J42" s="606">
        <f>VLOOKUP($A42,'T3_data(t)'!$A:$N,10,FALSE)</f>
        <v>5.78</v>
      </c>
      <c r="K42" s="606">
        <f>VLOOKUP($A42,'T3_data(t)'!$A:$N,11,FALSE)</f>
        <v>3.41</v>
      </c>
      <c r="L42" s="606">
        <f>VLOOKUP($A42,'T3_data(t)'!$A:$N,12,FALSE)</f>
        <v>3.11</v>
      </c>
      <c r="M42" s="606">
        <f>VLOOKUP($A42,'T3_data(t)'!$A:$N,13,FALSE)</f>
        <v>3.25</v>
      </c>
      <c r="N42" s="606">
        <f>VLOOKUP($A42,'T3_data(t)'!$A:$N,14,FALSE)</f>
        <v>3.22</v>
      </c>
      <c r="P42" s="603" t="str">
        <f t="shared" si="13"/>
        <v>1.9</v>
      </c>
      <c r="Q42" s="603" t="str">
        <f t="shared" si="14"/>
        <v>6.7</v>
      </c>
      <c r="R42" s="603" t="str">
        <f t="shared" si="15"/>
        <v>6.8</v>
      </c>
      <c r="S42" s="603" t="str">
        <f t="shared" si="16"/>
        <v>5.8</v>
      </c>
      <c r="T42" s="603" t="str">
        <f t="shared" si="63"/>
        <v>3.4</v>
      </c>
      <c r="U42" s="603" t="str">
        <f t="shared" si="64"/>
        <v>3.1</v>
      </c>
      <c r="V42" s="603" t="str">
        <f t="shared" si="65"/>
        <v>3.3</v>
      </c>
      <c r="W42" s="603" t="str">
        <f t="shared" si="66"/>
        <v>3.2</v>
      </c>
    </row>
    <row r="43" spans="1:28" ht="19.5" customHeight="1" x14ac:dyDescent="0.5">
      <c r="A43" s="356" t="s">
        <v>73</v>
      </c>
      <c r="B43" s="604">
        <f>VLOOKUP($A43,'T3_data(t)'!$A:$N,2,FALSE)</f>
        <v>3641.05</v>
      </c>
      <c r="C43" s="604">
        <f>VLOOKUP($A43,'T3_data(t)'!$A:$N,3,FALSE)</f>
        <v>254.03</v>
      </c>
      <c r="D43" s="604">
        <f>VLOOKUP($A43,'T3_data(t)'!$A:$N,4,FALSE)</f>
        <v>328.22</v>
      </c>
      <c r="E43" s="604">
        <f>VLOOKUP($A43,'T3_data(t)'!$A:$N,5,FALSE)</f>
        <v>294.66000000000003</v>
      </c>
      <c r="F43" s="605">
        <f>VLOOKUP($A43,'T3_data(t)'!$A:$N,6,FALSE)</f>
        <v>1209.9100000000001</v>
      </c>
      <c r="G43" s="606">
        <f>VLOOKUP($A43,'T3_data(t)'!$A:$N,7,FALSE)</f>
        <v>-18.3</v>
      </c>
      <c r="H43" s="606">
        <f>VLOOKUP($A43,'T3_data(t)'!$A:$N,8,FALSE)</f>
        <v>-27.02</v>
      </c>
      <c r="I43" s="606">
        <f>VLOOKUP($A43,'T3_data(t)'!$A:$N,9,FALSE)</f>
        <v>15.99</v>
      </c>
      <c r="J43" s="606">
        <f>VLOOKUP($A43,'T3_data(t)'!$A:$N,10,FALSE)</f>
        <v>-7.97</v>
      </c>
      <c r="K43" s="606">
        <f>VLOOKUP($A43,'T3_data(t)'!$A:$N,11,FALSE)</f>
        <v>1.21</v>
      </c>
      <c r="L43" s="606">
        <f>VLOOKUP($A43,'T3_data(t)'!$A:$N,12,FALSE)</f>
        <v>1.1100000000000001</v>
      </c>
      <c r="M43" s="606">
        <f>VLOOKUP($A43,'T3_data(t)'!$A:$N,13,FALSE)</f>
        <v>1.1499999999999999</v>
      </c>
      <c r="N43" s="606">
        <f>VLOOKUP($A43,'T3_data(t)'!$A:$N,14,FALSE)</f>
        <v>1.1299999999999999</v>
      </c>
      <c r="P43" s="603" t="str">
        <f t="shared" si="13"/>
        <v>-18.3</v>
      </c>
      <c r="Q43" s="603" t="str">
        <f t="shared" si="14"/>
        <v>-27.0</v>
      </c>
      <c r="R43" s="603" t="str">
        <f t="shared" si="15"/>
        <v>16.0</v>
      </c>
      <c r="S43" s="603" t="str">
        <f t="shared" si="16"/>
        <v>-8.0</v>
      </c>
      <c r="T43" s="603" t="str">
        <f t="shared" si="63"/>
        <v>1.2</v>
      </c>
      <c r="U43" s="603" t="str">
        <f t="shared" si="64"/>
        <v>1.1</v>
      </c>
      <c r="V43" s="603" t="str">
        <f t="shared" si="65"/>
        <v>1.2</v>
      </c>
      <c r="W43" s="603" t="str">
        <f t="shared" si="66"/>
        <v>1.1</v>
      </c>
    </row>
    <row r="44" spans="1:28" ht="19.5" customHeight="1" x14ac:dyDescent="0.5">
      <c r="A44" s="356" t="s">
        <v>74</v>
      </c>
      <c r="B44" s="604">
        <f>VLOOKUP($A44,'T3_data(t)'!$A:$N,2,FALSE)</f>
        <v>725.45</v>
      </c>
      <c r="C44" s="604">
        <f>VLOOKUP($A44,'T3_data(t)'!$A:$N,3,FALSE)</f>
        <v>59.35</v>
      </c>
      <c r="D44" s="604">
        <f>VLOOKUP($A44,'T3_data(t)'!$A:$N,4,FALSE)</f>
        <v>121.32</v>
      </c>
      <c r="E44" s="604">
        <f>VLOOKUP($A44,'T3_data(t)'!$A:$N,5,FALSE)</f>
        <v>61.25</v>
      </c>
      <c r="F44" s="605">
        <f>VLOOKUP($A44,'T3_data(t)'!$A:$N,6,FALSE)</f>
        <v>293.42</v>
      </c>
      <c r="G44" s="606">
        <f>VLOOKUP($A44,'T3_data(t)'!$A:$N,7,FALSE)</f>
        <v>-45.71</v>
      </c>
      <c r="H44" s="606">
        <f>VLOOKUP($A44,'T3_data(t)'!$A:$N,8,FALSE)</f>
        <v>-16.28</v>
      </c>
      <c r="I44" s="606">
        <f>VLOOKUP($A44,'T3_data(t)'!$A:$N,9,FALSE)</f>
        <v>3.2</v>
      </c>
      <c r="J44" s="606">
        <f>VLOOKUP($A44,'T3_data(t)'!$A:$N,10,FALSE)</f>
        <v>-7.22</v>
      </c>
      <c r="K44" s="606">
        <f>VLOOKUP($A44,'T3_data(t)'!$A:$N,11,FALSE)</f>
        <v>0.24</v>
      </c>
      <c r="L44" s="606">
        <f>VLOOKUP($A44,'T3_data(t)'!$A:$N,12,FALSE)</f>
        <v>0.41</v>
      </c>
      <c r="M44" s="606">
        <f>VLOOKUP($A44,'T3_data(t)'!$A:$N,13,FALSE)</f>
        <v>0.24</v>
      </c>
      <c r="N44" s="606">
        <f>VLOOKUP($A44,'T3_data(t)'!$A:$N,14,FALSE)</f>
        <v>0.27</v>
      </c>
      <c r="P44" s="603" t="str">
        <f t="shared" si="13"/>
        <v>-45.7</v>
      </c>
      <c r="Q44" s="603" t="str">
        <f t="shared" si="14"/>
        <v>-16.3</v>
      </c>
      <c r="R44" s="603" t="str">
        <f t="shared" si="15"/>
        <v>3.2</v>
      </c>
      <c r="S44" s="603" t="str">
        <f t="shared" si="16"/>
        <v>-7.2</v>
      </c>
      <c r="T44" s="603" t="str">
        <f t="shared" si="63"/>
        <v>0.2</v>
      </c>
      <c r="U44" s="603" t="str">
        <f t="shared" si="64"/>
        <v>0.4</v>
      </c>
      <c r="V44" s="603" t="str">
        <f t="shared" si="65"/>
        <v>0.2</v>
      </c>
      <c r="W44" s="603" t="str">
        <f t="shared" si="66"/>
        <v>0.3</v>
      </c>
    </row>
    <row r="45" spans="1:28" ht="19.5" customHeight="1" x14ac:dyDescent="0.5">
      <c r="A45" s="356" t="s">
        <v>75</v>
      </c>
      <c r="B45" s="604">
        <f>VLOOKUP($A45,'T3_data(t)'!$A:$N,2,FALSE)</f>
        <v>52939.73</v>
      </c>
      <c r="C45" s="604">
        <f>VLOOKUP($A45,'T3_data(t)'!$A:$N,3,FALSE)</f>
        <v>3900.55</v>
      </c>
      <c r="D45" s="604">
        <f>VLOOKUP($A45,'T3_data(t)'!$A:$N,4,FALSE)</f>
        <v>6218.23</v>
      </c>
      <c r="E45" s="604">
        <f>VLOOKUP($A45,'T3_data(t)'!$A:$N,5,FALSE)</f>
        <v>5242.2299999999996</v>
      </c>
      <c r="F45" s="605">
        <f>VLOOKUP($A45,'T3_data(t)'!$A:$N,6,FALSE)</f>
        <v>20233.61</v>
      </c>
      <c r="G45" s="606">
        <f>VLOOKUP($A45,'T3_data(t)'!$A:$N,7,FALSE)</f>
        <v>14.39</v>
      </c>
      <c r="H45" s="606">
        <f>VLOOKUP($A45,'T3_data(t)'!$A:$N,8,FALSE)</f>
        <v>47.84</v>
      </c>
      <c r="I45" s="606">
        <f>VLOOKUP($A45,'T3_data(t)'!$A:$N,9,FALSE)</f>
        <v>34.4</v>
      </c>
      <c r="J45" s="606">
        <f>VLOOKUP($A45,'T3_data(t)'!$A:$N,10,FALSE)</f>
        <v>30.97</v>
      </c>
      <c r="K45" s="606">
        <f>VLOOKUP($A45,'T3_data(t)'!$A:$N,11,FALSE)</f>
        <v>17.62</v>
      </c>
      <c r="L45" s="606">
        <f>VLOOKUP($A45,'T3_data(t)'!$A:$N,12,FALSE)</f>
        <v>21.04</v>
      </c>
      <c r="M45" s="606">
        <f>VLOOKUP($A45,'T3_data(t)'!$A:$N,13,FALSE)</f>
        <v>20.46</v>
      </c>
      <c r="N45" s="606">
        <f>VLOOKUP($A45,'T3_data(t)'!$A:$N,14,FALSE)</f>
        <v>18.88</v>
      </c>
      <c r="P45" s="603" t="str">
        <f t="shared" si="13"/>
        <v>14.4</v>
      </c>
      <c r="Q45" s="603" t="str">
        <f t="shared" si="14"/>
        <v>47.8</v>
      </c>
      <c r="R45" s="603" t="str">
        <f t="shared" si="15"/>
        <v>34.4</v>
      </c>
      <c r="S45" s="603" t="str">
        <f t="shared" si="16"/>
        <v>31.0</v>
      </c>
      <c r="T45" s="603" t="str">
        <f t="shared" si="63"/>
        <v>17.6</v>
      </c>
      <c r="U45" s="603" t="str">
        <f t="shared" si="64"/>
        <v>21.0</v>
      </c>
      <c r="V45" s="603" t="str">
        <f t="shared" si="65"/>
        <v>20.5</v>
      </c>
      <c r="W45" s="603" t="str">
        <f t="shared" si="66"/>
        <v>18.9</v>
      </c>
    </row>
    <row r="46" spans="1:28" ht="19.5" customHeight="1" x14ac:dyDescent="0.5">
      <c r="A46" s="356" t="s">
        <v>76</v>
      </c>
      <c r="B46" s="604">
        <f>VLOOKUP($A46,'T3_data(t)'!$A:$N,2,FALSE)</f>
        <v>24610.43</v>
      </c>
      <c r="C46" s="604">
        <f>VLOOKUP($A46,'T3_data(t)'!$A:$N,3,FALSE)</f>
        <v>1602.83</v>
      </c>
      <c r="D46" s="604">
        <f>VLOOKUP($A46,'T3_data(t)'!$A:$N,4,FALSE)</f>
        <v>3586.38</v>
      </c>
      <c r="E46" s="604">
        <f>VLOOKUP($A46,'T3_data(t)'!$A:$N,5,FALSE)</f>
        <v>2806.62</v>
      </c>
      <c r="F46" s="605">
        <f>VLOOKUP($A46,'T3_data(t)'!$A:$N,6,FALSE)</f>
        <v>10880.57</v>
      </c>
      <c r="G46" s="606">
        <f>VLOOKUP($A46,'T3_data(t)'!$A:$N,7,FALSE)</f>
        <v>38.11</v>
      </c>
      <c r="H46" s="606">
        <f>VLOOKUP($A46,'T3_data(t)'!$A:$N,8,FALSE)</f>
        <v>80.23</v>
      </c>
      <c r="I46" s="606">
        <f>VLOOKUP($A46,'T3_data(t)'!$A:$N,9,FALSE)</f>
        <v>75.099999999999994</v>
      </c>
      <c r="J46" s="606">
        <f>VLOOKUP($A46,'T3_data(t)'!$A:$N,10,FALSE)</f>
        <v>64.34</v>
      </c>
      <c r="K46" s="606">
        <f>VLOOKUP($A46,'T3_data(t)'!$A:$N,11,FALSE)</f>
        <v>8.19</v>
      </c>
      <c r="L46" s="606">
        <f>VLOOKUP($A46,'T3_data(t)'!$A:$N,12,FALSE)</f>
        <v>12.14</v>
      </c>
      <c r="M46" s="606">
        <f>VLOOKUP($A46,'T3_data(t)'!$A:$N,13,FALSE)</f>
        <v>10.95</v>
      </c>
      <c r="N46" s="606">
        <f>VLOOKUP($A46,'T3_data(t)'!$A:$N,14,FALSE)</f>
        <v>10.15</v>
      </c>
      <c r="P46" s="603" t="str">
        <f t="shared" si="13"/>
        <v>38.1</v>
      </c>
      <c r="Q46" s="603" t="str">
        <f t="shared" si="14"/>
        <v>80.2</v>
      </c>
      <c r="R46" s="603" t="str">
        <f t="shared" si="15"/>
        <v>75.1</v>
      </c>
      <c r="S46" s="603" t="str">
        <f t="shared" si="16"/>
        <v>64.3</v>
      </c>
      <c r="T46" s="603" t="str">
        <f t="shared" si="63"/>
        <v>8.2</v>
      </c>
      <c r="U46" s="603" t="str">
        <f t="shared" si="64"/>
        <v>12.1</v>
      </c>
      <c r="V46" s="603" t="str">
        <f t="shared" si="65"/>
        <v>11.0</v>
      </c>
      <c r="W46" s="603" t="str">
        <f t="shared" si="66"/>
        <v>10.2</v>
      </c>
    </row>
    <row r="47" spans="1:28" ht="19.5" customHeight="1" x14ac:dyDescent="0.5">
      <c r="A47" s="356" t="s">
        <v>77</v>
      </c>
      <c r="B47" s="604">
        <f>VLOOKUP($A47,'T3_data(t)'!$A:$N,2,FALSE)</f>
        <v>10301.69</v>
      </c>
      <c r="C47" s="604">
        <f>VLOOKUP($A47,'T3_data(t)'!$A:$N,3,FALSE)</f>
        <v>586.11</v>
      </c>
      <c r="D47" s="604">
        <f>VLOOKUP($A47,'T3_data(t)'!$A:$N,4,FALSE)</f>
        <v>1309.29</v>
      </c>
      <c r="E47" s="604">
        <f>VLOOKUP($A47,'T3_data(t)'!$A:$N,5,FALSE)</f>
        <v>823.03</v>
      </c>
      <c r="F47" s="605">
        <f>VLOOKUP($A47,'T3_data(t)'!$A:$N,6,FALSE)</f>
        <v>3819.89</v>
      </c>
      <c r="G47" s="606">
        <f>VLOOKUP($A47,'T3_data(t)'!$A:$N,7,FALSE)</f>
        <v>25.55</v>
      </c>
      <c r="H47" s="606">
        <f>VLOOKUP($A47,'T3_data(t)'!$A:$N,8,FALSE)</f>
        <v>45.53</v>
      </c>
      <c r="I47" s="606">
        <f>VLOOKUP($A47,'T3_data(t)'!$A:$N,9,FALSE)</f>
        <v>40.42</v>
      </c>
      <c r="J47" s="606">
        <f>VLOOKUP($A47,'T3_data(t)'!$A:$N,10,FALSE)</f>
        <v>42.44</v>
      </c>
      <c r="K47" s="606">
        <f>VLOOKUP($A47,'T3_data(t)'!$A:$N,11,FALSE)</f>
        <v>3.43</v>
      </c>
      <c r="L47" s="606">
        <f>VLOOKUP($A47,'T3_data(t)'!$A:$N,12,FALSE)</f>
        <v>4.43</v>
      </c>
      <c r="M47" s="606">
        <f>VLOOKUP($A47,'T3_data(t)'!$A:$N,13,FALSE)</f>
        <v>3.21</v>
      </c>
      <c r="N47" s="606">
        <f>VLOOKUP($A47,'T3_data(t)'!$A:$N,14,FALSE)</f>
        <v>3.56</v>
      </c>
      <c r="P47" s="603" t="str">
        <f t="shared" si="13"/>
        <v>25.6</v>
      </c>
      <c r="Q47" s="603" t="str">
        <f t="shared" si="14"/>
        <v>45.5</v>
      </c>
      <c r="R47" s="603" t="str">
        <f t="shared" si="15"/>
        <v>40.4</v>
      </c>
      <c r="S47" s="603" t="str">
        <f t="shared" si="16"/>
        <v>42.4</v>
      </c>
      <c r="T47" s="603" t="str">
        <f t="shared" si="63"/>
        <v>3.4</v>
      </c>
      <c r="U47" s="603" t="str">
        <f t="shared" si="64"/>
        <v>4.4</v>
      </c>
      <c r="V47" s="603" t="str">
        <f t="shared" si="65"/>
        <v>3.2</v>
      </c>
      <c r="W47" s="603" t="str">
        <f t="shared" si="66"/>
        <v>3.6</v>
      </c>
    </row>
    <row r="48" spans="1:28" ht="19.5" customHeight="1" x14ac:dyDescent="0.5">
      <c r="A48" s="356" t="s">
        <v>78</v>
      </c>
      <c r="B48" s="604">
        <f>VLOOKUP($A48,'T3_data(t)'!$A:$N,2,FALSE)</f>
        <v>8687.33</v>
      </c>
      <c r="C48" s="604">
        <f>VLOOKUP($A48,'T3_data(t)'!$A:$N,3,FALSE)</f>
        <v>656.01</v>
      </c>
      <c r="D48" s="604">
        <f>VLOOKUP($A48,'T3_data(t)'!$A:$N,4,FALSE)</f>
        <v>938.7</v>
      </c>
      <c r="E48" s="604">
        <f>VLOOKUP($A48,'T3_data(t)'!$A:$N,5,FALSE)</f>
        <v>911.72</v>
      </c>
      <c r="F48" s="605">
        <f>VLOOKUP($A48,'T3_data(t)'!$A:$N,6,FALSE)</f>
        <v>3452.9</v>
      </c>
      <c r="G48" s="606">
        <f>VLOOKUP($A48,'T3_data(t)'!$A:$N,7,FALSE)</f>
        <v>-10.46</v>
      </c>
      <c r="H48" s="606">
        <f>VLOOKUP($A48,'T3_data(t)'!$A:$N,8,FALSE)</f>
        <v>41.5</v>
      </c>
      <c r="I48" s="606">
        <f>VLOOKUP($A48,'T3_data(t)'!$A:$N,9,FALSE)</f>
        <v>38.979999999999997</v>
      </c>
      <c r="J48" s="606">
        <f>VLOOKUP($A48,'T3_data(t)'!$A:$N,10,FALSE)</f>
        <v>28.14</v>
      </c>
      <c r="K48" s="606">
        <f>VLOOKUP($A48,'T3_data(t)'!$A:$N,11,FALSE)</f>
        <v>2.89</v>
      </c>
      <c r="L48" s="606">
        <f>VLOOKUP($A48,'T3_data(t)'!$A:$N,12,FALSE)</f>
        <v>3.18</v>
      </c>
      <c r="M48" s="606">
        <f>VLOOKUP($A48,'T3_data(t)'!$A:$N,13,FALSE)</f>
        <v>3.56</v>
      </c>
      <c r="N48" s="606">
        <f>VLOOKUP($A48,'T3_data(t)'!$A:$N,14,FALSE)</f>
        <v>3.22</v>
      </c>
      <c r="P48" s="603" t="str">
        <f t="shared" si="13"/>
        <v>-10.5</v>
      </c>
      <c r="Q48" s="603" t="str">
        <f t="shared" si="14"/>
        <v>41.5</v>
      </c>
      <c r="R48" s="603" t="str">
        <f t="shared" si="15"/>
        <v>39.0</v>
      </c>
      <c r="S48" s="603" t="str">
        <f t="shared" si="16"/>
        <v>28.1</v>
      </c>
      <c r="T48" s="603" t="str">
        <f t="shared" si="63"/>
        <v>2.9</v>
      </c>
      <c r="U48" s="603" t="str">
        <f t="shared" si="64"/>
        <v>3.2</v>
      </c>
      <c r="V48" s="603" t="str">
        <f t="shared" si="65"/>
        <v>3.6</v>
      </c>
      <c r="W48" s="603" t="str">
        <f t="shared" si="66"/>
        <v>3.2</v>
      </c>
    </row>
    <row r="49" spans="1:23" ht="19.5" customHeight="1" x14ac:dyDescent="0.5">
      <c r="A49" s="356" t="s">
        <v>79</v>
      </c>
      <c r="B49" s="604">
        <f>VLOOKUP($A49,'T3_data(t)'!$A:$N,2,FALSE)</f>
        <v>3708.1</v>
      </c>
      <c r="C49" s="604">
        <f>VLOOKUP($A49,'T3_data(t)'!$A:$N,3,FALSE)</f>
        <v>366.85</v>
      </c>
      <c r="D49" s="604">
        <f>VLOOKUP($A49,'T3_data(t)'!$A:$N,4,FALSE)</f>
        <v>269.24</v>
      </c>
      <c r="E49" s="604">
        <f>VLOOKUP($A49,'T3_data(t)'!$A:$N,5,FALSE)</f>
        <v>245.54</v>
      </c>
      <c r="F49" s="605">
        <f>VLOOKUP($A49,'T3_data(t)'!$A:$N,6,FALSE)</f>
        <v>932.35</v>
      </c>
      <c r="G49" s="606">
        <f>VLOOKUP($A49,'T3_data(t)'!$A:$N,7,FALSE)</f>
        <v>-29.23</v>
      </c>
      <c r="H49" s="606">
        <f>VLOOKUP($A49,'T3_data(t)'!$A:$N,8,FALSE)</f>
        <v>-31.2</v>
      </c>
      <c r="I49" s="606">
        <f>VLOOKUP($A49,'T3_data(t)'!$A:$N,9,FALSE)</f>
        <v>-33.07</v>
      </c>
      <c r="J49" s="606">
        <f>VLOOKUP($A49,'T3_data(t)'!$A:$N,10,FALSE)</f>
        <v>-37.24</v>
      </c>
      <c r="K49" s="606">
        <f>VLOOKUP($A49,'T3_data(t)'!$A:$N,11,FALSE)</f>
        <v>1.23</v>
      </c>
      <c r="L49" s="606">
        <f>VLOOKUP($A49,'T3_data(t)'!$A:$N,12,FALSE)</f>
        <v>0.91</v>
      </c>
      <c r="M49" s="606">
        <f>VLOOKUP($A49,'T3_data(t)'!$A:$N,13,FALSE)</f>
        <v>0.96</v>
      </c>
      <c r="N49" s="606">
        <f>VLOOKUP($A49,'T3_data(t)'!$A:$N,14,FALSE)</f>
        <v>0.87</v>
      </c>
      <c r="P49" s="603" t="str">
        <f t="shared" si="13"/>
        <v>-29.2</v>
      </c>
      <c r="Q49" s="603" t="str">
        <f t="shared" si="14"/>
        <v>-31.2</v>
      </c>
      <c r="R49" s="603" t="str">
        <f t="shared" si="15"/>
        <v>-33.1</v>
      </c>
      <c r="S49" s="603" t="str">
        <f t="shared" si="16"/>
        <v>-37.2</v>
      </c>
      <c r="T49" s="603" t="str">
        <f t="shared" si="63"/>
        <v>1.2</v>
      </c>
      <c r="U49" s="603" t="str">
        <f t="shared" si="64"/>
        <v>0.9</v>
      </c>
      <c r="V49" s="603" t="str">
        <f t="shared" si="65"/>
        <v>1.0</v>
      </c>
      <c r="W49" s="603" t="str">
        <f t="shared" si="66"/>
        <v>0.9</v>
      </c>
    </row>
    <row r="50" spans="1:23" ht="19.5" customHeight="1" x14ac:dyDescent="0.5">
      <c r="A50" s="356" t="s">
        <v>80</v>
      </c>
      <c r="B50" s="604">
        <f>VLOOKUP($A50,'T3_data(t)'!$A:$N,2,FALSE)</f>
        <v>15933.88</v>
      </c>
      <c r="C50" s="604">
        <f>VLOOKUP($A50,'T3_data(t)'!$A:$N,3,FALSE)</f>
        <v>1274.8599999999999</v>
      </c>
      <c r="D50" s="604">
        <f>VLOOKUP($A50,'T3_data(t)'!$A:$N,4,FALSE)</f>
        <v>1423.92</v>
      </c>
      <c r="E50" s="604">
        <f>VLOOKUP($A50,'T3_data(t)'!$A:$N,5,FALSE)</f>
        <v>1278.3399999999999</v>
      </c>
      <c r="F50" s="605">
        <f>VLOOKUP($A50,'T3_data(t)'!$A:$N,6,FALSE)</f>
        <v>4967.79</v>
      </c>
      <c r="G50" s="606">
        <f>VLOOKUP($A50,'T3_data(t)'!$A:$N,7,FALSE)</f>
        <v>17.87</v>
      </c>
      <c r="H50" s="606">
        <f>VLOOKUP($A50,'T3_data(t)'!$A:$N,8,FALSE)</f>
        <v>22.61</v>
      </c>
      <c r="I50" s="606">
        <f>VLOOKUP($A50,'T3_data(t)'!$A:$N,9,FALSE)</f>
        <v>0.27</v>
      </c>
      <c r="J50" s="606">
        <f>VLOOKUP($A50,'T3_data(t)'!$A:$N,10,FALSE)</f>
        <v>6.87</v>
      </c>
      <c r="K50" s="606">
        <f>VLOOKUP($A50,'T3_data(t)'!$A:$N,11,FALSE)</f>
        <v>5.3</v>
      </c>
      <c r="L50" s="606">
        <f>VLOOKUP($A50,'T3_data(t)'!$A:$N,12,FALSE)</f>
        <v>4.82</v>
      </c>
      <c r="M50" s="606">
        <f>VLOOKUP($A50,'T3_data(t)'!$A:$N,13,FALSE)</f>
        <v>4.99</v>
      </c>
      <c r="N50" s="606">
        <f>VLOOKUP($A50,'T3_data(t)'!$A:$N,14,FALSE)</f>
        <v>4.6399999999999997</v>
      </c>
      <c r="P50" s="603" t="str">
        <f t="shared" si="13"/>
        <v>17.9</v>
      </c>
      <c r="Q50" s="603" t="str">
        <f t="shared" si="14"/>
        <v>22.6</v>
      </c>
      <c r="R50" s="603" t="str">
        <f t="shared" si="15"/>
        <v>0.3</v>
      </c>
      <c r="S50" s="603" t="str">
        <f t="shared" si="16"/>
        <v>6.9</v>
      </c>
      <c r="T50" s="603" t="str">
        <f t="shared" si="63"/>
        <v>5.3</v>
      </c>
      <c r="U50" s="603" t="str">
        <f t="shared" si="64"/>
        <v>4.8</v>
      </c>
      <c r="V50" s="603" t="str">
        <f t="shared" si="65"/>
        <v>5.0</v>
      </c>
      <c r="W50" s="603" t="str">
        <f t="shared" si="66"/>
        <v>4.6</v>
      </c>
    </row>
    <row r="51" spans="1:23" ht="19.5" customHeight="1" x14ac:dyDescent="0.5">
      <c r="A51" s="356" t="s">
        <v>81</v>
      </c>
      <c r="B51" s="604">
        <f>VLOOKUP($A51,'T3_data(t)'!$A:$N,2,FALSE)</f>
        <v>29522.53</v>
      </c>
      <c r="C51" s="604">
        <f>VLOOKUP($A51,'T3_data(t)'!$A:$N,3,FALSE)</f>
        <v>2275.8200000000002</v>
      </c>
      <c r="D51" s="604">
        <f>VLOOKUP($A51,'T3_data(t)'!$A:$N,4,FALSE)</f>
        <v>2950.11</v>
      </c>
      <c r="E51" s="604">
        <f>VLOOKUP($A51,'T3_data(t)'!$A:$N,5,FALSE)</f>
        <v>2474.89</v>
      </c>
      <c r="F51" s="605">
        <f>VLOOKUP($A51,'T3_data(t)'!$A:$N,6,FALSE)</f>
        <v>10712.55</v>
      </c>
      <c r="G51" s="606">
        <f>VLOOKUP($A51,'T3_data(t)'!$A:$N,7,FALSE)</f>
        <v>3.02</v>
      </c>
      <c r="H51" s="606">
        <f>VLOOKUP($A51,'T3_data(t)'!$A:$N,8,FALSE)</f>
        <v>10.32</v>
      </c>
      <c r="I51" s="606">
        <f>VLOOKUP($A51,'T3_data(t)'!$A:$N,9,FALSE)</f>
        <v>8.75</v>
      </c>
      <c r="J51" s="606">
        <f>VLOOKUP($A51,'T3_data(t)'!$A:$N,10,FALSE)</f>
        <v>10.98</v>
      </c>
      <c r="K51" s="606">
        <f>VLOOKUP($A51,'T3_data(t)'!$A:$N,11,FALSE)</f>
        <v>9.82</v>
      </c>
      <c r="L51" s="606">
        <f>VLOOKUP($A51,'T3_data(t)'!$A:$N,12,FALSE)</f>
        <v>9.98</v>
      </c>
      <c r="M51" s="606">
        <f>VLOOKUP($A51,'T3_data(t)'!$A:$N,13,FALSE)</f>
        <v>9.66</v>
      </c>
      <c r="N51" s="606">
        <f>VLOOKUP($A51,'T3_data(t)'!$A:$N,14,FALSE)</f>
        <v>10</v>
      </c>
      <c r="P51" s="603" t="str">
        <f t="shared" si="13"/>
        <v>3.0</v>
      </c>
      <c r="Q51" s="603" t="str">
        <f t="shared" si="14"/>
        <v>10.3</v>
      </c>
      <c r="R51" s="603" t="str">
        <f t="shared" si="15"/>
        <v>8.8</v>
      </c>
      <c r="S51" s="603" t="str">
        <f t="shared" si="16"/>
        <v>11.0</v>
      </c>
      <c r="T51" s="603" t="str">
        <f t="shared" si="63"/>
        <v>9.8</v>
      </c>
      <c r="U51" s="603" t="str">
        <f t="shared" si="64"/>
        <v>10.0</v>
      </c>
      <c r="V51" s="603" t="str">
        <f t="shared" si="65"/>
        <v>9.7</v>
      </c>
      <c r="W51" s="603" t="str">
        <f t="shared" si="66"/>
        <v>10.0</v>
      </c>
    </row>
    <row r="52" spans="1:23" ht="19.5" customHeight="1" x14ac:dyDescent="0.5">
      <c r="A52" s="356" t="s">
        <v>82</v>
      </c>
      <c r="B52" s="604">
        <f>VLOOKUP($A52,'T3_data(t)'!$A:$N,2,FALSE)</f>
        <v>6888.8</v>
      </c>
      <c r="C52" s="604">
        <f>VLOOKUP($A52,'T3_data(t)'!$A:$N,3,FALSE)</f>
        <v>625.32000000000005</v>
      </c>
      <c r="D52" s="604">
        <f>VLOOKUP($A52,'T3_data(t)'!$A:$N,4,FALSE)</f>
        <v>875.57</v>
      </c>
      <c r="E52" s="604">
        <f>VLOOKUP($A52,'T3_data(t)'!$A:$N,5,FALSE)</f>
        <v>632.61</v>
      </c>
      <c r="F52" s="605">
        <f>VLOOKUP($A52,'T3_data(t)'!$A:$N,6,FALSE)</f>
        <v>3163.99</v>
      </c>
      <c r="G52" s="606">
        <f>VLOOKUP($A52,'T3_data(t)'!$A:$N,7,FALSE)</f>
        <v>5.96</v>
      </c>
      <c r="H52" s="606">
        <f>VLOOKUP($A52,'T3_data(t)'!$A:$N,8,FALSE)</f>
        <v>19.12</v>
      </c>
      <c r="I52" s="606">
        <f>VLOOKUP($A52,'T3_data(t)'!$A:$N,9,FALSE)</f>
        <v>1.17</v>
      </c>
      <c r="J52" s="606">
        <f>VLOOKUP($A52,'T3_data(t)'!$A:$N,10,FALSE)</f>
        <v>21.45</v>
      </c>
      <c r="K52" s="606">
        <f>VLOOKUP($A52,'T3_data(t)'!$A:$N,11,FALSE)</f>
        <v>2.29</v>
      </c>
      <c r="L52" s="606">
        <f>VLOOKUP($A52,'T3_data(t)'!$A:$N,12,FALSE)</f>
        <v>2.96</v>
      </c>
      <c r="M52" s="606">
        <f>VLOOKUP($A52,'T3_data(t)'!$A:$N,13,FALSE)</f>
        <v>2.4700000000000002</v>
      </c>
      <c r="N52" s="606">
        <f>VLOOKUP($A52,'T3_data(t)'!$A:$N,14,FALSE)</f>
        <v>2.95</v>
      </c>
      <c r="P52" s="603" t="str">
        <f t="shared" si="13"/>
        <v>6.0</v>
      </c>
      <c r="Q52" s="603" t="str">
        <f t="shared" si="14"/>
        <v>19.1</v>
      </c>
      <c r="R52" s="603" t="str">
        <f t="shared" si="15"/>
        <v>1.2</v>
      </c>
      <c r="S52" s="603" t="str">
        <f t="shared" si="16"/>
        <v>21.5</v>
      </c>
      <c r="T52" s="603" t="str">
        <f t="shared" si="63"/>
        <v>2.3</v>
      </c>
      <c r="U52" s="603" t="str">
        <f t="shared" si="64"/>
        <v>3.0</v>
      </c>
      <c r="V52" s="603" t="str">
        <f t="shared" si="65"/>
        <v>2.5</v>
      </c>
      <c r="W52" s="603" t="str">
        <f t="shared" si="66"/>
        <v>3.0</v>
      </c>
    </row>
    <row r="53" spans="1:23" ht="19.5" customHeight="1" x14ac:dyDescent="0.5">
      <c r="A53" s="356" t="s">
        <v>83</v>
      </c>
      <c r="B53" s="604">
        <f>VLOOKUP($A53,'T3_data(t)'!$A:$N,2,FALSE)</f>
        <v>2905.1</v>
      </c>
      <c r="C53" s="604">
        <f>VLOOKUP($A53,'T3_data(t)'!$A:$N,3,FALSE)</f>
        <v>213.29</v>
      </c>
      <c r="D53" s="604">
        <f>VLOOKUP($A53,'T3_data(t)'!$A:$N,4,FALSE)</f>
        <v>219.57</v>
      </c>
      <c r="E53" s="604">
        <f>VLOOKUP($A53,'T3_data(t)'!$A:$N,5,FALSE)</f>
        <v>197.29</v>
      </c>
      <c r="F53" s="605">
        <f>VLOOKUP($A53,'T3_data(t)'!$A:$N,6,FALSE)</f>
        <v>864.41</v>
      </c>
      <c r="G53" s="606">
        <f>VLOOKUP($A53,'T3_data(t)'!$A:$N,7,FALSE)</f>
        <v>-5.01</v>
      </c>
      <c r="H53" s="606">
        <f>VLOOKUP($A53,'T3_data(t)'!$A:$N,8,FALSE)</f>
        <v>-9.2200000000000006</v>
      </c>
      <c r="I53" s="606">
        <f>VLOOKUP($A53,'T3_data(t)'!$A:$N,9,FALSE)</f>
        <v>-7.5</v>
      </c>
      <c r="J53" s="606">
        <f>VLOOKUP($A53,'T3_data(t)'!$A:$N,10,FALSE)</f>
        <v>-6.11</v>
      </c>
      <c r="K53" s="606">
        <f>VLOOKUP($A53,'T3_data(t)'!$A:$N,11,FALSE)</f>
        <v>0.97</v>
      </c>
      <c r="L53" s="606">
        <f>VLOOKUP($A53,'T3_data(t)'!$A:$N,12,FALSE)</f>
        <v>0.74</v>
      </c>
      <c r="M53" s="606">
        <f>VLOOKUP($A53,'T3_data(t)'!$A:$N,13,FALSE)</f>
        <v>0.77</v>
      </c>
      <c r="N53" s="606">
        <f>VLOOKUP($A53,'T3_data(t)'!$A:$N,14,FALSE)</f>
        <v>0.81</v>
      </c>
      <c r="P53" s="603" t="str">
        <f t="shared" si="13"/>
        <v>-5.0</v>
      </c>
      <c r="Q53" s="603" t="str">
        <f t="shared" si="14"/>
        <v>-9.2</v>
      </c>
      <c r="R53" s="603" t="str">
        <f t="shared" si="15"/>
        <v>-7.5</v>
      </c>
      <c r="S53" s="603" t="str">
        <f t="shared" si="16"/>
        <v>-6.1</v>
      </c>
      <c r="T53" s="603" t="str">
        <f t="shared" si="63"/>
        <v>1.0</v>
      </c>
      <c r="U53" s="603" t="str">
        <f t="shared" si="64"/>
        <v>0.7</v>
      </c>
      <c r="V53" s="603" t="str">
        <f t="shared" si="65"/>
        <v>0.8</v>
      </c>
      <c r="W53" s="603" t="str">
        <f t="shared" si="66"/>
        <v>0.8</v>
      </c>
    </row>
    <row r="54" spans="1:23" ht="19.5" customHeight="1" x14ac:dyDescent="0.5">
      <c r="A54" s="356" t="s">
        <v>84</v>
      </c>
      <c r="B54" s="604">
        <f>VLOOKUP($A54,'T3_data(t)'!$A:$N,2,FALSE)</f>
        <v>2169.64</v>
      </c>
      <c r="C54" s="604">
        <f>VLOOKUP($A54,'T3_data(t)'!$A:$N,3,FALSE)</f>
        <v>175.19</v>
      </c>
      <c r="D54" s="604">
        <f>VLOOKUP($A54,'T3_data(t)'!$A:$N,4,FALSE)</f>
        <v>202.88</v>
      </c>
      <c r="E54" s="604">
        <f>VLOOKUP($A54,'T3_data(t)'!$A:$N,5,FALSE)</f>
        <v>175.23</v>
      </c>
      <c r="F54" s="605">
        <f>VLOOKUP($A54,'T3_data(t)'!$A:$N,6,FALSE)</f>
        <v>725.27</v>
      </c>
      <c r="G54" s="606">
        <f>VLOOKUP($A54,'T3_data(t)'!$A:$N,7,FALSE)</f>
        <v>4.82</v>
      </c>
      <c r="H54" s="606">
        <f>VLOOKUP($A54,'T3_data(t)'!$A:$N,8,FALSE)</f>
        <v>-0.5</v>
      </c>
      <c r="I54" s="609">
        <f>VLOOKUP($A54,'T3_data(t)'!$A:$N,9,FALSE)</f>
        <v>0.02</v>
      </c>
      <c r="J54" s="606">
        <f>VLOOKUP($A54,'T3_data(t)'!$A:$N,10,FALSE)</f>
        <v>0.53</v>
      </c>
      <c r="K54" s="606">
        <f>VLOOKUP($A54,'T3_data(t)'!$A:$N,11,FALSE)</f>
        <v>0.72</v>
      </c>
      <c r="L54" s="606">
        <f>VLOOKUP($A54,'T3_data(t)'!$A:$N,12,FALSE)</f>
        <v>0.69</v>
      </c>
      <c r="M54" s="606">
        <f>VLOOKUP($A54,'T3_data(t)'!$A:$N,13,FALSE)</f>
        <v>0.68</v>
      </c>
      <c r="N54" s="606">
        <f>VLOOKUP($A54,'T3_data(t)'!$A:$N,14,FALSE)</f>
        <v>0.68</v>
      </c>
      <c r="P54" s="603" t="str">
        <f t="shared" si="13"/>
        <v>4.8</v>
      </c>
      <c r="Q54" s="603" t="str">
        <f t="shared" si="14"/>
        <v>-0.5</v>
      </c>
      <c r="R54" s="603" t="str">
        <f t="shared" si="15"/>
        <v>0.02</v>
      </c>
      <c r="S54" s="603" t="str">
        <f t="shared" si="16"/>
        <v>0.5</v>
      </c>
      <c r="T54" s="603" t="str">
        <f t="shared" si="63"/>
        <v>0.7</v>
      </c>
      <c r="U54" s="603" t="str">
        <f t="shared" si="64"/>
        <v>0.7</v>
      </c>
      <c r="V54" s="603" t="str">
        <f t="shared" si="65"/>
        <v>0.7</v>
      </c>
      <c r="W54" s="603" t="str">
        <f t="shared" si="66"/>
        <v>0.7</v>
      </c>
    </row>
    <row r="55" spans="1:23" ht="19.5" customHeight="1" x14ac:dyDescent="0.5">
      <c r="A55" s="356" t="s">
        <v>85</v>
      </c>
      <c r="B55" s="604">
        <f>VLOOKUP($A55,'T3_data(t)'!$A:$N,2,FALSE)</f>
        <v>3215.18</v>
      </c>
      <c r="C55" s="604">
        <f>VLOOKUP($A55,'T3_data(t)'!$A:$N,3,FALSE)</f>
        <v>217.48</v>
      </c>
      <c r="D55" s="604">
        <f>VLOOKUP($A55,'T3_data(t)'!$A:$N,4,FALSE)</f>
        <v>342.15</v>
      </c>
      <c r="E55" s="604">
        <f>VLOOKUP($A55,'T3_data(t)'!$A:$N,5,FALSE)</f>
        <v>300.64999999999998</v>
      </c>
      <c r="F55" s="605">
        <f>VLOOKUP($A55,'T3_data(t)'!$A:$N,6,FALSE)</f>
        <v>1219.97</v>
      </c>
      <c r="G55" s="606">
        <f>VLOOKUP($A55,'T3_data(t)'!$A:$N,7,FALSE)</f>
        <v>19.36</v>
      </c>
      <c r="H55" s="606">
        <f>VLOOKUP($A55,'T3_data(t)'!$A:$N,8,FALSE)</f>
        <v>17.11</v>
      </c>
      <c r="I55" s="606">
        <f>VLOOKUP($A55,'T3_data(t)'!$A:$N,9,FALSE)</f>
        <v>38.24</v>
      </c>
      <c r="J55" s="606">
        <f>VLOOKUP($A55,'T3_data(t)'!$A:$N,10,FALSE)</f>
        <v>29.51</v>
      </c>
      <c r="K55" s="606">
        <f>VLOOKUP($A55,'T3_data(t)'!$A:$N,11,FALSE)</f>
        <v>1.07</v>
      </c>
      <c r="L55" s="606">
        <f>VLOOKUP($A55,'T3_data(t)'!$A:$N,12,FALSE)</f>
        <v>1.1599999999999999</v>
      </c>
      <c r="M55" s="606">
        <f>VLOOKUP($A55,'T3_data(t)'!$A:$N,13,FALSE)</f>
        <v>1.17</v>
      </c>
      <c r="N55" s="606">
        <f>VLOOKUP($A55,'T3_data(t)'!$A:$N,14,FALSE)</f>
        <v>1.1399999999999999</v>
      </c>
      <c r="P55" s="603" t="str">
        <f t="shared" si="13"/>
        <v>19.4</v>
      </c>
      <c r="Q55" s="603" t="str">
        <f t="shared" si="14"/>
        <v>17.1</v>
      </c>
      <c r="R55" s="603" t="str">
        <f t="shared" si="15"/>
        <v>38.2</v>
      </c>
      <c r="S55" s="603" t="str">
        <f t="shared" si="16"/>
        <v>29.5</v>
      </c>
      <c r="T55" s="603" t="str">
        <f t="shared" si="63"/>
        <v>1.1</v>
      </c>
      <c r="U55" s="603" t="str">
        <f t="shared" si="64"/>
        <v>1.2</v>
      </c>
      <c r="V55" s="603" t="str">
        <f t="shared" si="65"/>
        <v>1.2</v>
      </c>
      <c r="W55" s="603" t="str">
        <f t="shared" si="66"/>
        <v>1.1</v>
      </c>
    </row>
    <row r="56" spans="1:23" ht="19.5" customHeight="1" x14ac:dyDescent="0.5">
      <c r="A56" s="356" t="s">
        <v>86</v>
      </c>
      <c r="B56" s="604">
        <f>VLOOKUP($A56,'T3_data(t)'!$A:$N,2,FALSE)</f>
        <v>18424.78</v>
      </c>
      <c r="C56" s="604">
        <f>VLOOKUP($A56,'T3_data(t)'!$A:$N,3,FALSE)</f>
        <v>800.84</v>
      </c>
      <c r="D56" s="604">
        <f>VLOOKUP($A56,'T3_data(t)'!$A:$N,4,FALSE)</f>
        <v>2621.81</v>
      </c>
      <c r="E56" s="604">
        <f>VLOOKUP($A56,'T3_data(t)'!$A:$N,5,FALSE)</f>
        <v>1739.44</v>
      </c>
      <c r="F56" s="605">
        <f>VLOOKUP($A56,'T3_data(t)'!$A:$N,6,FALSE)</f>
        <v>10518.4</v>
      </c>
      <c r="G56" s="606">
        <f>VLOOKUP($A56,'T3_data(t)'!$A:$N,7,FALSE)</f>
        <v>24.6</v>
      </c>
      <c r="H56" s="606">
        <f>VLOOKUP($A56,'T3_data(t)'!$A:$N,8,FALSE)</f>
        <v>142.07</v>
      </c>
      <c r="I56" s="606">
        <f>VLOOKUP($A56,'T3_data(t)'!$A:$N,9,FALSE)</f>
        <v>117.2</v>
      </c>
      <c r="J56" s="606">
        <f>VLOOKUP($A56,'T3_data(t)'!$A:$N,10,FALSE)</f>
        <v>113.97</v>
      </c>
      <c r="K56" s="606">
        <f>VLOOKUP($A56,'T3_data(t)'!$A:$N,11,FALSE)</f>
        <v>6.13</v>
      </c>
      <c r="L56" s="606">
        <f>VLOOKUP($A56,'T3_data(t)'!$A:$N,12,FALSE)</f>
        <v>8.8699999999999992</v>
      </c>
      <c r="M56" s="606">
        <f>VLOOKUP($A56,'T3_data(t)'!$A:$N,13,FALSE)</f>
        <v>6.79</v>
      </c>
      <c r="N56" s="606">
        <f>VLOOKUP($A56,'T3_data(t)'!$A:$N,14,FALSE)</f>
        <v>9.82</v>
      </c>
      <c r="P56" s="603" t="str">
        <f t="shared" si="13"/>
        <v>24.6</v>
      </c>
      <c r="Q56" s="603" t="str">
        <f t="shared" si="14"/>
        <v>142.1</v>
      </c>
      <c r="R56" s="603" t="str">
        <f t="shared" si="15"/>
        <v>117.2</v>
      </c>
      <c r="S56" s="603" t="str">
        <f t="shared" si="16"/>
        <v>114.0</v>
      </c>
      <c r="T56" s="603" t="str">
        <f t="shared" si="63"/>
        <v>6.1</v>
      </c>
      <c r="U56" s="603" t="str">
        <f t="shared" si="64"/>
        <v>8.9</v>
      </c>
      <c r="V56" s="603" t="str">
        <f t="shared" si="65"/>
        <v>6.8</v>
      </c>
      <c r="W56" s="603" t="str">
        <f t="shared" si="66"/>
        <v>9.8</v>
      </c>
    </row>
    <row r="57" spans="1:23" ht="19.5" customHeight="1" x14ac:dyDescent="0.5">
      <c r="A57" s="356" t="s">
        <v>87</v>
      </c>
      <c r="B57" s="604">
        <f>VLOOKUP($A57,'T3_data(t)'!$A:$N,2,FALSE)</f>
        <v>8758.0400000000009</v>
      </c>
      <c r="C57" s="604">
        <f>VLOOKUP($A57,'T3_data(t)'!$A:$N,3,FALSE)</f>
        <v>288.64</v>
      </c>
      <c r="D57" s="604">
        <f>VLOOKUP($A57,'T3_data(t)'!$A:$N,4,FALSE)</f>
        <v>1447.95</v>
      </c>
      <c r="E57" s="604">
        <f>VLOOKUP($A57,'T3_data(t)'!$A:$N,5,FALSE)</f>
        <v>1011.76</v>
      </c>
      <c r="F57" s="605">
        <f>VLOOKUP($A57,'T3_data(t)'!$A:$N,6,FALSE)</f>
        <v>4561.22</v>
      </c>
      <c r="G57" s="606">
        <f>VLOOKUP($A57,'T3_data(t)'!$A:$N,7,FALSE)</f>
        <v>46.48</v>
      </c>
      <c r="H57" s="606">
        <f>VLOOKUP($A57,'T3_data(t)'!$A:$N,8,FALSE)</f>
        <v>269.54000000000002</v>
      </c>
      <c r="I57" s="606">
        <f>VLOOKUP($A57,'T3_data(t)'!$A:$N,9,FALSE)</f>
        <v>250.53</v>
      </c>
      <c r="J57" s="606">
        <f>VLOOKUP($A57,'T3_data(t)'!$A:$N,10,FALSE)</f>
        <v>141.33000000000001</v>
      </c>
      <c r="K57" s="606">
        <f>VLOOKUP($A57,'T3_data(t)'!$A:$N,11,FALSE)</f>
        <v>2.91</v>
      </c>
      <c r="L57" s="606">
        <f>VLOOKUP($A57,'T3_data(t)'!$A:$N,12,FALSE)</f>
        <v>4.9000000000000004</v>
      </c>
      <c r="M57" s="606">
        <f>VLOOKUP($A57,'T3_data(t)'!$A:$N,13,FALSE)</f>
        <v>3.95</v>
      </c>
      <c r="N57" s="606">
        <f>VLOOKUP($A57,'T3_data(t)'!$A:$N,14,FALSE)</f>
        <v>4.26</v>
      </c>
      <c r="P57" s="603" t="str">
        <f t="shared" si="13"/>
        <v>46.5</v>
      </c>
      <c r="Q57" s="603" t="str">
        <f t="shared" si="14"/>
        <v>269.5</v>
      </c>
      <c r="R57" s="603" t="str">
        <f t="shared" si="15"/>
        <v>250.5</v>
      </c>
      <c r="S57" s="603" t="str">
        <f t="shared" si="16"/>
        <v>141.3</v>
      </c>
      <c r="T57" s="603" t="str">
        <f t="shared" si="63"/>
        <v>2.9</v>
      </c>
      <c r="U57" s="603" t="str">
        <f t="shared" si="64"/>
        <v>4.9</v>
      </c>
      <c r="V57" s="603" t="str">
        <f t="shared" si="65"/>
        <v>4.0</v>
      </c>
      <c r="W57" s="603" t="str">
        <f t="shared" si="66"/>
        <v>4.3</v>
      </c>
    </row>
    <row r="58" spans="1:23" ht="19.5" customHeight="1" x14ac:dyDescent="0.5">
      <c r="A58" s="356" t="s">
        <v>88</v>
      </c>
      <c r="B58" s="604">
        <f>VLOOKUP($A58,'T3_data(t)'!$A:$N,2,FALSE)</f>
        <v>9666.74</v>
      </c>
      <c r="C58" s="604">
        <f>VLOOKUP($A58,'T3_data(t)'!$A:$N,3,FALSE)</f>
        <v>512.20000000000005</v>
      </c>
      <c r="D58" s="604">
        <f>VLOOKUP($A58,'T3_data(t)'!$A:$N,4,FALSE)</f>
        <v>1173.8599999999999</v>
      </c>
      <c r="E58" s="604">
        <f>VLOOKUP($A58,'T3_data(t)'!$A:$N,5,FALSE)</f>
        <v>727.68</v>
      </c>
      <c r="F58" s="605">
        <f>VLOOKUP($A58,'T3_data(t)'!$A:$N,6,FALSE)</f>
        <v>5957.18</v>
      </c>
      <c r="G58" s="606">
        <f>VLOOKUP($A58,'T3_data(t)'!$A:$N,7,FALSE)</f>
        <v>9.74</v>
      </c>
      <c r="H58" s="606">
        <f>VLOOKUP($A58,'T3_data(t)'!$A:$N,8,FALSE)</f>
        <v>69.81</v>
      </c>
      <c r="I58" s="606">
        <f>VLOOKUP($A58,'T3_data(t)'!$A:$N,9,FALSE)</f>
        <v>42.07</v>
      </c>
      <c r="J58" s="606">
        <f>VLOOKUP($A58,'T3_data(t)'!$A:$N,10,FALSE)</f>
        <v>96.89</v>
      </c>
      <c r="K58" s="606">
        <f>VLOOKUP($A58,'T3_data(t)'!$A:$N,11,FALSE)</f>
        <v>3.22</v>
      </c>
      <c r="L58" s="606">
        <f>VLOOKUP($A58,'T3_data(t)'!$A:$N,12,FALSE)</f>
        <v>3.97</v>
      </c>
      <c r="M58" s="606">
        <f>VLOOKUP($A58,'T3_data(t)'!$A:$N,13,FALSE)</f>
        <v>2.84</v>
      </c>
      <c r="N58" s="606">
        <f>VLOOKUP($A58,'T3_data(t)'!$A:$N,14,FALSE)</f>
        <v>5.56</v>
      </c>
      <c r="P58" s="603" t="str">
        <f t="shared" si="13"/>
        <v>9.7</v>
      </c>
      <c r="Q58" s="603" t="str">
        <f t="shared" si="14"/>
        <v>69.8</v>
      </c>
      <c r="R58" s="603" t="str">
        <f t="shared" si="15"/>
        <v>42.1</v>
      </c>
      <c r="S58" s="603" t="str">
        <f t="shared" si="16"/>
        <v>96.9</v>
      </c>
      <c r="T58" s="603" t="str">
        <f t="shared" si="63"/>
        <v>3.2</v>
      </c>
      <c r="U58" s="603" t="str">
        <f t="shared" si="64"/>
        <v>4.0</v>
      </c>
      <c r="V58" s="603" t="str">
        <f t="shared" si="65"/>
        <v>2.8</v>
      </c>
      <c r="W58" s="603" t="str">
        <f t="shared" si="66"/>
        <v>5.6</v>
      </c>
    </row>
    <row r="59" spans="1:23" ht="19.5" customHeight="1" x14ac:dyDescent="0.5">
      <c r="A59" s="356" t="s">
        <v>89</v>
      </c>
      <c r="B59" s="604">
        <f>VLOOKUP($A59,'T3_data(t)'!$A:$N,2,FALSE)</f>
        <v>13300.22</v>
      </c>
      <c r="C59" s="604">
        <f>VLOOKUP($A59,'T3_data(t)'!$A:$N,3,FALSE)</f>
        <v>1058.55</v>
      </c>
      <c r="D59" s="604">
        <f>VLOOKUP($A59,'T3_data(t)'!$A:$N,4,FALSE)</f>
        <v>1183.74</v>
      </c>
      <c r="E59" s="604">
        <f>VLOOKUP($A59,'T3_data(t)'!$A:$N,5,FALSE)</f>
        <v>1050.81</v>
      </c>
      <c r="F59" s="605">
        <f>VLOOKUP($A59,'T3_data(t)'!$A:$N,6,FALSE)</f>
        <v>4380.79</v>
      </c>
      <c r="G59" s="606">
        <f>VLOOKUP($A59,'T3_data(t)'!$A:$N,7,FALSE)</f>
        <v>2.04</v>
      </c>
      <c r="H59" s="606">
        <f>VLOOKUP($A59,'T3_data(t)'!$A:$N,8,FALSE)</f>
        <v>7.83</v>
      </c>
      <c r="I59" s="606">
        <f>VLOOKUP($A59,'T3_data(t)'!$A:$N,9,FALSE)</f>
        <v>-0.73</v>
      </c>
      <c r="J59" s="606">
        <f>VLOOKUP($A59,'T3_data(t)'!$A:$N,10,FALSE)</f>
        <v>3.74</v>
      </c>
      <c r="K59" s="606">
        <f>VLOOKUP($A59,'T3_data(t)'!$A:$N,11,FALSE)</f>
        <v>4.43</v>
      </c>
      <c r="L59" s="606">
        <f>VLOOKUP($A59,'T3_data(t)'!$A:$N,12,FALSE)</f>
        <v>4.01</v>
      </c>
      <c r="M59" s="606">
        <f>VLOOKUP($A59,'T3_data(t)'!$A:$N,13,FALSE)</f>
        <v>4.0999999999999996</v>
      </c>
      <c r="N59" s="606">
        <f>VLOOKUP($A59,'T3_data(t)'!$A:$N,14,FALSE)</f>
        <v>4.09</v>
      </c>
      <c r="P59" s="603" t="str">
        <f t="shared" si="13"/>
        <v>2.0</v>
      </c>
      <c r="Q59" s="603" t="str">
        <f t="shared" si="14"/>
        <v>7.8</v>
      </c>
      <c r="R59" s="603" t="str">
        <f t="shared" si="15"/>
        <v>-0.7</v>
      </c>
      <c r="S59" s="603" t="str">
        <f t="shared" si="16"/>
        <v>3.7</v>
      </c>
      <c r="T59" s="603" t="str">
        <f t="shared" si="63"/>
        <v>4.4</v>
      </c>
      <c r="U59" s="603" t="str">
        <f t="shared" si="64"/>
        <v>4.0</v>
      </c>
      <c r="V59" s="603" t="str">
        <f t="shared" si="65"/>
        <v>4.1</v>
      </c>
      <c r="W59" s="603" t="str">
        <f t="shared" si="66"/>
        <v>4.1</v>
      </c>
    </row>
    <row r="60" spans="1:23" ht="19.5" customHeight="1" x14ac:dyDescent="0.5">
      <c r="A60" s="356" t="s">
        <v>90</v>
      </c>
      <c r="B60" s="604">
        <f>VLOOKUP($A60,'T3_data(t)'!$A:$N,2,FALSE)</f>
        <v>8793.98</v>
      </c>
      <c r="C60" s="604">
        <f>VLOOKUP($A60,'T3_data(t)'!$A:$N,3,FALSE)</f>
        <v>727.43</v>
      </c>
      <c r="D60" s="604">
        <f>VLOOKUP($A60,'T3_data(t)'!$A:$N,4,FALSE)</f>
        <v>781.52</v>
      </c>
      <c r="E60" s="604">
        <f>VLOOKUP($A60,'T3_data(t)'!$A:$N,5,FALSE)</f>
        <v>686.5</v>
      </c>
      <c r="F60" s="605">
        <f>VLOOKUP($A60,'T3_data(t)'!$A:$N,6,FALSE)</f>
        <v>2867.6</v>
      </c>
      <c r="G60" s="606">
        <f>VLOOKUP($A60,'T3_data(t)'!$A:$N,7,FALSE)</f>
        <v>-0.94</v>
      </c>
      <c r="H60" s="606">
        <f>VLOOKUP($A60,'T3_data(t)'!$A:$N,8,FALSE)</f>
        <v>7.65</v>
      </c>
      <c r="I60" s="606">
        <f>VLOOKUP($A60,'T3_data(t)'!$A:$N,9,FALSE)</f>
        <v>-5.63</v>
      </c>
      <c r="J60" s="606">
        <f>VLOOKUP($A60,'T3_data(t)'!$A:$N,10,FALSE)</f>
        <v>1.8</v>
      </c>
      <c r="K60" s="606">
        <f>VLOOKUP($A60,'T3_data(t)'!$A:$N,11,FALSE)</f>
        <v>2.93</v>
      </c>
      <c r="L60" s="606">
        <f>VLOOKUP($A60,'T3_data(t)'!$A:$N,12,FALSE)</f>
        <v>2.64</v>
      </c>
      <c r="M60" s="606">
        <f>VLOOKUP($A60,'T3_data(t)'!$A:$N,13,FALSE)</f>
        <v>2.68</v>
      </c>
      <c r="N60" s="606">
        <f>VLOOKUP($A60,'T3_data(t)'!$A:$N,14,FALSE)</f>
        <v>2.68</v>
      </c>
      <c r="P60" s="603" t="str">
        <f t="shared" si="13"/>
        <v>-0.9</v>
      </c>
      <c r="Q60" s="603" t="str">
        <f t="shared" si="14"/>
        <v>7.7</v>
      </c>
      <c r="R60" s="603" t="str">
        <f t="shared" si="15"/>
        <v>-5.6</v>
      </c>
      <c r="S60" s="603" t="str">
        <f t="shared" si="16"/>
        <v>1.8</v>
      </c>
      <c r="T60" s="603" t="str">
        <f t="shared" si="63"/>
        <v>2.9</v>
      </c>
      <c r="U60" s="603" t="str">
        <f t="shared" si="64"/>
        <v>2.6</v>
      </c>
      <c r="V60" s="603" t="str">
        <f t="shared" si="65"/>
        <v>2.7</v>
      </c>
      <c r="W60" s="603" t="str">
        <f t="shared" si="66"/>
        <v>2.7</v>
      </c>
    </row>
    <row r="61" spans="1:23" ht="19.5" customHeight="1" x14ac:dyDescent="0.5">
      <c r="A61" s="356" t="s">
        <v>91</v>
      </c>
      <c r="B61" s="604">
        <f>VLOOKUP($A61,'T3_data(t)'!$A:$N,2,FALSE)</f>
        <v>11456.04</v>
      </c>
      <c r="C61" s="604">
        <f>VLOOKUP($A61,'T3_data(t)'!$A:$N,3,FALSE)</f>
        <v>905.24</v>
      </c>
      <c r="D61" s="604">
        <f>VLOOKUP($A61,'T3_data(t)'!$A:$N,4,FALSE)</f>
        <v>1144.0899999999999</v>
      </c>
      <c r="E61" s="604">
        <f>VLOOKUP($A61,'T3_data(t)'!$A:$N,5,FALSE)</f>
        <v>950.93</v>
      </c>
      <c r="F61" s="605">
        <f>VLOOKUP($A61,'T3_data(t)'!$A:$N,6,FALSE)</f>
        <v>4038.94</v>
      </c>
      <c r="G61" s="606">
        <f>VLOOKUP($A61,'T3_data(t)'!$A:$N,7,FALSE)</f>
        <v>3.33</v>
      </c>
      <c r="H61" s="606">
        <f>VLOOKUP($A61,'T3_data(t)'!$A:$N,8,FALSE)</f>
        <v>8.7200000000000006</v>
      </c>
      <c r="I61" s="606">
        <f>VLOOKUP($A61,'T3_data(t)'!$A:$N,9,FALSE)</f>
        <v>5.05</v>
      </c>
      <c r="J61" s="606">
        <f>VLOOKUP($A61,'T3_data(t)'!$A:$N,10,FALSE)</f>
        <v>4.66</v>
      </c>
      <c r="K61" s="606">
        <f>VLOOKUP($A61,'T3_data(t)'!$A:$N,11,FALSE)</f>
        <v>3.81</v>
      </c>
      <c r="L61" s="606">
        <f>VLOOKUP($A61,'T3_data(t)'!$A:$N,12,FALSE)</f>
        <v>3.87</v>
      </c>
      <c r="M61" s="606">
        <f>VLOOKUP($A61,'T3_data(t)'!$A:$N,13,FALSE)</f>
        <v>3.71</v>
      </c>
      <c r="N61" s="606">
        <f>VLOOKUP($A61,'T3_data(t)'!$A:$N,14,FALSE)</f>
        <v>3.77</v>
      </c>
      <c r="P61" s="603" t="str">
        <f t="shared" si="13"/>
        <v>3.3</v>
      </c>
      <c r="Q61" s="603" t="str">
        <f t="shared" si="14"/>
        <v>8.7</v>
      </c>
      <c r="R61" s="603" t="str">
        <f t="shared" si="15"/>
        <v>5.1</v>
      </c>
      <c r="S61" s="603" t="str">
        <f t="shared" si="16"/>
        <v>4.7</v>
      </c>
      <c r="T61" s="603" t="str">
        <f t="shared" si="63"/>
        <v>3.8</v>
      </c>
      <c r="U61" s="603" t="str">
        <f t="shared" si="64"/>
        <v>3.9</v>
      </c>
      <c r="V61" s="603" t="str">
        <f t="shared" si="65"/>
        <v>3.7</v>
      </c>
      <c r="W61" s="603" t="str">
        <f t="shared" si="66"/>
        <v>3.8</v>
      </c>
    </row>
    <row r="62" spans="1:23" ht="19.5" customHeight="1" x14ac:dyDescent="0.5">
      <c r="A62" s="356" t="s">
        <v>92</v>
      </c>
      <c r="B62" s="604">
        <f>VLOOKUP($A62,'T3_data(t)'!$A:$N,2,FALSE)</f>
        <v>6635.02</v>
      </c>
      <c r="C62" s="604">
        <f>VLOOKUP($A62,'T3_data(t)'!$A:$N,3,FALSE)</f>
        <v>570.45000000000005</v>
      </c>
      <c r="D62" s="604">
        <f>VLOOKUP($A62,'T3_data(t)'!$A:$N,4,FALSE)</f>
        <v>662.48</v>
      </c>
      <c r="E62" s="604">
        <f>VLOOKUP($A62,'T3_data(t)'!$A:$N,5,FALSE)</f>
        <v>526.92999999999995</v>
      </c>
      <c r="F62" s="605">
        <f>VLOOKUP($A62,'T3_data(t)'!$A:$N,6,FALSE)</f>
        <v>2208.02</v>
      </c>
      <c r="G62" s="606">
        <f>VLOOKUP($A62,'T3_data(t)'!$A:$N,7,FALSE)</f>
        <v>-4.57</v>
      </c>
      <c r="H62" s="606">
        <f>VLOOKUP($A62,'T3_data(t)'!$A:$N,8,FALSE)</f>
        <v>0.37</v>
      </c>
      <c r="I62" s="606">
        <f>VLOOKUP($A62,'T3_data(t)'!$A:$N,9,FALSE)</f>
        <v>-7.63</v>
      </c>
      <c r="J62" s="606">
        <f>VLOOKUP($A62,'T3_data(t)'!$A:$N,10,FALSE)</f>
        <v>-9.58</v>
      </c>
      <c r="K62" s="606">
        <f>VLOOKUP($A62,'T3_data(t)'!$A:$N,11,FALSE)</f>
        <v>2.21</v>
      </c>
      <c r="L62" s="606">
        <f>VLOOKUP($A62,'T3_data(t)'!$A:$N,12,FALSE)</f>
        <v>2.2400000000000002</v>
      </c>
      <c r="M62" s="606">
        <f>VLOOKUP($A62,'T3_data(t)'!$A:$N,13,FALSE)</f>
        <v>2.06</v>
      </c>
      <c r="N62" s="606">
        <f>VLOOKUP($A62,'T3_data(t)'!$A:$N,14,FALSE)</f>
        <v>2.06</v>
      </c>
      <c r="P62" s="603" t="str">
        <f t="shared" si="13"/>
        <v>-4.6</v>
      </c>
      <c r="Q62" s="603" t="str">
        <f t="shared" si="14"/>
        <v>0.4</v>
      </c>
      <c r="R62" s="603" t="str">
        <f t="shared" si="15"/>
        <v>-7.6</v>
      </c>
      <c r="S62" s="603" t="str">
        <f t="shared" si="16"/>
        <v>-9.6</v>
      </c>
      <c r="T62" s="603" t="str">
        <f t="shared" si="63"/>
        <v>2.2</v>
      </c>
      <c r="U62" s="603" t="str">
        <f t="shared" si="64"/>
        <v>2.2</v>
      </c>
      <c r="V62" s="603" t="str">
        <f t="shared" si="65"/>
        <v>2.1</v>
      </c>
      <c r="W62" s="603" t="str">
        <f t="shared" si="66"/>
        <v>2.1</v>
      </c>
    </row>
    <row r="63" spans="1:23" ht="19.5" customHeight="1" x14ac:dyDescent="0.5">
      <c r="A63" s="356" t="s">
        <v>93</v>
      </c>
      <c r="B63" s="604">
        <f>VLOOKUP($A63,'T3_data(t)'!$A:$N,2,FALSE)</f>
        <v>6196.68</v>
      </c>
      <c r="C63" s="604">
        <f>VLOOKUP($A63,'T3_data(t)'!$A:$N,3,FALSE)</f>
        <v>490.47</v>
      </c>
      <c r="D63" s="604">
        <f>VLOOKUP($A63,'T3_data(t)'!$A:$N,4,FALSE)</f>
        <v>547.30999999999995</v>
      </c>
      <c r="E63" s="604">
        <f>VLOOKUP($A63,'T3_data(t)'!$A:$N,5,FALSE)</f>
        <v>474.27</v>
      </c>
      <c r="F63" s="605">
        <f>VLOOKUP($A63,'T3_data(t)'!$A:$N,6,FALSE)</f>
        <v>2024.14</v>
      </c>
      <c r="G63" s="606">
        <f>VLOOKUP($A63,'T3_data(t)'!$A:$N,7,FALSE)</f>
        <v>2.73</v>
      </c>
      <c r="H63" s="606">
        <f>VLOOKUP($A63,'T3_data(t)'!$A:$N,8,FALSE)</f>
        <v>0.77</v>
      </c>
      <c r="I63" s="606">
        <f>VLOOKUP($A63,'T3_data(t)'!$A:$N,9,FALSE)</f>
        <v>-3.3</v>
      </c>
      <c r="J63" s="606">
        <f>VLOOKUP($A63,'T3_data(t)'!$A:$N,10,FALSE)</f>
        <v>0.22</v>
      </c>
      <c r="K63" s="606">
        <f>VLOOKUP($A63,'T3_data(t)'!$A:$N,11,FALSE)</f>
        <v>2.06</v>
      </c>
      <c r="L63" s="606">
        <f>VLOOKUP($A63,'T3_data(t)'!$A:$N,12,FALSE)</f>
        <v>1.85</v>
      </c>
      <c r="M63" s="606">
        <f>VLOOKUP($A63,'T3_data(t)'!$A:$N,13,FALSE)</f>
        <v>1.85</v>
      </c>
      <c r="N63" s="606">
        <f>VLOOKUP($A63,'T3_data(t)'!$A:$N,14,FALSE)</f>
        <v>1.89</v>
      </c>
      <c r="P63" s="603" t="str">
        <f t="shared" si="13"/>
        <v>2.7</v>
      </c>
      <c r="Q63" s="603" t="str">
        <f t="shared" si="14"/>
        <v>0.8</v>
      </c>
      <c r="R63" s="603" t="str">
        <f t="shared" si="15"/>
        <v>-3.3</v>
      </c>
      <c r="S63" s="603" t="str">
        <f t="shared" si="16"/>
        <v>0.2</v>
      </c>
      <c r="T63" s="603" t="str">
        <f t="shared" si="63"/>
        <v>2.1</v>
      </c>
      <c r="U63" s="603" t="str">
        <f t="shared" si="64"/>
        <v>1.9</v>
      </c>
      <c r="V63" s="603" t="str">
        <f t="shared" si="65"/>
        <v>1.9</v>
      </c>
      <c r="W63" s="603" t="str">
        <f t="shared" si="66"/>
        <v>1.9</v>
      </c>
    </row>
    <row r="64" spans="1:23" ht="19.5" customHeight="1" x14ac:dyDescent="0.5">
      <c r="A64" s="356" t="s">
        <v>94</v>
      </c>
      <c r="B64" s="604">
        <f>VLOOKUP($A64,'T3_data(t)'!$A:$N,2,FALSE)</f>
        <v>14239.34</v>
      </c>
      <c r="C64" s="604">
        <f>VLOOKUP($A64,'T3_data(t)'!$A:$N,3,FALSE)</f>
        <v>1019.11</v>
      </c>
      <c r="D64" s="604">
        <f>VLOOKUP($A64,'T3_data(t)'!$A:$N,4,FALSE)</f>
        <v>1382.29</v>
      </c>
      <c r="E64" s="604">
        <f>VLOOKUP($A64,'T3_data(t)'!$A:$N,5,FALSE)</f>
        <v>1180.94</v>
      </c>
      <c r="F64" s="605">
        <f>VLOOKUP($A64,'T3_data(t)'!$A:$N,6,FALSE)</f>
        <v>5118.8100000000004</v>
      </c>
      <c r="G64" s="606">
        <f>VLOOKUP($A64,'T3_data(t)'!$A:$N,7,FALSE)</f>
        <v>7.57</v>
      </c>
      <c r="H64" s="606">
        <f>VLOOKUP($A64,'T3_data(t)'!$A:$N,8,FALSE)</f>
        <v>17.66</v>
      </c>
      <c r="I64" s="606">
        <f>VLOOKUP($A64,'T3_data(t)'!$A:$N,9,FALSE)</f>
        <v>15.88</v>
      </c>
      <c r="J64" s="606">
        <f>VLOOKUP($A64,'T3_data(t)'!$A:$N,10,FALSE)</f>
        <v>17.600000000000001</v>
      </c>
      <c r="K64" s="606">
        <f>VLOOKUP($A64,'T3_data(t)'!$A:$N,11,FALSE)</f>
        <v>4.74</v>
      </c>
      <c r="L64" s="606">
        <f>VLOOKUP($A64,'T3_data(t)'!$A:$N,12,FALSE)</f>
        <v>4.68</v>
      </c>
      <c r="M64" s="606">
        <f>VLOOKUP($A64,'T3_data(t)'!$A:$N,13,FALSE)</f>
        <v>4.6100000000000003</v>
      </c>
      <c r="N64" s="606">
        <f>VLOOKUP($A64,'T3_data(t)'!$A:$N,14,FALSE)</f>
        <v>4.78</v>
      </c>
      <c r="P64" s="603" t="str">
        <f t="shared" si="13"/>
        <v>7.6</v>
      </c>
      <c r="Q64" s="603" t="str">
        <f t="shared" si="14"/>
        <v>17.7</v>
      </c>
      <c r="R64" s="603" t="str">
        <f t="shared" si="15"/>
        <v>15.9</v>
      </c>
      <c r="S64" s="603" t="str">
        <f t="shared" si="16"/>
        <v>17.6</v>
      </c>
      <c r="T64" s="603" t="str">
        <f t="shared" si="63"/>
        <v>4.7</v>
      </c>
      <c r="U64" s="603" t="str">
        <f t="shared" si="64"/>
        <v>4.7</v>
      </c>
      <c r="V64" s="603" t="str">
        <f t="shared" si="65"/>
        <v>4.6</v>
      </c>
      <c r="W64" s="603" t="str">
        <f t="shared" si="66"/>
        <v>4.8</v>
      </c>
    </row>
    <row r="65" spans="1:23" ht="19.5" customHeight="1" x14ac:dyDescent="0.5">
      <c r="A65" s="356" t="s">
        <v>95</v>
      </c>
      <c r="B65" s="604">
        <f>VLOOKUP($A65,'T3_data(t)'!$A:$N,2,FALSE)</f>
        <v>7569.39</v>
      </c>
      <c r="C65" s="604">
        <f>VLOOKUP($A65,'T3_data(t)'!$A:$N,3,FALSE)</f>
        <v>545.08000000000004</v>
      </c>
      <c r="D65" s="604">
        <f>VLOOKUP($A65,'T3_data(t)'!$A:$N,4,FALSE)</f>
        <v>706.65</v>
      </c>
      <c r="E65" s="604">
        <f>VLOOKUP($A65,'T3_data(t)'!$A:$N,5,FALSE)</f>
        <v>568.66999999999996</v>
      </c>
      <c r="F65" s="605">
        <f>VLOOKUP($A65,'T3_data(t)'!$A:$N,6,FALSE)</f>
        <v>2559.29</v>
      </c>
      <c r="G65" s="606">
        <f>VLOOKUP($A65,'T3_data(t)'!$A:$N,7,FALSE)</f>
        <v>5.98</v>
      </c>
      <c r="H65" s="606">
        <f>VLOOKUP($A65,'T3_data(t)'!$A:$N,8,FALSE)</f>
        <v>3.41</v>
      </c>
      <c r="I65" s="606">
        <f>VLOOKUP($A65,'T3_data(t)'!$A:$N,9,FALSE)</f>
        <v>4.33</v>
      </c>
      <c r="J65" s="606">
        <f>VLOOKUP($A65,'T3_data(t)'!$A:$N,10,FALSE)</f>
        <v>5.37</v>
      </c>
      <c r="K65" s="606">
        <f>VLOOKUP($A65,'T3_data(t)'!$A:$N,11,FALSE)</f>
        <v>2.52</v>
      </c>
      <c r="L65" s="606">
        <f>VLOOKUP($A65,'T3_data(t)'!$A:$N,12,FALSE)</f>
        <v>2.39</v>
      </c>
      <c r="M65" s="606">
        <f>VLOOKUP($A65,'T3_data(t)'!$A:$N,13,FALSE)</f>
        <v>2.2200000000000002</v>
      </c>
      <c r="N65" s="606">
        <f>VLOOKUP($A65,'T3_data(t)'!$A:$N,14,FALSE)</f>
        <v>2.39</v>
      </c>
      <c r="P65" s="603" t="str">
        <f t="shared" si="13"/>
        <v>6.0</v>
      </c>
      <c r="Q65" s="603" t="str">
        <f t="shared" si="14"/>
        <v>3.4</v>
      </c>
      <c r="R65" s="603" t="str">
        <f t="shared" si="15"/>
        <v>4.3</v>
      </c>
      <c r="S65" s="603" t="str">
        <f t="shared" si="16"/>
        <v>5.4</v>
      </c>
      <c r="T65" s="603" t="str">
        <f t="shared" si="63"/>
        <v>2.5</v>
      </c>
      <c r="U65" s="603" t="str">
        <f t="shared" si="64"/>
        <v>2.4</v>
      </c>
      <c r="V65" s="603" t="str">
        <f t="shared" si="65"/>
        <v>2.2</v>
      </c>
      <c r="W65" s="603" t="str">
        <f t="shared" si="66"/>
        <v>2.4</v>
      </c>
    </row>
    <row r="66" spans="1:23" ht="19.5" customHeight="1" x14ac:dyDescent="0.5">
      <c r="A66" s="356" t="s">
        <v>96</v>
      </c>
      <c r="B66" s="604">
        <f>VLOOKUP($A66,'T3_data(t)'!$A:$N,2,FALSE)</f>
        <v>1481.04</v>
      </c>
      <c r="C66" s="604">
        <f>VLOOKUP($A66,'T3_data(t)'!$A:$N,3,FALSE)</f>
        <v>108.38</v>
      </c>
      <c r="D66" s="604">
        <f>VLOOKUP($A66,'T3_data(t)'!$A:$N,4,FALSE)</f>
        <v>117.21</v>
      </c>
      <c r="E66" s="604">
        <f>VLOOKUP($A66,'T3_data(t)'!$A:$N,5,FALSE)</f>
        <v>112.91</v>
      </c>
      <c r="F66" s="605">
        <f>VLOOKUP($A66,'T3_data(t)'!$A:$N,6,FALSE)</f>
        <v>476.09</v>
      </c>
      <c r="G66" s="606">
        <f>VLOOKUP($A66,'T3_data(t)'!$A:$N,7,FALSE)</f>
        <v>16.82</v>
      </c>
      <c r="H66" s="606">
        <f>VLOOKUP($A66,'T3_data(t)'!$A:$N,8,FALSE)</f>
        <v>-8</v>
      </c>
      <c r="I66" s="606">
        <f>VLOOKUP($A66,'T3_data(t)'!$A:$N,9,FALSE)</f>
        <v>4.18</v>
      </c>
      <c r="J66" s="606">
        <f>VLOOKUP($A66,'T3_data(t)'!$A:$N,10,FALSE)</f>
        <v>3.56</v>
      </c>
      <c r="K66" s="606">
        <f>VLOOKUP($A66,'T3_data(t)'!$A:$N,11,FALSE)</f>
        <v>0.49</v>
      </c>
      <c r="L66" s="606">
        <f>VLOOKUP($A66,'T3_data(t)'!$A:$N,12,FALSE)</f>
        <v>0.4</v>
      </c>
      <c r="M66" s="606">
        <f>VLOOKUP($A66,'T3_data(t)'!$A:$N,13,FALSE)</f>
        <v>0.44</v>
      </c>
      <c r="N66" s="606">
        <f>VLOOKUP($A66,'T3_data(t)'!$A:$N,14,FALSE)</f>
        <v>0.44</v>
      </c>
      <c r="P66" s="603" t="str">
        <f t="shared" si="13"/>
        <v>16.8</v>
      </c>
      <c r="Q66" s="603" t="str">
        <f t="shared" si="14"/>
        <v>-8.0</v>
      </c>
      <c r="R66" s="603" t="str">
        <f t="shared" si="15"/>
        <v>4.2</v>
      </c>
      <c r="S66" s="603" t="str">
        <f t="shared" si="16"/>
        <v>3.6</v>
      </c>
      <c r="T66" s="603" t="str">
        <f t="shared" si="63"/>
        <v>0.5</v>
      </c>
      <c r="U66" s="603" t="str">
        <f t="shared" si="64"/>
        <v>0.4</v>
      </c>
      <c r="V66" s="603" t="str">
        <f t="shared" si="65"/>
        <v>0.4</v>
      </c>
      <c r="W66" s="603" t="str">
        <f t="shared" si="66"/>
        <v>0.4</v>
      </c>
    </row>
    <row r="67" spans="1:23" ht="19.5" customHeight="1" x14ac:dyDescent="0.5">
      <c r="A67" s="356" t="s">
        <v>97</v>
      </c>
      <c r="B67" s="604">
        <f>VLOOKUP($A67,'T3_data(t)'!$A:$N,2,FALSE)</f>
        <v>8422.2999999999993</v>
      </c>
      <c r="C67" s="604">
        <f>VLOOKUP($A67,'T3_data(t)'!$A:$N,3,FALSE)</f>
        <v>609.44000000000005</v>
      </c>
      <c r="D67" s="604">
        <f>VLOOKUP($A67,'T3_data(t)'!$A:$N,4,FALSE)</f>
        <v>716.84</v>
      </c>
      <c r="E67" s="604">
        <f>VLOOKUP($A67,'T3_data(t)'!$A:$N,5,FALSE)</f>
        <v>662.53</v>
      </c>
      <c r="F67" s="605">
        <f>VLOOKUP($A67,'T3_data(t)'!$A:$N,6,FALSE)</f>
        <v>2726.5</v>
      </c>
      <c r="G67" s="606">
        <f>VLOOKUP($A67,'T3_data(t)'!$A:$N,7,FALSE)</f>
        <v>4.55</v>
      </c>
      <c r="H67" s="606">
        <f>VLOOKUP($A67,'T3_data(t)'!$A:$N,8,FALSE)</f>
        <v>6.37</v>
      </c>
      <c r="I67" s="606">
        <f>VLOOKUP($A67,'T3_data(t)'!$A:$N,9,FALSE)</f>
        <v>8.7100000000000009</v>
      </c>
      <c r="J67" s="606">
        <f>VLOOKUP($A67,'T3_data(t)'!$A:$N,10,FALSE)</f>
        <v>10</v>
      </c>
      <c r="K67" s="606">
        <f>VLOOKUP($A67,'T3_data(t)'!$A:$N,11,FALSE)</f>
        <v>2.8</v>
      </c>
      <c r="L67" s="606">
        <f>VLOOKUP($A67,'T3_data(t)'!$A:$N,12,FALSE)</f>
        <v>2.4300000000000002</v>
      </c>
      <c r="M67" s="606">
        <f>VLOOKUP($A67,'T3_data(t)'!$A:$N,13,FALSE)</f>
        <v>2.59</v>
      </c>
      <c r="N67" s="606">
        <f>VLOOKUP($A67,'T3_data(t)'!$A:$N,14,FALSE)</f>
        <v>2.54</v>
      </c>
      <c r="P67" s="603" t="str">
        <f t="shared" si="13"/>
        <v>4.6</v>
      </c>
      <c r="Q67" s="603" t="str">
        <f t="shared" si="14"/>
        <v>6.4</v>
      </c>
      <c r="R67" s="603" t="str">
        <f t="shared" si="15"/>
        <v>8.7</v>
      </c>
      <c r="S67" s="603" t="str">
        <f t="shared" si="16"/>
        <v>10.0</v>
      </c>
      <c r="T67" s="603" t="str">
        <f t="shared" si="63"/>
        <v>2.8</v>
      </c>
      <c r="U67" s="603" t="str">
        <f t="shared" si="64"/>
        <v>2.4</v>
      </c>
      <c r="V67" s="603" t="str">
        <f t="shared" si="65"/>
        <v>2.6</v>
      </c>
      <c r="W67" s="603" t="str">
        <f t="shared" si="66"/>
        <v>2.5</v>
      </c>
    </row>
    <row r="68" spans="1:23" ht="19.5" customHeight="1" x14ac:dyDescent="0.5">
      <c r="A68" s="356" t="s">
        <v>98</v>
      </c>
      <c r="B68" s="604">
        <f>VLOOKUP($A68,'T3_data(t)'!$A:$N,2,FALSE)</f>
        <v>10315.99</v>
      </c>
      <c r="C68" s="604">
        <f>VLOOKUP($A68,'T3_data(t)'!$A:$N,3,FALSE)</f>
        <v>889.15</v>
      </c>
      <c r="D68" s="604">
        <f>VLOOKUP($A68,'T3_data(t)'!$A:$N,4,FALSE)</f>
        <v>898.69</v>
      </c>
      <c r="E68" s="604">
        <f>VLOOKUP($A68,'T3_data(t)'!$A:$N,5,FALSE)</f>
        <v>772.59</v>
      </c>
      <c r="F68" s="605">
        <f>VLOOKUP($A68,'T3_data(t)'!$A:$N,6,FALSE)</f>
        <v>3433.49</v>
      </c>
      <c r="G68" s="606">
        <f>VLOOKUP($A68,'T3_data(t)'!$A:$N,7,FALSE)</f>
        <v>17.350000000000001</v>
      </c>
      <c r="H68" s="606">
        <f>VLOOKUP($A68,'T3_data(t)'!$A:$N,8,FALSE)</f>
        <v>17.28</v>
      </c>
      <c r="I68" s="606">
        <f>VLOOKUP($A68,'T3_data(t)'!$A:$N,9,FALSE)</f>
        <v>-13.11</v>
      </c>
      <c r="J68" s="606">
        <f>VLOOKUP($A68,'T3_data(t)'!$A:$N,10,FALSE)</f>
        <v>11.93</v>
      </c>
      <c r="K68" s="606">
        <f>VLOOKUP($A68,'T3_data(t)'!$A:$N,11,FALSE)</f>
        <v>3.43</v>
      </c>
      <c r="L68" s="606">
        <f>VLOOKUP($A68,'T3_data(t)'!$A:$N,12,FALSE)</f>
        <v>3.04</v>
      </c>
      <c r="M68" s="606">
        <f>VLOOKUP($A68,'T3_data(t)'!$A:$N,13,FALSE)</f>
        <v>3.01</v>
      </c>
      <c r="N68" s="606">
        <f>VLOOKUP($A68,'T3_data(t)'!$A:$N,14,FALSE)</f>
        <v>3.2</v>
      </c>
      <c r="P68" s="603" t="str">
        <f t="shared" si="13"/>
        <v>17.4</v>
      </c>
      <c r="Q68" s="603" t="str">
        <f t="shared" si="14"/>
        <v>17.3</v>
      </c>
      <c r="R68" s="603" t="str">
        <f t="shared" si="15"/>
        <v>-13.1</v>
      </c>
      <c r="S68" s="603" t="str">
        <f t="shared" si="16"/>
        <v>11.9</v>
      </c>
      <c r="T68" s="603" t="str">
        <f t="shared" si="63"/>
        <v>3.4</v>
      </c>
      <c r="U68" s="603" t="str">
        <f t="shared" si="64"/>
        <v>3.0</v>
      </c>
      <c r="V68" s="603" t="str">
        <f t="shared" si="65"/>
        <v>3.0</v>
      </c>
      <c r="W68" s="603" t="str">
        <f t="shared" si="66"/>
        <v>3.2</v>
      </c>
    </row>
    <row r="69" spans="1:23" ht="19.5" customHeight="1" x14ac:dyDescent="0.5">
      <c r="A69" s="356" t="s">
        <v>99</v>
      </c>
      <c r="B69" s="604">
        <f>VLOOKUP($A69,'T3_data(t)'!$A:$N,2,FALSE)</f>
        <v>3540</v>
      </c>
      <c r="C69" s="604">
        <f>VLOOKUP($A69,'T3_data(t)'!$A:$N,3,FALSE)</f>
        <v>290.79000000000002</v>
      </c>
      <c r="D69" s="604">
        <f>VLOOKUP($A69,'T3_data(t)'!$A:$N,4,FALSE)</f>
        <v>309.60000000000002</v>
      </c>
      <c r="E69" s="604">
        <f>VLOOKUP($A69,'T3_data(t)'!$A:$N,5,FALSE)</f>
        <v>271.89999999999998</v>
      </c>
      <c r="F69" s="605">
        <f>VLOOKUP($A69,'T3_data(t)'!$A:$N,6,FALSE)</f>
        <v>1186.77</v>
      </c>
      <c r="G69" s="606">
        <f>VLOOKUP($A69,'T3_data(t)'!$A:$N,7,FALSE)</f>
        <v>4.7</v>
      </c>
      <c r="H69" s="606">
        <f>VLOOKUP($A69,'T3_data(t)'!$A:$N,8,FALSE)</f>
        <v>-0.81</v>
      </c>
      <c r="I69" s="606">
        <f>VLOOKUP($A69,'T3_data(t)'!$A:$N,9,FALSE)</f>
        <v>-6.5</v>
      </c>
      <c r="J69" s="606">
        <f>VLOOKUP($A69,'T3_data(t)'!$A:$N,10,FALSE)</f>
        <v>-1.61</v>
      </c>
      <c r="K69" s="606">
        <f>VLOOKUP($A69,'T3_data(t)'!$A:$N,11,FALSE)</f>
        <v>1.18</v>
      </c>
      <c r="L69" s="606">
        <f>VLOOKUP($A69,'T3_data(t)'!$A:$N,12,FALSE)</f>
        <v>1.05</v>
      </c>
      <c r="M69" s="606">
        <f>VLOOKUP($A69,'T3_data(t)'!$A:$N,13,FALSE)</f>
        <v>1.06</v>
      </c>
      <c r="N69" s="606">
        <f>VLOOKUP($A69,'T3_data(t)'!$A:$N,14,FALSE)</f>
        <v>1.1100000000000001</v>
      </c>
      <c r="P69" s="603" t="str">
        <f t="shared" si="13"/>
        <v>4.7</v>
      </c>
      <c r="Q69" s="603" t="str">
        <f t="shared" si="14"/>
        <v>-0.8</v>
      </c>
      <c r="R69" s="603" t="str">
        <f t="shared" si="15"/>
        <v>-6.5</v>
      </c>
      <c r="S69" s="603" t="str">
        <f t="shared" si="16"/>
        <v>-1.6</v>
      </c>
      <c r="T69" s="603" t="str">
        <f t="shared" si="63"/>
        <v>1.2</v>
      </c>
      <c r="U69" s="603" t="str">
        <f t="shared" si="64"/>
        <v>1.1</v>
      </c>
      <c r="V69" s="603" t="str">
        <f t="shared" si="65"/>
        <v>1.1</v>
      </c>
      <c r="W69" s="603" t="str">
        <f t="shared" si="66"/>
        <v>1.1</v>
      </c>
    </row>
    <row r="70" spans="1:23" ht="19.5" customHeight="1" x14ac:dyDescent="0.5">
      <c r="A70" s="356" t="s">
        <v>100</v>
      </c>
      <c r="B70" s="604">
        <f>VLOOKUP($A70,'T3_data(t)'!$A:$N,2,FALSE)</f>
        <v>1455.7</v>
      </c>
      <c r="C70" s="604">
        <f>VLOOKUP($A70,'T3_data(t)'!$A:$N,3,FALSE)</f>
        <v>111.78</v>
      </c>
      <c r="D70" s="604">
        <f>VLOOKUP($A70,'T3_data(t)'!$A:$N,4,FALSE)</f>
        <v>146.72999999999999</v>
      </c>
      <c r="E70" s="604">
        <f>VLOOKUP($A70,'T3_data(t)'!$A:$N,5,FALSE)</f>
        <v>118.28</v>
      </c>
      <c r="F70" s="605">
        <f>VLOOKUP($A70,'T3_data(t)'!$A:$N,6,FALSE)</f>
        <v>519.63</v>
      </c>
      <c r="G70" s="606">
        <f>VLOOKUP($A70,'T3_data(t)'!$A:$N,7,FALSE)</f>
        <v>7.27</v>
      </c>
      <c r="H70" s="606">
        <f>VLOOKUP($A70,'T3_data(t)'!$A:$N,8,FALSE)</f>
        <v>23.84</v>
      </c>
      <c r="I70" s="606">
        <f>VLOOKUP($A70,'T3_data(t)'!$A:$N,9,FALSE)</f>
        <v>5.81</v>
      </c>
      <c r="J70" s="606">
        <f>VLOOKUP($A70,'T3_data(t)'!$A:$N,10,FALSE)</f>
        <v>18.09</v>
      </c>
      <c r="K70" s="606">
        <f>VLOOKUP($A70,'T3_data(t)'!$A:$N,11,FALSE)</f>
        <v>0.48</v>
      </c>
      <c r="L70" s="606">
        <f>VLOOKUP($A70,'T3_data(t)'!$A:$N,12,FALSE)</f>
        <v>0.5</v>
      </c>
      <c r="M70" s="606">
        <f>VLOOKUP($A70,'T3_data(t)'!$A:$N,13,FALSE)</f>
        <v>0.46</v>
      </c>
      <c r="N70" s="606">
        <f>VLOOKUP($A70,'T3_data(t)'!$A:$N,14,FALSE)</f>
        <v>0.48</v>
      </c>
      <c r="P70" s="603" t="str">
        <f t="shared" ref="P70:P76" si="67">IF(FIXED(G70,1)="0.0",IF(FIXED(G70,2)="0.00",FIXED(G70,3),FIXED(G70,2)),FIXED(G70,1))</f>
        <v>7.3</v>
      </c>
      <c r="Q70" s="603" t="str">
        <f t="shared" ref="Q70:Q76" si="68">IF(FIXED(H70,1)="0.0",IF(FIXED(H70,2)="0.00",FIXED(H70,3),FIXED(H70,2)),FIXED(H70,1))</f>
        <v>23.8</v>
      </c>
      <c r="R70" s="603" t="str">
        <f t="shared" ref="R70:R76" si="69">IF(FIXED(I70,1)="0.0",IF(FIXED(I70,2)="0.00",FIXED(I70,3),FIXED(I70,2)),FIXED(I70,1))</f>
        <v>5.8</v>
      </c>
      <c r="S70" s="603" t="str">
        <f t="shared" ref="S70:S76" si="70">IF(FIXED(J70,1)="0.0",IF(FIXED(J70,2)="0.00",FIXED(J70,3),FIXED(J70,2)),FIXED(J70,1))</f>
        <v>18.1</v>
      </c>
      <c r="T70" s="603" t="str">
        <f t="shared" si="63"/>
        <v>0.5</v>
      </c>
      <c r="U70" s="603" t="str">
        <f t="shared" si="64"/>
        <v>0.5</v>
      </c>
      <c r="V70" s="603" t="str">
        <f t="shared" si="65"/>
        <v>0.5</v>
      </c>
      <c r="W70" s="603" t="str">
        <f t="shared" si="66"/>
        <v>0.5</v>
      </c>
    </row>
    <row r="71" spans="1:23" ht="19.5" customHeight="1" x14ac:dyDescent="0.5">
      <c r="A71" s="356" t="s">
        <v>101</v>
      </c>
      <c r="B71" s="604">
        <f>VLOOKUP($A71,'T3_data(t)'!$A:$N,2,FALSE)</f>
        <v>1741.49</v>
      </c>
      <c r="C71" s="604">
        <f>VLOOKUP($A71,'T3_data(t)'!$A:$N,3,FALSE)</f>
        <v>120.09</v>
      </c>
      <c r="D71" s="604">
        <f>VLOOKUP($A71,'T3_data(t)'!$A:$N,4,FALSE)</f>
        <v>147.52000000000001</v>
      </c>
      <c r="E71" s="604">
        <f>VLOOKUP($A71,'T3_data(t)'!$A:$N,5,FALSE)</f>
        <v>141.26</v>
      </c>
      <c r="F71" s="605">
        <f>VLOOKUP($A71,'T3_data(t)'!$A:$N,6,FALSE)</f>
        <v>546.41</v>
      </c>
      <c r="G71" s="606">
        <f>VLOOKUP($A71,'T3_data(t)'!$A:$N,7,FALSE)</f>
        <v>9.74</v>
      </c>
      <c r="H71" s="606">
        <f>VLOOKUP($A71,'T3_data(t)'!$A:$N,8,FALSE)</f>
        <v>4.97</v>
      </c>
      <c r="I71" s="606">
        <f>VLOOKUP($A71,'T3_data(t)'!$A:$N,9,FALSE)</f>
        <v>17.63</v>
      </c>
      <c r="J71" s="606">
        <f>VLOOKUP($A71,'T3_data(t)'!$A:$N,10,FALSE)</f>
        <v>3.87</v>
      </c>
      <c r="K71" s="606">
        <f>VLOOKUP($A71,'T3_data(t)'!$A:$N,11,FALSE)</f>
        <v>0.57999999999999996</v>
      </c>
      <c r="L71" s="606">
        <f>VLOOKUP($A71,'T3_data(t)'!$A:$N,12,FALSE)</f>
        <v>0.5</v>
      </c>
      <c r="M71" s="606">
        <f>VLOOKUP($A71,'T3_data(t)'!$A:$N,13,FALSE)</f>
        <v>0.55000000000000004</v>
      </c>
      <c r="N71" s="606">
        <f>VLOOKUP($A71,'T3_data(t)'!$A:$N,14,FALSE)</f>
        <v>0.51</v>
      </c>
      <c r="P71" s="603" t="str">
        <f t="shared" si="67"/>
        <v>9.7</v>
      </c>
      <c r="Q71" s="603" t="str">
        <f t="shared" si="68"/>
        <v>5.0</v>
      </c>
      <c r="R71" s="603" t="str">
        <f t="shared" si="69"/>
        <v>17.6</v>
      </c>
      <c r="S71" s="603" t="str">
        <f t="shared" si="70"/>
        <v>3.9</v>
      </c>
      <c r="T71" s="603" t="str">
        <f t="shared" si="63"/>
        <v>0.6</v>
      </c>
      <c r="U71" s="603" t="str">
        <f t="shared" si="64"/>
        <v>0.5</v>
      </c>
      <c r="V71" s="603" t="str">
        <f t="shared" si="65"/>
        <v>0.6</v>
      </c>
      <c r="W71" s="603" t="str">
        <f t="shared" si="66"/>
        <v>0.5</v>
      </c>
    </row>
    <row r="72" spans="1:23" ht="19.5" customHeight="1" x14ac:dyDescent="0.5">
      <c r="A72" s="356" t="s">
        <v>102</v>
      </c>
      <c r="B72" s="604">
        <f>VLOOKUP($A72,'T3_data(t)'!$A:$N,2,FALSE)</f>
        <v>618.46</v>
      </c>
      <c r="C72" s="604">
        <f>VLOOKUP($A72,'T3_data(t)'!$A:$N,3,FALSE)</f>
        <v>47.25</v>
      </c>
      <c r="D72" s="604">
        <f>VLOOKUP($A72,'T3_data(t)'!$A:$N,4,FALSE)</f>
        <v>56.76</v>
      </c>
      <c r="E72" s="604">
        <f>VLOOKUP($A72,'T3_data(t)'!$A:$N,5,FALSE)</f>
        <v>50.35</v>
      </c>
      <c r="F72" s="605">
        <f>VLOOKUP($A72,'T3_data(t)'!$A:$N,6,FALSE)</f>
        <v>202.09</v>
      </c>
      <c r="G72" s="606">
        <f>VLOOKUP($A72,'T3_data(t)'!$A:$N,7,FALSE)</f>
        <v>-0.18</v>
      </c>
      <c r="H72" s="606">
        <f>VLOOKUP($A72,'T3_data(t)'!$A:$N,8,FALSE)</f>
        <v>3.61</v>
      </c>
      <c r="I72" s="606">
        <f>VLOOKUP($A72,'T3_data(t)'!$A:$N,9,FALSE)</f>
        <v>6.56</v>
      </c>
      <c r="J72" s="606">
        <f>VLOOKUP($A72,'T3_data(t)'!$A:$N,10,FALSE)</f>
        <v>1.55</v>
      </c>
      <c r="K72" s="606">
        <f>VLOOKUP($A72,'T3_data(t)'!$A:$N,11,FALSE)</f>
        <v>0.21</v>
      </c>
      <c r="L72" s="606">
        <f>VLOOKUP($A72,'T3_data(t)'!$A:$N,12,FALSE)</f>
        <v>0.19</v>
      </c>
      <c r="M72" s="606">
        <f>VLOOKUP($A72,'T3_data(t)'!$A:$N,13,FALSE)</f>
        <v>0.2</v>
      </c>
      <c r="N72" s="606">
        <f>VLOOKUP($A72,'T3_data(t)'!$A:$N,14,FALSE)</f>
        <v>0.19</v>
      </c>
      <c r="P72" s="603" t="str">
        <f t="shared" si="67"/>
        <v>-0.2</v>
      </c>
      <c r="Q72" s="603" t="str">
        <f t="shared" si="68"/>
        <v>3.6</v>
      </c>
      <c r="R72" s="603" t="str">
        <f t="shared" si="69"/>
        <v>6.6</v>
      </c>
      <c r="S72" s="603" t="str">
        <f t="shared" si="70"/>
        <v>1.6</v>
      </c>
      <c r="T72" s="603" t="str">
        <f t="shared" si="63"/>
        <v>0.2</v>
      </c>
      <c r="U72" s="603" t="str">
        <f t="shared" si="64"/>
        <v>0.2</v>
      </c>
      <c r="V72" s="603" t="str">
        <f t="shared" si="65"/>
        <v>0.2</v>
      </c>
      <c r="W72" s="603" t="str">
        <f t="shared" si="66"/>
        <v>0.2</v>
      </c>
    </row>
    <row r="73" spans="1:23" ht="19.5" customHeight="1" x14ac:dyDescent="0.5">
      <c r="A73" s="356" t="s">
        <v>103</v>
      </c>
      <c r="B73" s="604">
        <f>VLOOKUP($A73,'T3_data(t)'!$A:$N,2,FALSE)</f>
        <v>724.41</v>
      </c>
      <c r="C73" s="604">
        <f>VLOOKUP($A73,'T3_data(t)'!$A:$N,3,FALSE)</f>
        <v>55.22</v>
      </c>
      <c r="D73" s="604">
        <f>VLOOKUP($A73,'T3_data(t)'!$A:$N,4,FALSE)</f>
        <v>55.27</v>
      </c>
      <c r="E73" s="604">
        <f>VLOOKUP($A73,'T3_data(t)'!$A:$N,5,FALSE)</f>
        <v>53.96</v>
      </c>
      <c r="F73" s="605">
        <f>VLOOKUP($A73,'T3_data(t)'!$A:$N,6,FALSE)</f>
        <v>224.22</v>
      </c>
      <c r="G73" s="606">
        <f>VLOOKUP($A73,'T3_data(t)'!$A:$N,7,FALSE)</f>
        <v>5</v>
      </c>
      <c r="H73" s="606">
        <f>VLOOKUP($A73,'T3_data(t)'!$A:$N,8,FALSE)</f>
        <v>-16.489999999999998</v>
      </c>
      <c r="I73" s="606">
        <f>VLOOKUP($A73,'T3_data(t)'!$A:$N,9,FALSE)</f>
        <v>-2.2799999999999998</v>
      </c>
      <c r="J73" s="606">
        <f>VLOOKUP($A73,'T3_data(t)'!$A:$N,10,FALSE)</f>
        <v>-7.05</v>
      </c>
      <c r="K73" s="606">
        <f>VLOOKUP($A73,'T3_data(t)'!$A:$N,11,FALSE)</f>
        <v>0.24</v>
      </c>
      <c r="L73" s="606">
        <f>VLOOKUP($A73,'T3_data(t)'!$A:$N,12,FALSE)</f>
        <v>0.19</v>
      </c>
      <c r="M73" s="606">
        <f>VLOOKUP($A73,'T3_data(t)'!$A:$N,13,FALSE)</f>
        <v>0.21</v>
      </c>
      <c r="N73" s="606">
        <f>VLOOKUP($A73,'T3_data(t)'!$A:$N,14,FALSE)</f>
        <v>0.21</v>
      </c>
      <c r="P73" s="603" t="str">
        <f t="shared" si="67"/>
        <v>5.0</v>
      </c>
      <c r="Q73" s="603" t="str">
        <f t="shared" si="68"/>
        <v>-16.5</v>
      </c>
      <c r="R73" s="603" t="str">
        <f t="shared" si="69"/>
        <v>-2.3</v>
      </c>
      <c r="S73" s="603" t="str">
        <f t="shared" si="70"/>
        <v>-7.1</v>
      </c>
      <c r="T73" s="603" t="str">
        <f t="shared" si="63"/>
        <v>0.2</v>
      </c>
      <c r="U73" s="603" t="str">
        <f t="shared" si="64"/>
        <v>0.2</v>
      </c>
      <c r="V73" s="603" t="str">
        <f t="shared" si="65"/>
        <v>0.2</v>
      </c>
      <c r="W73" s="603" t="str">
        <f t="shared" si="66"/>
        <v>0.2</v>
      </c>
    </row>
    <row r="74" spans="1:23" s="598" customFormat="1" ht="19.5" customHeight="1" x14ac:dyDescent="0.5">
      <c r="A74" s="355" t="s">
        <v>104</v>
      </c>
      <c r="B74" s="600">
        <f>VLOOKUP($A74,'T3_data(t)'!$A:$N,2,FALSE)</f>
        <v>10883.37</v>
      </c>
      <c r="C74" s="600">
        <f>VLOOKUP($A74,'T3_data(t)'!$A:$N,3,FALSE)</f>
        <v>863.46</v>
      </c>
      <c r="D74" s="600">
        <f>VLOOKUP($A74,'T3_data(t)'!$A:$N,4,FALSE)</f>
        <v>772.62</v>
      </c>
      <c r="E74" s="600">
        <f>VLOOKUP($A74,'T3_data(t)'!$A:$N,5,FALSE)</f>
        <v>749.61</v>
      </c>
      <c r="F74" s="601">
        <f>VLOOKUP($A74,'T3_data(t)'!$A:$N,6,FALSE)</f>
        <v>3057.45</v>
      </c>
      <c r="G74" s="602">
        <f>VLOOKUP($A74,'T3_data(t)'!$A:$N,7,FALSE)</f>
        <v>-6.54</v>
      </c>
      <c r="H74" s="602">
        <f>VLOOKUP($A74,'T3_data(t)'!$A:$N,8,FALSE)</f>
        <v>-8.98</v>
      </c>
      <c r="I74" s="602">
        <f>VLOOKUP($A74,'T3_data(t)'!$A:$N,9,FALSE)</f>
        <v>-13.19</v>
      </c>
      <c r="J74" s="602">
        <f>VLOOKUP($A74,'T3_data(t)'!$A:$N,10,FALSE)</f>
        <v>-8.27</v>
      </c>
      <c r="K74" s="602">
        <f>VLOOKUP($A74,'T3_data(t)'!$A:$N,11,FALSE)</f>
        <v>3.62</v>
      </c>
      <c r="L74" s="602">
        <f>VLOOKUP($A74,'T3_data(t)'!$A:$N,12,FALSE)</f>
        <v>2.61</v>
      </c>
      <c r="M74" s="602">
        <f>VLOOKUP($A74,'T3_data(t)'!$A:$N,13,FALSE)</f>
        <v>2.93</v>
      </c>
      <c r="N74" s="602">
        <f>VLOOKUP($A74,'T3_data(t)'!$A:$N,14,FALSE)</f>
        <v>2.85</v>
      </c>
      <c r="P74" s="603" t="str">
        <f t="shared" si="67"/>
        <v>-6.5</v>
      </c>
      <c r="Q74" s="603" t="str">
        <f t="shared" si="68"/>
        <v>-9.0</v>
      </c>
      <c r="R74" s="603" t="str">
        <f t="shared" si="69"/>
        <v>-13.2</v>
      </c>
      <c r="S74" s="603" t="str">
        <f t="shared" si="70"/>
        <v>-8.3</v>
      </c>
      <c r="T74" s="603" t="str">
        <f t="shared" si="63"/>
        <v>3.6</v>
      </c>
      <c r="U74" s="603" t="str">
        <f t="shared" si="64"/>
        <v>2.6</v>
      </c>
      <c r="V74" s="603" t="str">
        <f t="shared" si="65"/>
        <v>2.9</v>
      </c>
      <c r="W74" s="603" t="str">
        <f t="shared" si="66"/>
        <v>2.9</v>
      </c>
    </row>
    <row r="75" spans="1:23" ht="19.5" customHeight="1" x14ac:dyDescent="0.5">
      <c r="A75" s="356" t="s">
        <v>105</v>
      </c>
      <c r="B75" s="604">
        <f>VLOOKUP($A75,'T3_data(t)'!$A:$N,2,FALSE)</f>
        <v>9195.3799999999992</v>
      </c>
      <c r="C75" s="604">
        <f>VLOOKUP($A75,'T3_data(t)'!$A:$N,3,FALSE)</f>
        <v>644.76</v>
      </c>
      <c r="D75" s="604">
        <f>VLOOKUP($A75,'T3_data(t)'!$A:$N,4,FALSE)</f>
        <v>643.88</v>
      </c>
      <c r="E75" s="604">
        <f>VLOOKUP($A75,'T3_data(t)'!$A:$N,5,FALSE)</f>
        <v>621.51</v>
      </c>
      <c r="F75" s="605">
        <f>VLOOKUP($A75,'T3_data(t)'!$A:$N,6,FALSE)</f>
        <v>2565.16</v>
      </c>
      <c r="G75" s="606">
        <f>VLOOKUP($A75,'T3_data(t)'!$A:$N,7,FALSE)</f>
        <v>-9.8000000000000007</v>
      </c>
      <c r="H75" s="606">
        <f>VLOOKUP($A75,'T3_data(t)'!$A:$N,8,FALSE)</f>
        <v>-8</v>
      </c>
      <c r="I75" s="606">
        <f>VLOOKUP($A75,'T3_data(t)'!$A:$N,9,FALSE)</f>
        <v>-3.61</v>
      </c>
      <c r="J75" s="606">
        <f>VLOOKUP($A75,'T3_data(t)'!$A:$N,10,FALSE)</f>
        <v>-4.9400000000000004</v>
      </c>
      <c r="K75" s="606">
        <f>VLOOKUP($A75,'T3_data(t)'!$A:$N,11,FALSE)</f>
        <v>3.06</v>
      </c>
      <c r="L75" s="606">
        <f>VLOOKUP($A75,'T3_data(t)'!$A:$N,12,FALSE)</f>
        <v>2.1800000000000002</v>
      </c>
      <c r="M75" s="606">
        <f>VLOOKUP($A75,'T3_data(t)'!$A:$N,13,FALSE)</f>
        <v>2.4300000000000002</v>
      </c>
      <c r="N75" s="606">
        <f>VLOOKUP($A75,'T3_data(t)'!$A:$N,14,FALSE)</f>
        <v>2.39</v>
      </c>
      <c r="P75" s="603" t="str">
        <f t="shared" si="67"/>
        <v>-9.8</v>
      </c>
      <c r="Q75" s="603" t="str">
        <f t="shared" si="68"/>
        <v>-8.0</v>
      </c>
      <c r="R75" s="603" t="str">
        <f t="shared" si="69"/>
        <v>-3.6</v>
      </c>
      <c r="S75" s="603" t="str">
        <f t="shared" si="70"/>
        <v>-4.9</v>
      </c>
      <c r="T75" s="603" t="str">
        <f t="shared" si="63"/>
        <v>3.1</v>
      </c>
      <c r="U75" s="603" t="str">
        <f t="shared" si="64"/>
        <v>2.2</v>
      </c>
      <c r="V75" s="603" t="str">
        <f t="shared" si="65"/>
        <v>2.4</v>
      </c>
      <c r="W75" s="603" t="str">
        <f t="shared" si="66"/>
        <v>2.4</v>
      </c>
    </row>
    <row r="76" spans="1:23" s="598" customFormat="1" ht="19.5" customHeight="1" x14ac:dyDescent="0.5">
      <c r="A76" s="357" t="s">
        <v>106</v>
      </c>
      <c r="B76" s="610">
        <f>VLOOKUP($A76,'T3_data(t)'!$A:$N,2,FALSE)</f>
        <v>0</v>
      </c>
      <c r="C76" s="610">
        <f>VLOOKUP($A76,'T3_data(t)'!$A:$N,3,FALSE)</f>
        <v>0</v>
      </c>
      <c r="D76" s="610">
        <f>VLOOKUP($A76,'T3_data(t)'!$A:$N,4,FALSE)</f>
        <v>0</v>
      </c>
      <c r="E76" s="610">
        <f>VLOOKUP($A76,'T3_data(t)'!$A:$N,5,FALSE)</f>
        <v>0</v>
      </c>
      <c r="F76" s="611">
        <f>VLOOKUP($A76,'T3_data(t)'!$A:$N,6,FALSE)</f>
        <v>0.03</v>
      </c>
      <c r="G76" s="612">
        <f>VLOOKUP($A76,'T3_data(t)'!$A:$N,7,FALSE)</f>
        <v>0</v>
      </c>
      <c r="H76" s="612">
        <f>VLOOKUP($A76,'T3_data(t)'!$A:$N,7,FALSE)</f>
        <v>0</v>
      </c>
      <c r="I76" s="612">
        <f>VLOOKUP($A76,'T3_data(t)'!$A:$N,9,FALSE)</f>
        <v>0</v>
      </c>
      <c r="J76" s="612">
        <f>VLOOKUP($A76,'T3_data(t)'!$A:$N,10,FALSE)</f>
        <v>0</v>
      </c>
      <c r="K76" s="612">
        <f>VLOOKUP($A76,'T3_data(t)'!$A:$N,11,FALSE)</f>
        <v>0</v>
      </c>
      <c r="L76" s="612">
        <f>VLOOKUP($A76,'T3_data(t)'!$A:$N,12,FALSE)</f>
        <v>0</v>
      </c>
      <c r="M76" s="612">
        <f>VLOOKUP($A76,'T3_data(t)'!$A:$N,13,FALSE)</f>
        <v>0</v>
      </c>
      <c r="N76" s="612">
        <f>VLOOKUP($A76,'T3_data(t)'!$A:$N,14,FALSE)</f>
        <v>0</v>
      </c>
      <c r="P76" s="603" t="str">
        <f t="shared" si="67"/>
        <v>0.000</v>
      </c>
      <c r="Q76" s="603" t="str">
        <f t="shared" si="68"/>
        <v>0.000</v>
      </c>
      <c r="R76" s="603" t="str">
        <f t="shared" si="69"/>
        <v>0.000</v>
      </c>
      <c r="S76" s="603" t="str">
        <f t="shared" si="70"/>
        <v>0.000</v>
      </c>
      <c r="T76" s="603" t="str">
        <f t="shared" si="63"/>
        <v>0.00</v>
      </c>
      <c r="U76" s="603" t="str">
        <f t="shared" si="64"/>
        <v>0.00</v>
      </c>
      <c r="V76" s="603" t="str">
        <f t="shared" si="65"/>
        <v>0.00</v>
      </c>
      <c r="W76" s="603" t="str">
        <f t="shared" si="66"/>
        <v>0.00</v>
      </c>
    </row>
    <row r="77" spans="1:23" ht="24.75" customHeight="1" x14ac:dyDescent="0.5">
      <c r="A77" s="358" t="s">
        <v>702</v>
      </c>
    </row>
    <row r="78" spans="1:23" ht="19.5" customHeight="1" x14ac:dyDescent="0.5">
      <c r="A78" s="358" t="s">
        <v>39</v>
      </c>
    </row>
    <row r="79" spans="1:23" ht="17.25" customHeight="1" x14ac:dyDescent="0.5">
      <c r="B79" s="613"/>
      <c r="C79" s="613"/>
      <c r="D79" s="613"/>
      <c r="E79" s="613"/>
    </row>
    <row r="80" spans="1:23" ht="17.25" customHeight="1" x14ac:dyDescent="0.5">
      <c r="B80" s="614">
        <f>B5-(B6+B34+B74+B76)</f>
        <v>-9.9999999511055648E-3</v>
      </c>
      <c r="C80" s="614"/>
      <c r="D80" s="614">
        <f>C5-(C6+C34+C74+C76)</f>
        <v>0</v>
      </c>
      <c r="E80" s="614">
        <f>D5-(D6+D34+D74+D76)</f>
        <v>0</v>
      </c>
      <c r="F80" s="614">
        <f>E5-(E6+E34+E74+E76)</f>
        <v>0</v>
      </c>
      <c r="G80" s="614"/>
      <c r="H80" s="614"/>
      <c r="I80" s="614"/>
      <c r="J80" s="614"/>
      <c r="K80" s="614">
        <f t="shared" ref="K80:N80" si="71">K5-(K6+K34+K74+K76)</f>
        <v>9.9999999999909051E-3</v>
      </c>
      <c r="L80" s="614">
        <f t="shared" si="71"/>
        <v>9.9999999999909051E-3</v>
      </c>
      <c r="M80" s="614">
        <f t="shared" si="71"/>
        <v>0</v>
      </c>
      <c r="N80" s="614">
        <f t="shared" si="71"/>
        <v>1.0000000000005116E-2</v>
      </c>
      <c r="P80" s="614"/>
      <c r="Q80" s="614"/>
      <c r="R80" s="614"/>
      <c r="S80" s="614"/>
      <c r="T80" s="614">
        <f t="shared" ref="T80:W80" si="72">T5-(T6+T34+T74+T76)</f>
        <v>0</v>
      </c>
      <c r="U80" s="614">
        <f t="shared" si="72"/>
        <v>0</v>
      </c>
      <c r="V80" s="614">
        <f t="shared" si="72"/>
        <v>0</v>
      </c>
      <c r="W80" s="614">
        <f t="shared" si="72"/>
        <v>-0.10000000000000853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7" priority="67" operator="lessThan">
      <formula>0</formula>
    </cfRule>
  </conditionalFormatting>
  <conditionalFormatting sqref="F12">
    <cfRule type="cellIs" dxfId="16" priority="66" operator="lessThan">
      <formula>0</formula>
    </cfRule>
  </conditionalFormatting>
  <conditionalFormatting sqref="F15">
    <cfRule type="cellIs" dxfId="15" priority="65" operator="lessThan">
      <formula>0</formula>
    </cfRule>
  </conditionalFormatting>
  <conditionalFormatting sqref="F18:F23">
    <cfRule type="cellIs" dxfId="14" priority="59" operator="lessThan">
      <formula>0</formula>
    </cfRule>
  </conditionalFormatting>
  <conditionalFormatting sqref="F26">
    <cfRule type="cellIs" dxfId="13" priority="58" operator="lessThan">
      <formula>0</formula>
    </cfRule>
  </conditionalFormatting>
  <conditionalFormatting sqref="F29:F31">
    <cfRule type="cellIs" dxfId="12" priority="55" operator="lessThan">
      <formula>0</formula>
    </cfRule>
  </conditionalFormatting>
  <conditionalFormatting sqref="F34:F75">
    <cfRule type="cellIs" dxfId="11" priority="13" operator="lessThan">
      <formula>0</formula>
    </cfRule>
  </conditionalFormatting>
  <conditionalFormatting sqref="G5:J75">
    <cfRule type="cellIs" dxfId="10" priority="4" operator="lessThan">
      <formula>0</formula>
    </cfRule>
  </conditionalFormatting>
  <conditionalFormatting sqref="P5:W76">
    <cfRule type="expression" dxfId="9" priority="1">
      <formula>LEN(P5&amp;"")-FIND(".",P5&amp;"")&gt;1</formula>
    </cfRule>
  </conditionalFormatting>
  <conditionalFormatting sqref="Q5:W5 Q6:S76 P10:S76 T12:W12 T15:W15 T18:W23 T26:W26 T29:W31 T34:W76">
    <cfRule type="expression" dxfId="8" priority="2">
      <formula>LEN(P5&amp;"")-FIND(".",P5&amp;"")&gt;1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09"/>
  <sheetViews>
    <sheetView workbookViewId="0">
      <selection activeCell="B4" sqref="B4:N109"/>
    </sheetView>
  </sheetViews>
  <sheetFormatPr defaultColWidth="11.375" defaultRowHeight="15.6" x14ac:dyDescent="0.3"/>
  <cols>
    <col min="1" max="1" width="38" style="319" customWidth="1"/>
    <col min="2" max="2" width="13.875" style="319" bestFit="1" customWidth="1"/>
    <col min="3" max="5" width="11.625" style="319" bestFit="1" customWidth="1"/>
    <col min="6" max="6" width="12.625" style="319" bestFit="1" customWidth="1"/>
    <col min="7" max="14" width="11.625" style="319" bestFit="1" customWidth="1"/>
    <col min="15" max="16384" width="11.375" style="319"/>
  </cols>
  <sheetData>
    <row r="1" spans="1:14" x14ac:dyDescent="0.3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4" customFormat="1" x14ac:dyDescent="0.3">
      <c r="B2" s="464">
        <v>2567</v>
      </c>
      <c r="C2" s="464">
        <v>2567</v>
      </c>
      <c r="D2" s="464">
        <v>2568</v>
      </c>
      <c r="E2" s="464">
        <v>2568</v>
      </c>
      <c r="F2" s="464">
        <v>2568</v>
      </c>
      <c r="G2" s="464">
        <v>2567</v>
      </c>
      <c r="H2" s="464">
        <v>2568</v>
      </c>
      <c r="I2" s="464">
        <v>2568</v>
      </c>
      <c r="J2" s="464">
        <v>2568</v>
      </c>
      <c r="K2" s="464">
        <v>2567</v>
      </c>
      <c r="L2" s="464">
        <v>2568</v>
      </c>
      <c r="M2" s="464">
        <v>2568</v>
      </c>
      <c r="N2" s="464">
        <v>2568</v>
      </c>
    </row>
    <row r="3" spans="1:14" s="464" customFormat="1" x14ac:dyDescent="0.3">
      <c r="B3" s="636" t="s">
        <v>45</v>
      </c>
      <c r="C3" s="662" t="s">
        <v>674</v>
      </c>
      <c r="D3" s="662" t="s">
        <v>673</v>
      </c>
      <c r="E3" s="662" t="s">
        <v>674</v>
      </c>
      <c r="F3" s="662" t="str">
        <f>"ม.ค.-"&amp;E3</f>
        <v>ม.ค.-เม.ย.</v>
      </c>
      <c r="G3" s="636" t="s">
        <v>45</v>
      </c>
      <c r="H3" s="662" t="str">
        <f>D3</f>
        <v>มี.ค.</v>
      </c>
      <c r="I3" s="662" t="str">
        <f>E3</f>
        <v>เม.ย.</v>
      </c>
      <c r="J3" s="662" t="str">
        <f>F3</f>
        <v>ม.ค.-เม.ย.</v>
      </c>
      <c r="K3" s="636" t="s">
        <v>45</v>
      </c>
      <c r="L3" s="637" t="str">
        <f>H3</f>
        <v>มี.ค.</v>
      </c>
      <c r="M3" s="637" t="str">
        <f t="shared" ref="M3:N3" si="0">I3</f>
        <v>เม.ย.</v>
      </c>
      <c r="N3" s="637" t="str">
        <f t="shared" si="0"/>
        <v>ม.ค.-เม.ย.</v>
      </c>
    </row>
    <row r="4" spans="1:14" x14ac:dyDescent="0.3">
      <c r="A4" s="319" t="s">
        <v>46</v>
      </c>
      <c r="B4" s="388">
        <v>300529.46000000002</v>
      </c>
      <c r="C4" s="388">
        <v>23257.200000000001</v>
      </c>
      <c r="D4" s="388">
        <v>29548.25</v>
      </c>
      <c r="E4" s="388">
        <v>25625.08</v>
      </c>
      <c r="F4" s="388">
        <v>107157.42</v>
      </c>
      <c r="G4" s="388">
        <v>5.42</v>
      </c>
      <c r="H4" s="388">
        <v>17.84</v>
      </c>
      <c r="I4" s="388">
        <v>10.18</v>
      </c>
      <c r="J4" s="388">
        <v>13.98</v>
      </c>
      <c r="K4" s="388">
        <v>100</v>
      </c>
      <c r="L4" s="388">
        <v>100</v>
      </c>
      <c r="M4" s="388">
        <v>100</v>
      </c>
      <c r="N4" s="388">
        <v>100</v>
      </c>
    </row>
    <row r="5" spans="1:14" x14ac:dyDescent="0.3">
      <c r="A5" s="319" t="s">
        <v>47</v>
      </c>
      <c r="B5" s="388">
        <v>52184.99</v>
      </c>
      <c r="C5" s="388">
        <v>4953.0600000000004</v>
      </c>
      <c r="D5" s="388">
        <v>4182.4399999999996</v>
      </c>
      <c r="E5" s="388">
        <v>4538.3999999999996</v>
      </c>
      <c r="F5" s="388">
        <v>16495.060000000001</v>
      </c>
      <c r="G5" s="388">
        <v>5.95</v>
      </c>
      <c r="H5" s="388">
        <v>-3.07</v>
      </c>
      <c r="I5" s="388">
        <v>-8.3699999999999992</v>
      </c>
      <c r="J5" s="388">
        <v>-2.31</v>
      </c>
      <c r="K5" s="388">
        <v>17.36</v>
      </c>
      <c r="L5" s="388">
        <v>14.15</v>
      </c>
      <c r="M5" s="388">
        <v>17.71</v>
      </c>
      <c r="N5" s="388">
        <v>15.39</v>
      </c>
    </row>
    <row r="6" spans="1:14" x14ac:dyDescent="0.3">
      <c r="A6" s="319" t="s">
        <v>48</v>
      </c>
      <c r="B6" s="388">
        <v>28827.27</v>
      </c>
      <c r="C6" s="388">
        <v>3020.49</v>
      </c>
      <c r="D6" s="388">
        <v>2185.64</v>
      </c>
      <c r="E6" s="388">
        <v>2429.48</v>
      </c>
      <c r="F6" s="388">
        <v>8656</v>
      </c>
      <c r="G6" s="388">
        <v>7.51</v>
      </c>
      <c r="H6" s="388">
        <v>-0.49</v>
      </c>
      <c r="I6" s="388">
        <v>-19.57</v>
      </c>
      <c r="J6" s="388">
        <v>-7.27</v>
      </c>
      <c r="K6" s="388">
        <v>9.59</v>
      </c>
      <c r="L6" s="388">
        <v>7.4</v>
      </c>
      <c r="M6" s="388">
        <v>9.48</v>
      </c>
      <c r="N6" s="388">
        <v>8.08</v>
      </c>
    </row>
    <row r="7" spans="1:14" x14ac:dyDescent="0.3">
      <c r="A7" s="319" t="s">
        <v>49</v>
      </c>
      <c r="B7" s="388">
        <v>23357.71</v>
      </c>
      <c r="C7" s="388">
        <v>1932.57</v>
      </c>
      <c r="D7" s="388">
        <v>1996.8</v>
      </c>
      <c r="E7" s="388">
        <v>2108.92</v>
      </c>
      <c r="F7" s="388">
        <v>7839.06</v>
      </c>
      <c r="G7" s="388">
        <v>4.09</v>
      </c>
      <c r="H7" s="388">
        <v>-5.73</v>
      </c>
      <c r="I7" s="388">
        <v>9.1300000000000008</v>
      </c>
      <c r="J7" s="388">
        <v>3.82</v>
      </c>
      <c r="K7" s="388">
        <v>7.77</v>
      </c>
      <c r="L7" s="388">
        <v>6.76</v>
      </c>
      <c r="M7" s="388">
        <v>8.23</v>
      </c>
      <c r="N7" s="388">
        <v>7.32</v>
      </c>
    </row>
    <row r="8" spans="1:14" x14ac:dyDescent="0.3">
      <c r="A8" s="319" t="s">
        <v>50</v>
      </c>
      <c r="B8" s="388">
        <v>6433.86</v>
      </c>
      <c r="C8" s="388">
        <v>611.33000000000004</v>
      </c>
      <c r="D8" s="388">
        <v>371.49</v>
      </c>
      <c r="E8" s="388">
        <v>341.89</v>
      </c>
      <c r="F8" s="388">
        <v>1482</v>
      </c>
      <c r="G8" s="388">
        <v>24.99</v>
      </c>
      <c r="H8" s="388">
        <v>-23.37</v>
      </c>
      <c r="I8" s="388">
        <v>-44.07</v>
      </c>
      <c r="J8" s="388">
        <v>-34.08</v>
      </c>
      <c r="K8" s="388">
        <v>2.14</v>
      </c>
      <c r="L8" s="388">
        <v>1.26</v>
      </c>
      <c r="M8" s="388">
        <v>1.33</v>
      </c>
      <c r="N8" s="388">
        <v>1.38</v>
      </c>
    </row>
    <row r="9" spans="1:14" x14ac:dyDescent="0.3">
      <c r="A9" s="319" t="s">
        <v>51</v>
      </c>
      <c r="B9" s="388">
        <v>9945322.5800000001</v>
      </c>
      <c r="C9" s="388">
        <v>939348.97</v>
      </c>
      <c r="D9" s="388">
        <v>604797.81000000006</v>
      </c>
      <c r="E9" s="388">
        <v>588686.85</v>
      </c>
      <c r="F9" s="388">
        <v>2393465.89</v>
      </c>
      <c r="G9" s="388">
        <v>13.41</v>
      </c>
      <c r="H9" s="388">
        <v>-15.6</v>
      </c>
      <c r="I9" s="388">
        <v>-37.33</v>
      </c>
      <c r="J9" s="388">
        <v>-30.53</v>
      </c>
      <c r="K9" s="388">
        <v>3309.27</v>
      </c>
      <c r="L9" s="388">
        <v>2046.81</v>
      </c>
      <c r="M9" s="388">
        <v>2297.31</v>
      </c>
      <c r="N9" s="388">
        <v>2233.6</v>
      </c>
    </row>
    <row r="10" spans="1:14" x14ac:dyDescent="0.3">
      <c r="A10" s="319" t="s">
        <v>52</v>
      </c>
      <c r="B10" s="388">
        <v>4992.3900000000003</v>
      </c>
      <c r="C10" s="388">
        <v>352.82</v>
      </c>
      <c r="D10" s="388">
        <v>531.44000000000005</v>
      </c>
      <c r="E10" s="388">
        <v>432.35</v>
      </c>
      <c r="F10" s="388">
        <v>2008.33</v>
      </c>
      <c r="G10" s="388">
        <v>36.83</v>
      </c>
      <c r="H10" s="388">
        <v>19.53</v>
      </c>
      <c r="I10" s="388">
        <v>22.54</v>
      </c>
      <c r="J10" s="388">
        <v>30.12</v>
      </c>
      <c r="K10" s="388">
        <v>1.66</v>
      </c>
      <c r="L10" s="388">
        <v>1.8</v>
      </c>
      <c r="M10" s="388">
        <v>1.69</v>
      </c>
      <c r="N10" s="388">
        <v>1.87</v>
      </c>
    </row>
    <row r="11" spans="1:14" x14ac:dyDescent="0.3">
      <c r="A11" s="319" t="s">
        <v>51</v>
      </c>
      <c r="B11" s="388">
        <v>2816937.98</v>
      </c>
      <c r="C11" s="388">
        <v>208836.84</v>
      </c>
      <c r="D11" s="388">
        <v>270158.84000000003</v>
      </c>
      <c r="E11" s="388">
        <v>215979.42</v>
      </c>
      <c r="F11" s="388">
        <v>1014471.59</v>
      </c>
      <c r="G11" s="388">
        <v>3.42</v>
      </c>
      <c r="H11" s="388">
        <v>-3.21</v>
      </c>
      <c r="I11" s="388">
        <v>3.42</v>
      </c>
      <c r="J11" s="388">
        <v>2.21</v>
      </c>
      <c r="K11" s="388">
        <v>937.33</v>
      </c>
      <c r="L11" s="388">
        <v>914.3</v>
      </c>
      <c r="M11" s="388">
        <v>842.84</v>
      </c>
      <c r="N11" s="388">
        <v>946.71</v>
      </c>
    </row>
    <row r="12" spans="1:14" x14ac:dyDescent="0.3">
      <c r="A12" s="319" t="s">
        <v>108</v>
      </c>
      <c r="B12" s="388">
        <v>810.87</v>
      </c>
      <c r="C12" s="388">
        <v>50.09</v>
      </c>
      <c r="D12" s="388">
        <v>86.47</v>
      </c>
      <c r="E12" s="388">
        <v>91.55</v>
      </c>
      <c r="F12" s="388">
        <v>355.02</v>
      </c>
      <c r="G12" s="388">
        <v>43.18</v>
      </c>
      <c r="H12" s="388">
        <v>37.520000000000003</v>
      </c>
      <c r="I12" s="388">
        <v>82.77</v>
      </c>
      <c r="J12" s="388">
        <v>53.45</v>
      </c>
      <c r="K12" s="388">
        <v>0.27</v>
      </c>
      <c r="L12" s="388">
        <v>0.28999999999999998</v>
      </c>
      <c r="M12" s="388">
        <v>0.36</v>
      </c>
      <c r="N12" s="388">
        <v>0.33</v>
      </c>
    </row>
    <row r="13" spans="1:14" x14ac:dyDescent="0.3">
      <c r="A13" s="319" t="s">
        <v>51</v>
      </c>
      <c r="B13" s="388">
        <v>352086.57</v>
      </c>
      <c r="C13" s="388">
        <v>22015.43</v>
      </c>
      <c r="D13" s="388">
        <v>35150.1</v>
      </c>
      <c r="E13" s="388">
        <v>37005.46</v>
      </c>
      <c r="F13" s="388">
        <v>144686.44</v>
      </c>
      <c r="G13" s="388">
        <v>-0.62</v>
      </c>
      <c r="H13" s="388">
        <v>13.25</v>
      </c>
      <c r="I13" s="388">
        <v>68.09</v>
      </c>
      <c r="J13" s="388">
        <v>21.17</v>
      </c>
      <c r="K13" s="388">
        <v>117.16</v>
      </c>
      <c r="L13" s="388">
        <v>118.96</v>
      </c>
      <c r="M13" s="388">
        <v>144.41</v>
      </c>
      <c r="N13" s="388">
        <v>135.02000000000001</v>
      </c>
    </row>
    <row r="14" spans="1:14" x14ac:dyDescent="0.3">
      <c r="A14" s="319" t="s">
        <v>109</v>
      </c>
      <c r="B14" s="388">
        <v>3200.88</v>
      </c>
      <c r="C14" s="388">
        <v>233.34</v>
      </c>
      <c r="D14" s="388">
        <v>328.14</v>
      </c>
      <c r="E14" s="388">
        <v>248.13</v>
      </c>
      <c r="F14" s="388">
        <v>1219.9100000000001</v>
      </c>
      <c r="G14" s="388">
        <v>41.97</v>
      </c>
      <c r="H14" s="388">
        <v>10.47</v>
      </c>
      <c r="I14" s="388">
        <v>6.34</v>
      </c>
      <c r="J14" s="388">
        <v>22.22</v>
      </c>
      <c r="K14" s="388">
        <v>1.07</v>
      </c>
      <c r="L14" s="388">
        <v>1.1100000000000001</v>
      </c>
      <c r="M14" s="388">
        <v>0.97</v>
      </c>
      <c r="N14" s="388">
        <v>1.1399999999999999</v>
      </c>
    </row>
    <row r="15" spans="1:14" x14ac:dyDescent="0.3">
      <c r="A15" s="319" t="s">
        <v>51</v>
      </c>
      <c r="B15" s="388">
        <v>1758607.99</v>
      </c>
      <c r="C15" s="388">
        <v>137752.81</v>
      </c>
      <c r="D15" s="388">
        <v>157429.59</v>
      </c>
      <c r="E15" s="388">
        <v>116906.07</v>
      </c>
      <c r="F15" s="388">
        <v>581895.55000000005</v>
      </c>
      <c r="G15" s="388">
        <v>11.53</v>
      </c>
      <c r="H15" s="388">
        <v>-13.99</v>
      </c>
      <c r="I15" s="388">
        <v>-15.13</v>
      </c>
      <c r="J15" s="388">
        <v>-6.4</v>
      </c>
      <c r="K15" s="388">
        <v>585.16999999999996</v>
      </c>
      <c r="L15" s="388">
        <v>532.79</v>
      </c>
      <c r="M15" s="388">
        <v>456.22</v>
      </c>
      <c r="N15" s="388">
        <v>543.03</v>
      </c>
    </row>
    <row r="16" spans="1:14" x14ac:dyDescent="0.3">
      <c r="A16" s="319" t="s">
        <v>110</v>
      </c>
      <c r="B16" s="388">
        <v>2932.36</v>
      </c>
      <c r="C16" s="388">
        <v>219.72</v>
      </c>
      <c r="D16" s="388">
        <v>308.29000000000002</v>
      </c>
      <c r="E16" s="388">
        <v>228.77</v>
      </c>
      <c r="F16" s="388">
        <v>1122.32</v>
      </c>
      <c r="G16" s="388">
        <v>43.33</v>
      </c>
      <c r="H16" s="388">
        <v>11.5</v>
      </c>
      <c r="I16" s="388">
        <v>4.12</v>
      </c>
      <c r="J16" s="388">
        <v>21.55</v>
      </c>
      <c r="K16" s="388">
        <v>0.98</v>
      </c>
      <c r="L16" s="388">
        <v>1.04</v>
      </c>
      <c r="M16" s="388">
        <v>0.89</v>
      </c>
      <c r="N16" s="388">
        <v>1.05</v>
      </c>
    </row>
    <row r="17" spans="1:14" x14ac:dyDescent="0.3">
      <c r="A17" s="319" t="s">
        <v>51</v>
      </c>
      <c r="B17" s="388">
        <v>1619196.82</v>
      </c>
      <c r="C17" s="388">
        <v>129991.53</v>
      </c>
      <c r="D17" s="388">
        <v>148422.35</v>
      </c>
      <c r="E17" s="388">
        <v>108327.98</v>
      </c>
      <c r="F17" s="388">
        <v>537581.66</v>
      </c>
      <c r="G17" s="388">
        <v>12.96</v>
      </c>
      <c r="H17" s="388">
        <v>-13.08</v>
      </c>
      <c r="I17" s="388">
        <v>-16.670000000000002</v>
      </c>
      <c r="J17" s="388">
        <v>-6.63</v>
      </c>
      <c r="K17" s="388">
        <v>538.78</v>
      </c>
      <c r="L17" s="388">
        <v>502.31</v>
      </c>
      <c r="M17" s="388">
        <v>422.74</v>
      </c>
      <c r="N17" s="388">
        <v>501.67</v>
      </c>
    </row>
    <row r="18" spans="1:14" x14ac:dyDescent="0.3">
      <c r="A18" s="319" t="s">
        <v>111</v>
      </c>
      <c r="B18" s="388">
        <v>268.52</v>
      </c>
      <c r="C18" s="388">
        <v>13.61</v>
      </c>
      <c r="D18" s="388">
        <v>19.850000000000001</v>
      </c>
      <c r="E18" s="388">
        <v>19.36</v>
      </c>
      <c r="F18" s="388">
        <v>97.58</v>
      </c>
      <c r="G18" s="388">
        <v>28.66</v>
      </c>
      <c r="H18" s="388">
        <v>-3.41</v>
      </c>
      <c r="I18" s="388">
        <v>42.25</v>
      </c>
      <c r="J18" s="388">
        <v>30.44</v>
      </c>
      <c r="K18" s="388">
        <v>0.09</v>
      </c>
      <c r="L18" s="388">
        <v>7.0000000000000007E-2</v>
      </c>
      <c r="M18" s="388">
        <v>0.08</v>
      </c>
      <c r="N18" s="388">
        <v>0.09</v>
      </c>
    </row>
    <row r="19" spans="1:14" x14ac:dyDescent="0.3">
      <c r="A19" s="319" t="s">
        <v>51</v>
      </c>
      <c r="B19" s="388">
        <v>139411.17000000001</v>
      </c>
      <c r="C19" s="388">
        <v>7761.28</v>
      </c>
      <c r="D19" s="388">
        <v>9007.25</v>
      </c>
      <c r="E19" s="388">
        <v>8578.09</v>
      </c>
      <c r="F19" s="388">
        <v>44313.88</v>
      </c>
      <c r="G19" s="388">
        <v>-2.77</v>
      </c>
      <c r="H19" s="388">
        <v>-26.64</v>
      </c>
      <c r="I19" s="388">
        <v>10.52</v>
      </c>
      <c r="J19" s="388">
        <v>-3.46</v>
      </c>
      <c r="K19" s="388">
        <v>46.39</v>
      </c>
      <c r="L19" s="388">
        <v>30.48</v>
      </c>
      <c r="M19" s="388">
        <v>33.479999999999997</v>
      </c>
      <c r="N19" s="388">
        <v>41.35</v>
      </c>
    </row>
    <row r="20" spans="1:14" x14ac:dyDescent="0.3">
      <c r="A20" s="319" t="s">
        <v>112</v>
      </c>
      <c r="B20" s="388">
        <v>942.76</v>
      </c>
      <c r="C20" s="388">
        <v>67.17</v>
      </c>
      <c r="D20" s="388">
        <v>114.05</v>
      </c>
      <c r="E20" s="388">
        <v>90.3</v>
      </c>
      <c r="F20" s="388">
        <v>422.2</v>
      </c>
      <c r="G20" s="388">
        <v>17.010000000000002</v>
      </c>
      <c r="H20" s="388">
        <v>37.89</v>
      </c>
      <c r="I20" s="388">
        <v>34.44</v>
      </c>
      <c r="J20" s="388">
        <v>37.92</v>
      </c>
      <c r="K20" s="388">
        <v>0.31</v>
      </c>
      <c r="L20" s="388">
        <v>0.39</v>
      </c>
      <c r="M20" s="388">
        <v>0.35</v>
      </c>
      <c r="N20" s="388">
        <v>0.39</v>
      </c>
    </row>
    <row r="21" spans="1:14" x14ac:dyDescent="0.3">
      <c r="A21" s="319" t="s">
        <v>51</v>
      </c>
      <c r="B21" s="388">
        <v>678609.88</v>
      </c>
      <c r="C21" s="388">
        <v>47442.59</v>
      </c>
      <c r="D21" s="388">
        <v>75901.69</v>
      </c>
      <c r="E21" s="388">
        <v>60668.65</v>
      </c>
      <c r="F21" s="388">
        <v>280973.86</v>
      </c>
      <c r="G21" s="388">
        <v>-12.23</v>
      </c>
      <c r="H21" s="388">
        <v>19.55</v>
      </c>
      <c r="I21" s="388">
        <v>27.88</v>
      </c>
      <c r="J21" s="388">
        <v>14.53</v>
      </c>
      <c r="K21" s="388">
        <v>225.8</v>
      </c>
      <c r="L21" s="388">
        <v>256.87</v>
      </c>
      <c r="M21" s="388">
        <v>236.75</v>
      </c>
      <c r="N21" s="388">
        <v>262.20999999999998</v>
      </c>
    </row>
    <row r="22" spans="1:14" x14ac:dyDescent="0.3">
      <c r="A22" s="319" t="s">
        <v>113</v>
      </c>
      <c r="B22" s="388">
        <v>37.880000000000003</v>
      </c>
      <c r="C22" s="388">
        <v>2.23</v>
      </c>
      <c r="D22" s="388">
        <v>2.77</v>
      </c>
      <c r="E22" s="388">
        <v>2.37</v>
      </c>
      <c r="F22" s="388">
        <v>11.21</v>
      </c>
      <c r="G22" s="388">
        <v>72.81</v>
      </c>
      <c r="H22" s="388">
        <v>39.200000000000003</v>
      </c>
      <c r="I22" s="388">
        <v>6.28</v>
      </c>
      <c r="J22" s="388">
        <v>44.09</v>
      </c>
      <c r="K22" s="388">
        <v>0.01</v>
      </c>
      <c r="L22" s="388">
        <v>0.01</v>
      </c>
      <c r="M22" s="388">
        <v>0.01</v>
      </c>
      <c r="N22" s="388">
        <v>0.01</v>
      </c>
    </row>
    <row r="23" spans="1:14" x14ac:dyDescent="0.3">
      <c r="A23" s="319" t="s">
        <v>51</v>
      </c>
      <c r="B23" s="388">
        <v>27633.55</v>
      </c>
      <c r="C23" s="388">
        <v>1626.03</v>
      </c>
      <c r="D23" s="388">
        <v>1677.47</v>
      </c>
      <c r="E23" s="388">
        <v>1399.23</v>
      </c>
      <c r="F23" s="388">
        <v>6915.74</v>
      </c>
      <c r="G23" s="388">
        <v>42.6</v>
      </c>
      <c r="H23" s="388">
        <v>8.82</v>
      </c>
      <c r="I23" s="388">
        <v>-13.95</v>
      </c>
      <c r="J23" s="388">
        <v>13.86</v>
      </c>
      <c r="K23" s="388">
        <v>9.19</v>
      </c>
      <c r="L23" s="388">
        <v>5.68</v>
      </c>
      <c r="M23" s="388">
        <v>5.46</v>
      </c>
      <c r="N23" s="388">
        <v>6.45</v>
      </c>
    </row>
    <row r="24" spans="1:14" x14ac:dyDescent="0.3">
      <c r="A24" s="319" t="s">
        <v>53</v>
      </c>
      <c r="B24" s="388">
        <v>3133.44</v>
      </c>
      <c r="C24" s="388">
        <v>271.66000000000003</v>
      </c>
      <c r="D24" s="388">
        <v>325.27999999999997</v>
      </c>
      <c r="E24" s="388">
        <v>255.81</v>
      </c>
      <c r="F24" s="388">
        <v>1066.17</v>
      </c>
      <c r="G24" s="388">
        <v>-15.62</v>
      </c>
      <c r="H24" s="388">
        <v>-15.1</v>
      </c>
      <c r="I24" s="388">
        <v>-5.83</v>
      </c>
      <c r="J24" s="388">
        <v>-11.74</v>
      </c>
      <c r="K24" s="388">
        <v>1.04</v>
      </c>
      <c r="L24" s="388">
        <v>1.1000000000000001</v>
      </c>
      <c r="M24" s="388">
        <v>1</v>
      </c>
      <c r="N24" s="388">
        <v>0.99</v>
      </c>
    </row>
    <row r="25" spans="1:14" x14ac:dyDescent="0.3">
      <c r="A25" s="319" t="s">
        <v>51</v>
      </c>
      <c r="B25" s="388">
        <v>6467620.8499999996</v>
      </c>
      <c r="C25" s="388">
        <v>569691.75</v>
      </c>
      <c r="D25" s="388">
        <v>1073951.6599999999</v>
      </c>
      <c r="E25" s="388">
        <v>800267.55</v>
      </c>
      <c r="F25" s="388">
        <v>3134363.58</v>
      </c>
      <c r="G25" s="388">
        <v>-25.55</v>
      </c>
      <c r="H25" s="388">
        <v>25.88</v>
      </c>
      <c r="I25" s="388">
        <v>40.47</v>
      </c>
      <c r="J25" s="388">
        <v>27.33</v>
      </c>
      <c r="K25" s="388">
        <v>2152.08</v>
      </c>
      <c r="L25" s="388">
        <v>3634.57</v>
      </c>
      <c r="M25" s="388">
        <v>3122.99</v>
      </c>
      <c r="N25" s="388">
        <v>2925.01</v>
      </c>
    </row>
    <row r="26" spans="1:14" x14ac:dyDescent="0.3">
      <c r="A26" s="319" t="s">
        <v>114</v>
      </c>
      <c r="B26" s="388">
        <v>481.69</v>
      </c>
      <c r="C26" s="388">
        <v>53.99</v>
      </c>
      <c r="D26" s="388">
        <v>117.43</v>
      </c>
      <c r="E26" s="388">
        <v>83.1</v>
      </c>
      <c r="F26" s="388">
        <v>283.02999999999997</v>
      </c>
      <c r="G26" s="388">
        <v>-59.27</v>
      </c>
      <c r="H26" s="388">
        <v>24.75</v>
      </c>
      <c r="I26" s="388">
        <v>53.92</v>
      </c>
      <c r="J26" s="388">
        <v>27.56</v>
      </c>
      <c r="K26" s="388">
        <v>0.16</v>
      </c>
      <c r="L26" s="388">
        <v>0.4</v>
      </c>
      <c r="M26" s="388">
        <v>0.32</v>
      </c>
      <c r="N26" s="388">
        <v>0.26</v>
      </c>
    </row>
    <row r="27" spans="1:14" x14ac:dyDescent="0.3">
      <c r="A27" s="319" t="s">
        <v>51</v>
      </c>
      <c r="B27" s="388">
        <v>2035831.8</v>
      </c>
      <c r="C27" s="388">
        <v>221230.05</v>
      </c>
      <c r="D27" s="388">
        <v>637475.74</v>
      </c>
      <c r="E27" s="388">
        <v>452838.96</v>
      </c>
      <c r="F27" s="388">
        <v>1540460.92</v>
      </c>
      <c r="G27" s="388">
        <v>-55.31</v>
      </c>
      <c r="H27" s="388">
        <v>66.040000000000006</v>
      </c>
      <c r="I27" s="388">
        <v>104.69</v>
      </c>
      <c r="J27" s="388">
        <v>72.099999999999994</v>
      </c>
      <c r="K27" s="388">
        <v>677.42</v>
      </c>
      <c r="L27" s="388">
        <v>2157.41</v>
      </c>
      <c r="M27" s="388">
        <v>1767.17</v>
      </c>
      <c r="N27" s="388">
        <v>1437.57</v>
      </c>
    </row>
    <row r="28" spans="1:14" x14ac:dyDescent="0.3">
      <c r="A28" s="319" t="s">
        <v>115</v>
      </c>
      <c r="B28" s="388">
        <v>1644.58</v>
      </c>
      <c r="C28" s="388">
        <v>135.61000000000001</v>
      </c>
      <c r="D28" s="388">
        <v>126.06</v>
      </c>
      <c r="E28" s="388">
        <v>99.37</v>
      </c>
      <c r="F28" s="388">
        <v>470.47</v>
      </c>
      <c r="G28" s="388">
        <v>8.18</v>
      </c>
      <c r="H28" s="388">
        <v>-34.270000000000003</v>
      </c>
      <c r="I28" s="388">
        <v>-26.72</v>
      </c>
      <c r="J28" s="388">
        <v>-27.36</v>
      </c>
      <c r="K28" s="388">
        <v>0.55000000000000004</v>
      </c>
      <c r="L28" s="388">
        <v>0.43</v>
      </c>
      <c r="M28" s="388">
        <v>0.39</v>
      </c>
      <c r="N28" s="388">
        <v>0.44</v>
      </c>
    </row>
    <row r="29" spans="1:14" x14ac:dyDescent="0.3">
      <c r="A29" s="319" t="s">
        <v>51</v>
      </c>
      <c r="B29" s="388">
        <v>3205771.16</v>
      </c>
      <c r="C29" s="388">
        <v>245465.2</v>
      </c>
      <c r="D29" s="388">
        <v>315481.84000000003</v>
      </c>
      <c r="E29" s="388">
        <v>253139.07</v>
      </c>
      <c r="F29" s="388">
        <v>1181494.57</v>
      </c>
      <c r="G29" s="388">
        <v>11.69</v>
      </c>
      <c r="H29" s="388">
        <v>-8.6999999999999993</v>
      </c>
      <c r="I29" s="388">
        <v>3.13</v>
      </c>
      <c r="J29" s="388">
        <v>1.1599999999999999</v>
      </c>
      <c r="K29" s="388">
        <v>1066.71</v>
      </c>
      <c r="L29" s="388">
        <v>1067.68</v>
      </c>
      <c r="M29" s="388">
        <v>987.86</v>
      </c>
      <c r="N29" s="388">
        <v>1102.58</v>
      </c>
    </row>
    <row r="30" spans="1:14" x14ac:dyDescent="0.3">
      <c r="A30" s="319" t="s">
        <v>54</v>
      </c>
      <c r="B30" s="388">
        <v>28688.2</v>
      </c>
      <c r="C30" s="388">
        <v>2941.87</v>
      </c>
      <c r="D30" s="388">
        <v>2204.58</v>
      </c>
      <c r="E30" s="388">
        <v>2681.08</v>
      </c>
      <c r="F30" s="388">
        <v>8881.76</v>
      </c>
      <c r="G30" s="388">
        <v>3.98</v>
      </c>
      <c r="H30" s="388">
        <v>2.82</v>
      </c>
      <c r="I30" s="388">
        <v>-8.86</v>
      </c>
      <c r="J30" s="388">
        <v>0.6</v>
      </c>
      <c r="K30" s="388">
        <v>9.5500000000000007</v>
      </c>
      <c r="L30" s="388">
        <v>7.46</v>
      </c>
      <c r="M30" s="388">
        <v>10.46</v>
      </c>
      <c r="N30" s="388">
        <v>8.2899999999999991</v>
      </c>
    </row>
    <row r="31" spans="1:14" x14ac:dyDescent="0.3">
      <c r="A31" s="319" t="s">
        <v>55</v>
      </c>
      <c r="B31" s="388">
        <v>5390.19</v>
      </c>
      <c r="C31" s="388">
        <v>403.13</v>
      </c>
      <c r="D31" s="388">
        <v>426.23</v>
      </c>
      <c r="E31" s="388">
        <v>389.39</v>
      </c>
      <c r="F31" s="388">
        <v>1652.63</v>
      </c>
      <c r="G31" s="388">
        <v>7.74</v>
      </c>
      <c r="H31" s="388">
        <v>-7.5</v>
      </c>
      <c r="I31" s="388">
        <v>-3.41</v>
      </c>
      <c r="J31" s="388">
        <v>-2.42</v>
      </c>
      <c r="K31" s="388">
        <v>1.79</v>
      </c>
      <c r="L31" s="388">
        <v>1.44</v>
      </c>
      <c r="M31" s="388">
        <v>1.52</v>
      </c>
      <c r="N31" s="388">
        <v>1.54</v>
      </c>
    </row>
    <row r="32" spans="1:14" x14ac:dyDescent="0.3">
      <c r="A32" s="319" t="s">
        <v>116</v>
      </c>
      <c r="B32" s="388">
        <v>4467.07</v>
      </c>
      <c r="C32" s="388">
        <v>331.11</v>
      </c>
      <c r="D32" s="388">
        <v>355.8</v>
      </c>
      <c r="E32" s="388">
        <v>322.02999999999997</v>
      </c>
      <c r="F32" s="388">
        <v>1394.77</v>
      </c>
      <c r="G32" s="388">
        <v>11.63</v>
      </c>
      <c r="H32" s="388">
        <v>-6.11</v>
      </c>
      <c r="I32" s="388">
        <v>-2.74</v>
      </c>
      <c r="J32" s="388">
        <v>-1.38</v>
      </c>
      <c r="K32" s="388">
        <v>1.49</v>
      </c>
      <c r="L32" s="388">
        <v>1.2</v>
      </c>
      <c r="M32" s="388">
        <v>1.26</v>
      </c>
      <c r="N32" s="388">
        <v>1.3</v>
      </c>
    </row>
    <row r="33" spans="1:14" x14ac:dyDescent="0.3">
      <c r="A33" s="319" t="s">
        <v>56</v>
      </c>
      <c r="B33" s="388">
        <v>2344.27</v>
      </c>
      <c r="C33" s="388">
        <v>165.2</v>
      </c>
      <c r="D33" s="388">
        <v>183.92</v>
      </c>
      <c r="E33" s="388">
        <v>168.63</v>
      </c>
      <c r="F33" s="388">
        <v>735.6</v>
      </c>
      <c r="G33" s="388">
        <v>21.83</v>
      </c>
      <c r="H33" s="388">
        <v>-2.71</v>
      </c>
      <c r="I33" s="388">
        <v>2.08</v>
      </c>
      <c r="J33" s="388">
        <v>2.65</v>
      </c>
      <c r="K33" s="388">
        <v>0.78</v>
      </c>
      <c r="L33" s="388">
        <v>0.62</v>
      </c>
      <c r="M33" s="388">
        <v>0.66</v>
      </c>
      <c r="N33" s="388">
        <v>0.69</v>
      </c>
    </row>
    <row r="34" spans="1:14" x14ac:dyDescent="0.3">
      <c r="A34" s="319" t="s">
        <v>51</v>
      </c>
      <c r="B34" s="388">
        <v>548653.01</v>
      </c>
      <c r="C34" s="388">
        <v>37415.019999999997</v>
      </c>
      <c r="D34" s="388">
        <v>43062.46</v>
      </c>
      <c r="E34" s="388">
        <v>38974.19</v>
      </c>
      <c r="F34" s="388">
        <v>173454.81</v>
      </c>
      <c r="G34" s="388">
        <v>31.98</v>
      </c>
      <c r="H34" s="388">
        <v>0.93</v>
      </c>
      <c r="I34" s="388">
        <v>4.17</v>
      </c>
      <c r="J34" s="388">
        <v>6.6</v>
      </c>
      <c r="K34" s="388">
        <v>182.56</v>
      </c>
      <c r="L34" s="388">
        <v>145.74</v>
      </c>
      <c r="M34" s="388">
        <v>152.09</v>
      </c>
      <c r="N34" s="388">
        <v>161.87</v>
      </c>
    </row>
    <row r="35" spans="1:14" x14ac:dyDescent="0.3">
      <c r="A35" s="319" t="s">
        <v>57</v>
      </c>
      <c r="B35" s="388">
        <v>923.12</v>
      </c>
      <c r="C35" s="388">
        <v>72.02</v>
      </c>
      <c r="D35" s="388">
        <v>70.430000000000007</v>
      </c>
      <c r="E35" s="388">
        <v>67.36</v>
      </c>
      <c r="F35" s="388">
        <v>257.86</v>
      </c>
      <c r="G35" s="388">
        <v>-7.8</v>
      </c>
      <c r="H35" s="388">
        <v>-13.92</v>
      </c>
      <c r="I35" s="388">
        <v>-6.47</v>
      </c>
      <c r="J35" s="388">
        <v>-7.7</v>
      </c>
      <c r="K35" s="388">
        <v>0.31</v>
      </c>
      <c r="L35" s="388">
        <v>0.24</v>
      </c>
      <c r="M35" s="388">
        <v>0.26</v>
      </c>
      <c r="N35" s="388">
        <v>0.24</v>
      </c>
    </row>
    <row r="36" spans="1:14" x14ac:dyDescent="0.3">
      <c r="A36" s="319" t="s">
        <v>51</v>
      </c>
      <c r="B36" s="388">
        <v>111686.77</v>
      </c>
      <c r="C36" s="388">
        <v>9537.2099999999991</v>
      </c>
      <c r="D36" s="388">
        <v>8287.57</v>
      </c>
      <c r="E36" s="388">
        <v>8155.17</v>
      </c>
      <c r="F36" s="388">
        <v>30814.46</v>
      </c>
      <c r="G36" s="388">
        <v>-1.55</v>
      </c>
      <c r="H36" s="388">
        <v>-19.68</v>
      </c>
      <c r="I36" s="388">
        <v>-14.49</v>
      </c>
      <c r="J36" s="388">
        <v>-13.96</v>
      </c>
      <c r="K36" s="388">
        <v>37.159999999999997</v>
      </c>
      <c r="L36" s="388">
        <v>28.05</v>
      </c>
      <c r="M36" s="388">
        <v>31.82</v>
      </c>
      <c r="N36" s="388">
        <v>28.76</v>
      </c>
    </row>
    <row r="37" spans="1:14" x14ac:dyDescent="0.3">
      <c r="A37" s="319" t="s">
        <v>58</v>
      </c>
      <c r="B37" s="388">
        <v>9466.06</v>
      </c>
      <c r="C37" s="388">
        <v>1416.73</v>
      </c>
      <c r="D37" s="388">
        <v>546.24</v>
      </c>
      <c r="E37" s="388">
        <v>1005.4</v>
      </c>
      <c r="F37" s="388">
        <v>2473.71</v>
      </c>
      <c r="G37" s="388">
        <v>-1.19</v>
      </c>
      <c r="H37" s="388">
        <v>14.23</v>
      </c>
      <c r="I37" s="388">
        <v>-29.03</v>
      </c>
      <c r="J37" s="388">
        <v>-11.54</v>
      </c>
      <c r="K37" s="388">
        <v>3.15</v>
      </c>
      <c r="L37" s="388">
        <v>1.85</v>
      </c>
      <c r="M37" s="388">
        <v>3.92</v>
      </c>
      <c r="N37" s="388">
        <v>2.31</v>
      </c>
    </row>
    <row r="38" spans="1:14" x14ac:dyDescent="0.3">
      <c r="A38" s="319" t="s">
        <v>51</v>
      </c>
      <c r="B38" s="388">
        <v>4566726.7699999996</v>
      </c>
      <c r="C38" s="388">
        <v>470857.25</v>
      </c>
      <c r="D38" s="388">
        <v>324129.96999999997</v>
      </c>
      <c r="E38" s="388">
        <v>394176.52</v>
      </c>
      <c r="F38" s="388">
        <v>1326637.26</v>
      </c>
      <c r="G38" s="388">
        <v>-1.85</v>
      </c>
      <c r="H38" s="388">
        <v>6.65</v>
      </c>
      <c r="I38" s="388">
        <v>-16.29</v>
      </c>
      <c r="J38" s="388">
        <v>-2.96</v>
      </c>
      <c r="K38" s="388">
        <v>1519.56</v>
      </c>
      <c r="L38" s="388">
        <v>1096.95</v>
      </c>
      <c r="M38" s="388">
        <v>1538.25</v>
      </c>
      <c r="N38" s="388">
        <v>1238.03</v>
      </c>
    </row>
    <row r="39" spans="1:14" x14ac:dyDescent="0.3">
      <c r="A39" s="319" t="s">
        <v>59</v>
      </c>
      <c r="B39" s="388">
        <v>4313.7299999999996</v>
      </c>
      <c r="C39" s="388">
        <v>327.27</v>
      </c>
      <c r="D39" s="388">
        <v>371.8</v>
      </c>
      <c r="E39" s="388">
        <v>355.52</v>
      </c>
      <c r="F39" s="388">
        <v>1476.58</v>
      </c>
      <c r="G39" s="388">
        <v>5.67</v>
      </c>
      <c r="H39" s="388">
        <v>5.0599999999999996</v>
      </c>
      <c r="I39" s="388">
        <v>8.6300000000000008</v>
      </c>
      <c r="J39" s="388">
        <v>8.7899999999999991</v>
      </c>
      <c r="K39" s="388">
        <v>1.44</v>
      </c>
      <c r="L39" s="388">
        <v>1.26</v>
      </c>
      <c r="M39" s="388">
        <v>1.39</v>
      </c>
      <c r="N39" s="388">
        <v>1.38</v>
      </c>
    </row>
    <row r="40" spans="1:14" x14ac:dyDescent="0.3">
      <c r="A40" s="319" t="s">
        <v>51</v>
      </c>
      <c r="B40" s="388">
        <v>1151899.93</v>
      </c>
      <c r="C40" s="388">
        <v>86733.4</v>
      </c>
      <c r="D40" s="388">
        <v>99535.51</v>
      </c>
      <c r="E40" s="388">
        <v>93598.34</v>
      </c>
      <c r="F40" s="388">
        <v>391138.73</v>
      </c>
      <c r="G40" s="388">
        <v>6.35</v>
      </c>
      <c r="H40" s="388">
        <v>3.47</v>
      </c>
      <c r="I40" s="388">
        <v>7.91</v>
      </c>
      <c r="J40" s="388">
        <v>5.63</v>
      </c>
      <c r="K40" s="388">
        <v>383.29</v>
      </c>
      <c r="L40" s="388">
        <v>336.86</v>
      </c>
      <c r="M40" s="388">
        <v>365.26</v>
      </c>
      <c r="N40" s="388">
        <v>365.01</v>
      </c>
    </row>
    <row r="41" spans="1:14" x14ac:dyDescent="0.3">
      <c r="A41" s="319" t="s">
        <v>60</v>
      </c>
      <c r="B41" s="388">
        <v>9.19</v>
      </c>
      <c r="C41" s="388">
        <v>0.67</v>
      </c>
      <c r="D41" s="388">
        <v>0.83</v>
      </c>
      <c r="E41" s="388">
        <v>0.81</v>
      </c>
      <c r="F41" s="388">
        <v>3.27</v>
      </c>
      <c r="G41" s="388">
        <v>6.98</v>
      </c>
      <c r="H41" s="388">
        <v>13.7</v>
      </c>
      <c r="I41" s="388">
        <v>20.9</v>
      </c>
      <c r="J41" s="388">
        <v>29.25</v>
      </c>
      <c r="K41" s="388">
        <v>0</v>
      </c>
      <c r="L41" s="388">
        <v>0</v>
      </c>
      <c r="M41" s="388">
        <v>0</v>
      </c>
      <c r="N41" s="388">
        <v>0</v>
      </c>
    </row>
    <row r="42" spans="1:14" x14ac:dyDescent="0.3">
      <c r="A42" s="319" t="s">
        <v>51</v>
      </c>
      <c r="B42" s="388">
        <v>3422.15</v>
      </c>
      <c r="C42" s="388">
        <v>227.45</v>
      </c>
      <c r="D42" s="388">
        <v>302.14</v>
      </c>
      <c r="E42" s="388">
        <v>292.73</v>
      </c>
      <c r="F42" s="388">
        <v>1152.6099999999999</v>
      </c>
      <c r="G42" s="388">
        <v>30.22</v>
      </c>
      <c r="H42" s="388">
        <v>11.81</v>
      </c>
      <c r="I42" s="388">
        <v>28.7</v>
      </c>
      <c r="J42" s="388">
        <v>24.8</v>
      </c>
      <c r="K42" s="388">
        <v>1.1399999999999999</v>
      </c>
      <c r="L42" s="388">
        <v>1.02</v>
      </c>
      <c r="M42" s="388">
        <v>1.1399999999999999</v>
      </c>
      <c r="N42" s="388">
        <v>1.08</v>
      </c>
    </row>
    <row r="43" spans="1:14" x14ac:dyDescent="0.3">
      <c r="A43" s="319" t="s">
        <v>117</v>
      </c>
      <c r="B43" s="388">
        <v>30.32</v>
      </c>
      <c r="C43" s="388">
        <v>2.31</v>
      </c>
      <c r="D43" s="388">
        <v>3</v>
      </c>
      <c r="E43" s="388">
        <v>1.76</v>
      </c>
      <c r="F43" s="388">
        <v>8.52</v>
      </c>
      <c r="G43" s="388">
        <v>-2.29</v>
      </c>
      <c r="H43" s="388">
        <v>-1.64</v>
      </c>
      <c r="I43" s="388">
        <v>-23.81</v>
      </c>
      <c r="J43" s="388">
        <v>-15.89</v>
      </c>
      <c r="K43" s="388">
        <v>0.01</v>
      </c>
      <c r="L43" s="388">
        <v>0.01</v>
      </c>
      <c r="M43" s="388">
        <v>0.01</v>
      </c>
      <c r="N43" s="388">
        <v>0.01</v>
      </c>
    </row>
    <row r="44" spans="1:14" x14ac:dyDescent="0.3">
      <c r="A44" s="319" t="s">
        <v>51</v>
      </c>
      <c r="B44" s="388">
        <v>7868.27</v>
      </c>
      <c r="C44" s="388">
        <v>519.91999999999996</v>
      </c>
      <c r="D44" s="388">
        <v>880.96</v>
      </c>
      <c r="E44" s="388">
        <v>588.91</v>
      </c>
      <c r="F44" s="388">
        <v>2574.2800000000002</v>
      </c>
      <c r="G44" s="388">
        <v>8.44</v>
      </c>
      <c r="H44" s="388">
        <v>14.26</v>
      </c>
      <c r="I44" s="388">
        <v>13.27</v>
      </c>
      <c r="J44" s="388">
        <v>5.22</v>
      </c>
      <c r="K44" s="388">
        <v>2.62</v>
      </c>
      <c r="L44" s="388">
        <v>2.98</v>
      </c>
      <c r="M44" s="388">
        <v>2.2999999999999998</v>
      </c>
      <c r="N44" s="388">
        <v>2.4</v>
      </c>
    </row>
    <row r="45" spans="1:14" x14ac:dyDescent="0.3">
      <c r="A45" s="319" t="s">
        <v>118</v>
      </c>
      <c r="B45" s="388">
        <v>9478.7099999999991</v>
      </c>
      <c r="C45" s="388">
        <v>791.77</v>
      </c>
      <c r="D45" s="388">
        <v>856.49</v>
      </c>
      <c r="E45" s="388">
        <v>928.19</v>
      </c>
      <c r="F45" s="388">
        <v>3267.05</v>
      </c>
      <c r="G45" s="388">
        <v>6.67</v>
      </c>
      <c r="H45" s="388">
        <v>1.06</v>
      </c>
      <c r="I45" s="388">
        <v>17.23</v>
      </c>
      <c r="J45" s="388">
        <v>10.039999999999999</v>
      </c>
      <c r="K45" s="388">
        <v>3.15</v>
      </c>
      <c r="L45" s="388">
        <v>2.9</v>
      </c>
      <c r="M45" s="388">
        <v>3.62</v>
      </c>
      <c r="N45" s="388">
        <v>3.05</v>
      </c>
    </row>
    <row r="46" spans="1:14" x14ac:dyDescent="0.3">
      <c r="A46" s="319" t="s">
        <v>51</v>
      </c>
      <c r="B46" s="388">
        <v>3887867.57</v>
      </c>
      <c r="C46" s="388">
        <v>368184.5</v>
      </c>
      <c r="D46" s="388">
        <v>322218.78000000003</v>
      </c>
      <c r="E46" s="388">
        <v>441792.19</v>
      </c>
      <c r="F46" s="388">
        <v>1374617.78</v>
      </c>
      <c r="G46" s="388">
        <v>5.31</v>
      </c>
      <c r="H46" s="388">
        <v>-8.5299999999999994</v>
      </c>
      <c r="I46" s="388">
        <v>19.989999999999998</v>
      </c>
      <c r="J46" s="388">
        <v>17.41</v>
      </c>
      <c r="K46" s="388">
        <v>1293.67</v>
      </c>
      <c r="L46" s="388">
        <v>1090.48</v>
      </c>
      <c r="M46" s="388">
        <v>1724.06</v>
      </c>
      <c r="N46" s="388">
        <v>1282.8</v>
      </c>
    </row>
    <row r="47" spans="1:14" x14ac:dyDescent="0.3">
      <c r="A47" s="319" t="s">
        <v>61</v>
      </c>
      <c r="B47" s="388">
        <v>3029.3</v>
      </c>
      <c r="C47" s="388">
        <v>239.84</v>
      </c>
      <c r="D47" s="388">
        <v>295.19</v>
      </c>
      <c r="E47" s="388">
        <v>264.02</v>
      </c>
      <c r="F47" s="388">
        <v>1066.6199999999999</v>
      </c>
      <c r="G47" s="388">
        <v>22.92</v>
      </c>
      <c r="H47" s="388">
        <v>12.5</v>
      </c>
      <c r="I47" s="388">
        <v>10.08</v>
      </c>
      <c r="J47" s="388">
        <v>12.46</v>
      </c>
      <c r="K47" s="388">
        <v>1.01</v>
      </c>
      <c r="L47" s="388">
        <v>1</v>
      </c>
      <c r="M47" s="388">
        <v>1.03</v>
      </c>
      <c r="N47" s="388">
        <v>1</v>
      </c>
    </row>
    <row r="48" spans="1:14" x14ac:dyDescent="0.3">
      <c r="A48" s="319" t="s">
        <v>51</v>
      </c>
      <c r="B48" s="388">
        <v>1072376.1100000001</v>
      </c>
      <c r="C48" s="388">
        <v>87207</v>
      </c>
      <c r="D48" s="388">
        <v>104405.25</v>
      </c>
      <c r="E48" s="388">
        <v>90354.55</v>
      </c>
      <c r="F48" s="388">
        <v>370851.66</v>
      </c>
      <c r="G48" s="388">
        <v>3.42</v>
      </c>
      <c r="H48" s="388">
        <v>7.79</v>
      </c>
      <c r="I48" s="388">
        <v>3.61</v>
      </c>
      <c r="J48" s="388">
        <v>7.07</v>
      </c>
      <c r="K48" s="388">
        <v>356.83</v>
      </c>
      <c r="L48" s="388">
        <v>353.34</v>
      </c>
      <c r="M48" s="388">
        <v>352.6</v>
      </c>
      <c r="N48" s="388">
        <v>346.08</v>
      </c>
    </row>
    <row r="49" spans="1:14" x14ac:dyDescent="0.3">
      <c r="A49" s="319" t="s">
        <v>62</v>
      </c>
      <c r="B49" s="388">
        <v>2686.4</v>
      </c>
      <c r="C49" s="388">
        <v>209.96</v>
      </c>
      <c r="D49" s="388">
        <v>262.38</v>
      </c>
      <c r="E49" s="388">
        <v>232.83</v>
      </c>
      <c r="F49" s="388">
        <v>941.34</v>
      </c>
      <c r="G49" s="388">
        <v>28.39</v>
      </c>
      <c r="H49" s="388">
        <v>13.68</v>
      </c>
      <c r="I49" s="388">
        <v>10.89</v>
      </c>
      <c r="J49" s="388">
        <v>12.99</v>
      </c>
      <c r="K49" s="388">
        <v>0.89</v>
      </c>
      <c r="L49" s="388">
        <v>0.89</v>
      </c>
      <c r="M49" s="388">
        <v>0.91</v>
      </c>
      <c r="N49" s="388">
        <v>0.88</v>
      </c>
    </row>
    <row r="50" spans="1:14" x14ac:dyDescent="0.3">
      <c r="A50" s="319" t="s">
        <v>51</v>
      </c>
      <c r="B50" s="388">
        <v>829813.18</v>
      </c>
      <c r="C50" s="388">
        <v>65529.05</v>
      </c>
      <c r="D50" s="388">
        <v>78207.58</v>
      </c>
      <c r="E50" s="388">
        <v>68352.039999999994</v>
      </c>
      <c r="F50" s="388">
        <v>278674.09000000003</v>
      </c>
      <c r="G50" s="388">
        <v>18.809999999999999</v>
      </c>
      <c r="H50" s="388">
        <v>5.84</v>
      </c>
      <c r="I50" s="388">
        <v>4.3099999999999996</v>
      </c>
      <c r="J50" s="388">
        <v>6.08</v>
      </c>
      <c r="K50" s="388">
        <v>276.12</v>
      </c>
      <c r="L50" s="388">
        <v>264.68</v>
      </c>
      <c r="M50" s="388">
        <v>266.74</v>
      </c>
      <c r="N50" s="388">
        <v>260.06</v>
      </c>
    </row>
    <row r="51" spans="1:14" x14ac:dyDescent="0.3">
      <c r="A51" s="319" t="s">
        <v>119</v>
      </c>
      <c r="B51" s="388">
        <v>342.9</v>
      </c>
      <c r="C51" s="388">
        <v>29.89</v>
      </c>
      <c r="D51" s="388">
        <v>32.81</v>
      </c>
      <c r="E51" s="388">
        <v>31.2</v>
      </c>
      <c r="F51" s="388">
        <v>125.29</v>
      </c>
      <c r="G51" s="388">
        <v>-7.85</v>
      </c>
      <c r="H51" s="388">
        <v>3.86</v>
      </c>
      <c r="I51" s="388">
        <v>4.38</v>
      </c>
      <c r="J51" s="388">
        <v>8.66</v>
      </c>
      <c r="K51" s="388">
        <v>0.11</v>
      </c>
      <c r="L51" s="388">
        <v>0.11</v>
      </c>
      <c r="M51" s="388">
        <v>0.12</v>
      </c>
      <c r="N51" s="388">
        <v>0.12</v>
      </c>
    </row>
    <row r="52" spans="1:14" x14ac:dyDescent="0.3">
      <c r="A52" s="319" t="s">
        <v>51</v>
      </c>
      <c r="B52" s="388">
        <v>242562.93</v>
      </c>
      <c r="C52" s="388">
        <v>21677.96</v>
      </c>
      <c r="D52" s="388">
        <v>26197.67</v>
      </c>
      <c r="E52" s="388">
        <v>22002.51</v>
      </c>
      <c r="F52" s="388">
        <v>92177.57</v>
      </c>
      <c r="G52" s="388">
        <v>-28.34</v>
      </c>
      <c r="H52" s="388">
        <v>14.09</v>
      </c>
      <c r="I52" s="388">
        <v>1.5</v>
      </c>
      <c r="J52" s="388">
        <v>10.199999999999999</v>
      </c>
      <c r="K52" s="388">
        <v>80.709999999999994</v>
      </c>
      <c r="L52" s="388">
        <v>88.66</v>
      </c>
      <c r="M52" s="388">
        <v>85.86</v>
      </c>
      <c r="N52" s="388">
        <v>86.02</v>
      </c>
    </row>
    <row r="53" spans="1:14" x14ac:dyDescent="0.3">
      <c r="A53" s="319" t="s">
        <v>63</v>
      </c>
      <c r="B53" s="388">
        <v>2382.66</v>
      </c>
      <c r="C53" s="388">
        <v>240.32</v>
      </c>
      <c r="D53" s="388">
        <v>213.61</v>
      </c>
      <c r="E53" s="388">
        <v>326.77</v>
      </c>
      <c r="F53" s="388">
        <v>1122.47</v>
      </c>
      <c r="G53" s="388">
        <v>-31.8</v>
      </c>
      <c r="H53" s="388">
        <v>-27.7</v>
      </c>
      <c r="I53" s="388">
        <v>35.97</v>
      </c>
      <c r="J53" s="388">
        <v>7.72</v>
      </c>
      <c r="K53" s="388">
        <v>0.79</v>
      </c>
      <c r="L53" s="388">
        <v>0.72</v>
      </c>
      <c r="M53" s="388">
        <v>1.28</v>
      </c>
      <c r="N53" s="388">
        <v>1.05</v>
      </c>
    </row>
    <row r="54" spans="1:14" x14ac:dyDescent="0.3">
      <c r="A54" s="319" t="s">
        <v>51</v>
      </c>
      <c r="B54" s="388">
        <v>4120170.77</v>
      </c>
      <c r="C54" s="388">
        <v>408162.29</v>
      </c>
      <c r="D54" s="388">
        <v>428181</v>
      </c>
      <c r="E54" s="388">
        <v>691142.83</v>
      </c>
      <c r="F54" s="388">
        <v>2299369.4300000002</v>
      </c>
      <c r="G54" s="388">
        <v>-37.64</v>
      </c>
      <c r="H54" s="388">
        <v>-12.94</v>
      </c>
      <c r="I54" s="388">
        <v>69.33</v>
      </c>
      <c r="J54" s="388">
        <v>30.35</v>
      </c>
      <c r="K54" s="388">
        <v>1370.97</v>
      </c>
      <c r="L54" s="388">
        <v>1449.09</v>
      </c>
      <c r="M54" s="388">
        <v>2697.13</v>
      </c>
      <c r="N54" s="388">
        <v>2145.79</v>
      </c>
    </row>
    <row r="55" spans="1:14" x14ac:dyDescent="0.3">
      <c r="A55" s="319" t="s">
        <v>64</v>
      </c>
      <c r="B55" s="388">
        <v>237461.11</v>
      </c>
      <c r="C55" s="388">
        <v>17440.68</v>
      </c>
      <c r="D55" s="388">
        <v>24593.19</v>
      </c>
      <c r="E55" s="388">
        <v>20337.07</v>
      </c>
      <c r="F55" s="388">
        <v>87604.88</v>
      </c>
      <c r="G55" s="388">
        <v>5.93</v>
      </c>
      <c r="H55" s="388">
        <v>23.51</v>
      </c>
      <c r="I55" s="388">
        <v>16.61</v>
      </c>
      <c r="J55" s="388">
        <v>18.72</v>
      </c>
      <c r="K55" s="388">
        <v>79.010000000000005</v>
      </c>
      <c r="L55" s="388">
        <v>83.23</v>
      </c>
      <c r="M55" s="388">
        <v>79.36</v>
      </c>
      <c r="N55" s="388">
        <v>81.75</v>
      </c>
    </row>
    <row r="56" spans="1:14" x14ac:dyDescent="0.3">
      <c r="A56" s="319" t="s">
        <v>65</v>
      </c>
      <c r="B56" s="388">
        <v>39405.660000000003</v>
      </c>
      <c r="C56" s="388">
        <v>2961.98</v>
      </c>
      <c r="D56" s="388">
        <v>3727.27</v>
      </c>
      <c r="E56" s="388">
        <v>2729.62</v>
      </c>
      <c r="F56" s="388">
        <v>12537.84</v>
      </c>
      <c r="G56" s="388">
        <v>-6.8</v>
      </c>
      <c r="H56" s="388">
        <v>0.32</v>
      </c>
      <c r="I56" s="388">
        <v>-7.84</v>
      </c>
      <c r="J56" s="388">
        <v>-4.25</v>
      </c>
      <c r="K56" s="388">
        <v>13.11</v>
      </c>
      <c r="L56" s="388">
        <v>12.61</v>
      </c>
      <c r="M56" s="388">
        <v>10.65</v>
      </c>
      <c r="N56" s="388">
        <v>11.7</v>
      </c>
    </row>
    <row r="57" spans="1:14" x14ac:dyDescent="0.3">
      <c r="A57" s="319" t="s">
        <v>66</v>
      </c>
      <c r="B57" s="388">
        <v>23188.81</v>
      </c>
      <c r="C57" s="388">
        <v>1756.7</v>
      </c>
      <c r="D57" s="388">
        <v>2200.9299999999998</v>
      </c>
      <c r="E57" s="388">
        <v>1406.63</v>
      </c>
      <c r="F57" s="388">
        <v>6996.15</v>
      </c>
      <c r="G57" s="388">
        <v>-7.08</v>
      </c>
      <c r="H57" s="388">
        <v>3.68</v>
      </c>
      <c r="I57" s="388">
        <v>-19.93</v>
      </c>
      <c r="J57" s="388">
        <v>-8.9</v>
      </c>
      <c r="K57" s="388">
        <v>7.72</v>
      </c>
      <c r="L57" s="388">
        <v>7.45</v>
      </c>
      <c r="M57" s="388">
        <v>5.49</v>
      </c>
      <c r="N57" s="388">
        <v>6.53</v>
      </c>
    </row>
    <row r="58" spans="1:14" x14ac:dyDescent="0.3">
      <c r="A58" s="319" t="s">
        <v>67</v>
      </c>
      <c r="B58" s="388">
        <v>12241.83</v>
      </c>
      <c r="C58" s="388">
        <v>838.09</v>
      </c>
      <c r="D58" s="388">
        <v>1184.44</v>
      </c>
      <c r="E58" s="388">
        <v>675.69</v>
      </c>
      <c r="F58" s="388">
        <v>3542.83</v>
      </c>
      <c r="G58" s="388">
        <v>-4.42</v>
      </c>
      <c r="H58" s="388">
        <v>8.66</v>
      </c>
      <c r="I58" s="388">
        <v>-19.38</v>
      </c>
      <c r="J58" s="388">
        <v>-10.210000000000001</v>
      </c>
      <c r="K58" s="388">
        <v>4.07</v>
      </c>
      <c r="L58" s="388">
        <v>4.01</v>
      </c>
      <c r="M58" s="388">
        <v>2.64</v>
      </c>
      <c r="N58" s="388">
        <v>3.31</v>
      </c>
    </row>
    <row r="59" spans="1:14" x14ac:dyDescent="0.3">
      <c r="A59" s="319" t="s">
        <v>68</v>
      </c>
      <c r="B59" s="388">
        <v>8559.68</v>
      </c>
      <c r="C59" s="388">
        <v>747.92</v>
      </c>
      <c r="D59" s="388">
        <v>747.87</v>
      </c>
      <c r="E59" s="388">
        <v>531.47</v>
      </c>
      <c r="F59" s="388">
        <v>2528.41</v>
      </c>
      <c r="G59" s="388">
        <v>-8.2100000000000009</v>
      </c>
      <c r="H59" s="388">
        <v>-0.15</v>
      </c>
      <c r="I59" s="388">
        <v>-28.94</v>
      </c>
      <c r="J59" s="388">
        <v>-9.51</v>
      </c>
      <c r="K59" s="388">
        <v>2.85</v>
      </c>
      <c r="L59" s="388">
        <v>2.5299999999999998</v>
      </c>
      <c r="M59" s="388">
        <v>2.0699999999999998</v>
      </c>
      <c r="N59" s="388">
        <v>2.36</v>
      </c>
    </row>
    <row r="60" spans="1:14" x14ac:dyDescent="0.3">
      <c r="A60" s="319" t="s">
        <v>69</v>
      </c>
      <c r="B60" s="388">
        <v>2368.19</v>
      </c>
      <c r="C60" s="388">
        <v>169.35</v>
      </c>
      <c r="D60" s="388">
        <v>263.20999999999998</v>
      </c>
      <c r="E60" s="388">
        <v>193.1</v>
      </c>
      <c r="F60" s="388">
        <v>910.11</v>
      </c>
      <c r="G60" s="388">
        <v>-15.06</v>
      </c>
      <c r="H60" s="388">
        <v>-6.91</v>
      </c>
      <c r="I60" s="388">
        <v>14.02</v>
      </c>
      <c r="J60" s="388">
        <v>-2.56</v>
      </c>
      <c r="K60" s="388">
        <v>0.79</v>
      </c>
      <c r="L60" s="388">
        <v>0.89</v>
      </c>
      <c r="M60" s="388">
        <v>0.75</v>
      </c>
      <c r="N60" s="388">
        <v>0.85</v>
      </c>
    </row>
    <row r="61" spans="1:14" x14ac:dyDescent="0.3">
      <c r="A61" s="319" t="s">
        <v>70</v>
      </c>
      <c r="B61" s="388">
        <v>18.899999999999999</v>
      </c>
      <c r="C61" s="388">
        <v>1.32</v>
      </c>
      <c r="D61" s="388">
        <v>5.4</v>
      </c>
      <c r="E61" s="388">
        <v>6.37</v>
      </c>
      <c r="F61" s="388">
        <v>14.8</v>
      </c>
      <c r="G61" s="388">
        <v>-44.83</v>
      </c>
      <c r="H61" s="388">
        <v>445.45</v>
      </c>
      <c r="I61" s="388">
        <v>382.58</v>
      </c>
      <c r="J61" s="388">
        <v>162.41</v>
      </c>
      <c r="K61" s="388">
        <v>0.01</v>
      </c>
      <c r="L61" s="388">
        <v>0.02</v>
      </c>
      <c r="M61" s="388">
        <v>0.02</v>
      </c>
      <c r="N61" s="388">
        <v>0.01</v>
      </c>
    </row>
    <row r="62" spans="1:14" x14ac:dyDescent="0.3">
      <c r="A62" s="319" t="s">
        <v>120</v>
      </c>
      <c r="B62" s="388">
        <v>0.21</v>
      </c>
      <c r="C62" s="388">
        <v>0.02</v>
      </c>
      <c r="D62" s="388">
        <v>0</v>
      </c>
      <c r="E62" s="388">
        <v>0</v>
      </c>
      <c r="F62" s="388">
        <v>0</v>
      </c>
      <c r="G62" s="388">
        <v>162.5</v>
      </c>
      <c r="H62" s="388">
        <v>0</v>
      </c>
      <c r="I62" s="388" t="s">
        <v>696</v>
      </c>
      <c r="J62" s="388" t="s">
        <v>696</v>
      </c>
      <c r="K62" s="388">
        <v>0</v>
      </c>
      <c r="L62" s="388" t="s">
        <v>696</v>
      </c>
      <c r="M62" s="388" t="s">
        <v>696</v>
      </c>
      <c r="N62" s="388" t="s">
        <v>696</v>
      </c>
    </row>
    <row r="63" spans="1:14" x14ac:dyDescent="0.3">
      <c r="A63" s="319" t="s">
        <v>71</v>
      </c>
      <c r="B63" s="388">
        <v>15491.4</v>
      </c>
      <c r="C63" s="388">
        <v>1145.92</v>
      </c>
      <c r="D63" s="388">
        <v>1405.03</v>
      </c>
      <c r="E63" s="388">
        <v>1261.73</v>
      </c>
      <c r="F63" s="388">
        <v>5248.27</v>
      </c>
      <c r="G63" s="388">
        <v>-3.1</v>
      </c>
      <c r="H63" s="388">
        <v>-2.95</v>
      </c>
      <c r="I63" s="388">
        <v>10.11</v>
      </c>
      <c r="J63" s="388">
        <v>2.94</v>
      </c>
      <c r="K63" s="388">
        <v>5.15</v>
      </c>
      <c r="L63" s="388">
        <v>4.76</v>
      </c>
      <c r="M63" s="388">
        <v>4.92</v>
      </c>
      <c r="N63" s="388">
        <v>4.9000000000000004</v>
      </c>
    </row>
    <row r="64" spans="1:14" x14ac:dyDescent="0.3">
      <c r="A64" s="319" t="s">
        <v>72</v>
      </c>
      <c r="B64" s="388">
        <v>10239.92</v>
      </c>
      <c r="C64" s="388">
        <v>779.29</v>
      </c>
      <c r="D64" s="388">
        <v>918.63</v>
      </c>
      <c r="E64" s="388">
        <v>832.54</v>
      </c>
      <c r="F64" s="388">
        <v>3447.89</v>
      </c>
      <c r="G64" s="388">
        <v>1.88</v>
      </c>
      <c r="H64" s="388">
        <v>6.67</v>
      </c>
      <c r="I64" s="388">
        <v>6.83</v>
      </c>
      <c r="J64" s="388">
        <v>5.78</v>
      </c>
      <c r="K64" s="388">
        <v>3.41</v>
      </c>
      <c r="L64" s="388">
        <v>3.11</v>
      </c>
      <c r="M64" s="388">
        <v>3.25</v>
      </c>
      <c r="N64" s="388">
        <v>3.22</v>
      </c>
    </row>
    <row r="65" spans="1:14" x14ac:dyDescent="0.3">
      <c r="A65" s="319" t="s">
        <v>73</v>
      </c>
      <c r="B65" s="388">
        <v>3641.05</v>
      </c>
      <c r="C65" s="388">
        <v>254.03</v>
      </c>
      <c r="D65" s="388">
        <v>328.22</v>
      </c>
      <c r="E65" s="388">
        <v>294.66000000000003</v>
      </c>
      <c r="F65" s="388">
        <v>1209.9100000000001</v>
      </c>
      <c r="G65" s="388">
        <v>-18.3</v>
      </c>
      <c r="H65" s="388">
        <v>-27.02</v>
      </c>
      <c r="I65" s="388">
        <v>15.99</v>
      </c>
      <c r="J65" s="388">
        <v>-7.97</v>
      </c>
      <c r="K65" s="388">
        <v>1.21</v>
      </c>
      <c r="L65" s="388">
        <v>1.1100000000000001</v>
      </c>
      <c r="M65" s="388">
        <v>1.1499999999999999</v>
      </c>
      <c r="N65" s="388">
        <v>1.1299999999999999</v>
      </c>
    </row>
    <row r="66" spans="1:14" x14ac:dyDescent="0.3">
      <c r="A66" s="319" t="s">
        <v>121</v>
      </c>
      <c r="B66" s="388">
        <v>893.61</v>
      </c>
      <c r="C66" s="388">
        <v>60.09</v>
      </c>
      <c r="D66" s="388">
        <v>91.86</v>
      </c>
      <c r="E66" s="388">
        <v>72.680000000000007</v>
      </c>
      <c r="F66" s="388">
        <v>333.01</v>
      </c>
      <c r="G66" s="388">
        <v>11.61</v>
      </c>
      <c r="H66" s="388">
        <v>14.42</v>
      </c>
      <c r="I66" s="388">
        <v>20.95</v>
      </c>
      <c r="J66" s="388">
        <v>12.39</v>
      </c>
      <c r="K66" s="388">
        <v>0.3</v>
      </c>
      <c r="L66" s="388">
        <v>0.31</v>
      </c>
      <c r="M66" s="388">
        <v>0.28000000000000003</v>
      </c>
      <c r="N66" s="388">
        <v>0.31</v>
      </c>
    </row>
    <row r="67" spans="1:14" x14ac:dyDescent="0.3">
      <c r="A67" s="319" t="s">
        <v>122</v>
      </c>
      <c r="B67" s="388">
        <v>671.21</v>
      </c>
      <c r="C67" s="388">
        <v>49.05</v>
      </c>
      <c r="D67" s="388">
        <v>62.61</v>
      </c>
      <c r="E67" s="388">
        <v>58.89</v>
      </c>
      <c r="F67" s="388">
        <v>244.05</v>
      </c>
      <c r="G67" s="388">
        <v>4.95</v>
      </c>
      <c r="H67" s="388">
        <v>19.48</v>
      </c>
      <c r="I67" s="388">
        <v>20.059999999999999</v>
      </c>
      <c r="J67" s="388">
        <v>14.65</v>
      </c>
      <c r="K67" s="388">
        <v>0.22</v>
      </c>
      <c r="L67" s="388">
        <v>0.21</v>
      </c>
      <c r="M67" s="388">
        <v>0.23</v>
      </c>
      <c r="N67" s="388">
        <v>0.23</v>
      </c>
    </row>
    <row r="68" spans="1:14" x14ac:dyDescent="0.3">
      <c r="A68" s="319" t="s">
        <v>123</v>
      </c>
      <c r="B68" s="388">
        <v>45.6</v>
      </c>
      <c r="C68" s="388">
        <v>3.45</v>
      </c>
      <c r="D68" s="388">
        <v>3.71</v>
      </c>
      <c r="E68" s="388">
        <v>2.97</v>
      </c>
      <c r="F68" s="388">
        <v>13.4</v>
      </c>
      <c r="G68" s="388">
        <v>17.739999999999998</v>
      </c>
      <c r="H68" s="388">
        <v>-8.6199999999999992</v>
      </c>
      <c r="I68" s="388">
        <v>-13.91</v>
      </c>
      <c r="J68" s="388">
        <v>-9.64</v>
      </c>
      <c r="K68" s="388">
        <v>0.02</v>
      </c>
      <c r="L68" s="388">
        <v>0.01</v>
      </c>
      <c r="M68" s="388">
        <v>0.01</v>
      </c>
      <c r="N68" s="388">
        <v>0.01</v>
      </c>
    </row>
    <row r="69" spans="1:14" x14ac:dyDescent="0.3">
      <c r="A69" s="319" t="s">
        <v>74</v>
      </c>
      <c r="B69" s="388">
        <v>725.45</v>
      </c>
      <c r="C69" s="388">
        <v>59.35</v>
      </c>
      <c r="D69" s="388">
        <v>121.32</v>
      </c>
      <c r="E69" s="388">
        <v>61.25</v>
      </c>
      <c r="F69" s="388">
        <v>293.42</v>
      </c>
      <c r="G69" s="388">
        <v>-45.71</v>
      </c>
      <c r="H69" s="388">
        <v>-16.28</v>
      </c>
      <c r="I69" s="388">
        <v>3.2</v>
      </c>
      <c r="J69" s="388">
        <v>-7.22</v>
      </c>
      <c r="K69" s="388">
        <v>0.24</v>
      </c>
      <c r="L69" s="388">
        <v>0.41</v>
      </c>
      <c r="M69" s="388">
        <v>0.24</v>
      </c>
      <c r="N69" s="388">
        <v>0.27</v>
      </c>
    </row>
    <row r="70" spans="1:14" x14ac:dyDescent="0.3">
      <c r="A70" s="319" t="s">
        <v>75</v>
      </c>
      <c r="B70" s="388">
        <v>52939.73</v>
      </c>
      <c r="C70" s="388">
        <v>3900.55</v>
      </c>
      <c r="D70" s="388">
        <v>6218.23</v>
      </c>
      <c r="E70" s="388">
        <v>5242.2299999999996</v>
      </c>
      <c r="F70" s="388">
        <v>20233.61</v>
      </c>
      <c r="G70" s="388">
        <v>14.39</v>
      </c>
      <c r="H70" s="388">
        <v>47.84</v>
      </c>
      <c r="I70" s="388">
        <v>34.4</v>
      </c>
      <c r="J70" s="388">
        <v>30.97</v>
      </c>
      <c r="K70" s="388">
        <v>17.62</v>
      </c>
      <c r="L70" s="388">
        <v>21.04</v>
      </c>
      <c r="M70" s="388">
        <v>20.46</v>
      </c>
      <c r="N70" s="388">
        <v>18.88</v>
      </c>
    </row>
    <row r="71" spans="1:14" x14ac:dyDescent="0.3">
      <c r="A71" s="319" t="s">
        <v>76</v>
      </c>
      <c r="B71" s="388">
        <v>24610.43</v>
      </c>
      <c r="C71" s="388">
        <v>1602.83</v>
      </c>
      <c r="D71" s="388">
        <v>3586.38</v>
      </c>
      <c r="E71" s="388">
        <v>2806.62</v>
      </c>
      <c r="F71" s="388">
        <v>10880.57</v>
      </c>
      <c r="G71" s="388">
        <v>38.11</v>
      </c>
      <c r="H71" s="388">
        <v>80.23</v>
      </c>
      <c r="I71" s="388">
        <v>75.099999999999994</v>
      </c>
      <c r="J71" s="388">
        <v>64.34</v>
      </c>
      <c r="K71" s="388">
        <v>8.19</v>
      </c>
      <c r="L71" s="388">
        <v>12.14</v>
      </c>
      <c r="M71" s="388">
        <v>10.95</v>
      </c>
      <c r="N71" s="388">
        <v>10.15</v>
      </c>
    </row>
    <row r="72" spans="1:14" x14ac:dyDescent="0.3">
      <c r="A72" s="319" t="s">
        <v>77</v>
      </c>
      <c r="B72" s="388">
        <v>10301.69</v>
      </c>
      <c r="C72" s="388">
        <v>586.11</v>
      </c>
      <c r="D72" s="388">
        <v>1309.29</v>
      </c>
      <c r="E72" s="388">
        <v>823.03</v>
      </c>
      <c r="F72" s="388">
        <v>3819.89</v>
      </c>
      <c r="G72" s="388">
        <v>25.55</v>
      </c>
      <c r="H72" s="388">
        <v>45.53</v>
      </c>
      <c r="I72" s="388">
        <v>40.42</v>
      </c>
      <c r="J72" s="388">
        <v>42.44</v>
      </c>
      <c r="K72" s="388">
        <v>3.43</v>
      </c>
      <c r="L72" s="388">
        <v>4.43</v>
      </c>
      <c r="M72" s="388">
        <v>3.21</v>
      </c>
      <c r="N72" s="388">
        <v>3.56</v>
      </c>
    </row>
    <row r="73" spans="1:14" x14ac:dyDescent="0.3">
      <c r="A73" s="319" t="s">
        <v>78</v>
      </c>
      <c r="B73" s="388">
        <v>8687.33</v>
      </c>
      <c r="C73" s="388">
        <v>656.01</v>
      </c>
      <c r="D73" s="388">
        <v>938.7</v>
      </c>
      <c r="E73" s="388">
        <v>911.72</v>
      </c>
      <c r="F73" s="388">
        <v>3452.9</v>
      </c>
      <c r="G73" s="388">
        <v>-10.46</v>
      </c>
      <c r="H73" s="388">
        <v>41.5</v>
      </c>
      <c r="I73" s="388">
        <v>38.979999999999997</v>
      </c>
      <c r="J73" s="388">
        <v>28.14</v>
      </c>
      <c r="K73" s="388">
        <v>2.89</v>
      </c>
      <c r="L73" s="388">
        <v>3.18</v>
      </c>
      <c r="M73" s="388">
        <v>3.56</v>
      </c>
      <c r="N73" s="388">
        <v>3.22</v>
      </c>
    </row>
    <row r="74" spans="1:14" x14ac:dyDescent="0.3">
      <c r="A74" s="319" t="s">
        <v>79</v>
      </c>
      <c r="B74" s="388">
        <v>3708.1</v>
      </c>
      <c r="C74" s="388">
        <v>366.85</v>
      </c>
      <c r="D74" s="388">
        <v>269.24</v>
      </c>
      <c r="E74" s="388">
        <v>245.54</v>
      </c>
      <c r="F74" s="388">
        <v>932.35</v>
      </c>
      <c r="G74" s="388">
        <v>-29.23</v>
      </c>
      <c r="H74" s="388">
        <v>-31.2</v>
      </c>
      <c r="I74" s="388">
        <v>-33.07</v>
      </c>
      <c r="J74" s="388">
        <v>-37.24</v>
      </c>
      <c r="K74" s="388">
        <v>1.23</v>
      </c>
      <c r="L74" s="388">
        <v>0.91</v>
      </c>
      <c r="M74" s="388">
        <v>0.96</v>
      </c>
      <c r="N74" s="388">
        <v>0.87</v>
      </c>
    </row>
    <row r="75" spans="1:14" x14ac:dyDescent="0.3">
      <c r="A75" s="319" t="s">
        <v>80</v>
      </c>
      <c r="B75" s="388">
        <v>15933.88</v>
      </c>
      <c r="C75" s="388">
        <v>1274.8599999999999</v>
      </c>
      <c r="D75" s="388">
        <v>1423.92</v>
      </c>
      <c r="E75" s="388">
        <v>1278.3399999999999</v>
      </c>
      <c r="F75" s="388">
        <v>4967.79</v>
      </c>
      <c r="G75" s="388">
        <v>17.87</v>
      </c>
      <c r="H75" s="388">
        <v>22.61</v>
      </c>
      <c r="I75" s="388">
        <v>0.27</v>
      </c>
      <c r="J75" s="388">
        <v>6.87</v>
      </c>
      <c r="K75" s="388">
        <v>5.3</v>
      </c>
      <c r="L75" s="388">
        <v>4.82</v>
      </c>
      <c r="M75" s="388">
        <v>4.99</v>
      </c>
      <c r="N75" s="388">
        <v>4.6399999999999997</v>
      </c>
    </row>
    <row r="76" spans="1:14" x14ac:dyDescent="0.3">
      <c r="A76" s="319" t="s">
        <v>81</v>
      </c>
      <c r="B76" s="388">
        <v>29522.53</v>
      </c>
      <c r="C76" s="388">
        <v>2275.8200000000002</v>
      </c>
      <c r="D76" s="388">
        <v>2950.11</v>
      </c>
      <c r="E76" s="388">
        <v>2474.89</v>
      </c>
      <c r="F76" s="388">
        <v>10712.55</v>
      </c>
      <c r="G76" s="388">
        <v>3.02</v>
      </c>
      <c r="H76" s="388">
        <v>10.32</v>
      </c>
      <c r="I76" s="388">
        <v>8.75</v>
      </c>
      <c r="J76" s="388">
        <v>10.98</v>
      </c>
      <c r="K76" s="388">
        <v>9.82</v>
      </c>
      <c r="L76" s="388">
        <v>9.98</v>
      </c>
      <c r="M76" s="388">
        <v>9.66</v>
      </c>
      <c r="N76" s="388">
        <v>10</v>
      </c>
    </row>
    <row r="77" spans="1:14" x14ac:dyDescent="0.3">
      <c r="A77" s="319" t="s">
        <v>82</v>
      </c>
      <c r="B77" s="388">
        <v>6888.8</v>
      </c>
      <c r="C77" s="388">
        <v>625.32000000000005</v>
      </c>
      <c r="D77" s="388">
        <v>875.57</v>
      </c>
      <c r="E77" s="388">
        <v>632.61</v>
      </c>
      <c r="F77" s="388">
        <v>3163.99</v>
      </c>
      <c r="G77" s="388">
        <v>5.96</v>
      </c>
      <c r="H77" s="388">
        <v>19.12</v>
      </c>
      <c r="I77" s="388">
        <v>1.17</v>
      </c>
      <c r="J77" s="388">
        <v>21.45</v>
      </c>
      <c r="K77" s="388">
        <v>2.29</v>
      </c>
      <c r="L77" s="388">
        <v>2.96</v>
      </c>
      <c r="M77" s="388">
        <v>2.4700000000000002</v>
      </c>
      <c r="N77" s="388">
        <v>2.95</v>
      </c>
    </row>
    <row r="78" spans="1:14" x14ac:dyDescent="0.3">
      <c r="A78" s="319" t="s">
        <v>83</v>
      </c>
      <c r="B78" s="388">
        <v>2905.1</v>
      </c>
      <c r="C78" s="388">
        <v>213.29</v>
      </c>
      <c r="D78" s="388">
        <v>219.57</v>
      </c>
      <c r="E78" s="388">
        <v>197.29</v>
      </c>
      <c r="F78" s="388">
        <v>864.41</v>
      </c>
      <c r="G78" s="388">
        <v>-5.01</v>
      </c>
      <c r="H78" s="388">
        <v>-9.2200000000000006</v>
      </c>
      <c r="I78" s="388">
        <v>-7.5</v>
      </c>
      <c r="J78" s="388">
        <v>-6.11</v>
      </c>
      <c r="K78" s="388">
        <v>0.97</v>
      </c>
      <c r="L78" s="388">
        <v>0.74</v>
      </c>
      <c r="M78" s="388">
        <v>0.77</v>
      </c>
      <c r="N78" s="388">
        <v>0.81</v>
      </c>
    </row>
    <row r="79" spans="1:14" x14ac:dyDescent="0.3">
      <c r="A79" s="319" t="s">
        <v>84</v>
      </c>
      <c r="B79" s="388">
        <v>2169.64</v>
      </c>
      <c r="C79" s="388">
        <v>175.19</v>
      </c>
      <c r="D79" s="388">
        <v>202.88</v>
      </c>
      <c r="E79" s="388">
        <v>175.23</v>
      </c>
      <c r="F79" s="388">
        <v>725.27</v>
      </c>
      <c r="G79" s="388">
        <v>4.82</v>
      </c>
      <c r="H79" s="388">
        <v>-0.5</v>
      </c>
      <c r="I79" s="388">
        <v>0.02</v>
      </c>
      <c r="J79" s="388">
        <v>0.53</v>
      </c>
      <c r="K79" s="388">
        <v>0.72</v>
      </c>
      <c r="L79" s="388">
        <v>0.69</v>
      </c>
      <c r="M79" s="388">
        <v>0.68</v>
      </c>
      <c r="N79" s="388">
        <v>0.68</v>
      </c>
    </row>
    <row r="80" spans="1:14" x14ac:dyDescent="0.3">
      <c r="A80" s="319" t="s">
        <v>85</v>
      </c>
      <c r="B80" s="388">
        <v>3215.18</v>
      </c>
      <c r="C80" s="388">
        <v>217.48</v>
      </c>
      <c r="D80" s="388">
        <v>342.15</v>
      </c>
      <c r="E80" s="388">
        <v>300.64999999999998</v>
      </c>
      <c r="F80" s="388">
        <v>1219.97</v>
      </c>
      <c r="G80" s="388">
        <v>19.36</v>
      </c>
      <c r="H80" s="388">
        <v>17.11</v>
      </c>
      <c r="I80" s="388">
        <v>38.24</v>
      </c>
      <c r="J80" s="388">
        <v>29.51</v>
      </c>
      <c r="K80" s="388">
        <v>1.07</v>
      </c>
      <c r="L80" s="388">
        <v>1.1599999999999999</v>
      </c>
      <c r="M80" s="388">
        <v>1.17</v>
      </c>
      <c r="N80" s="388">
        <v>1.1399999999999999</v>
      </c>
    </row>
    <row r="81" spans="1:14" x14ac:dyDescent="0.3">
      <c r="A81" s="319" t="s">
        <v>124</v>
      </c>
      <c r="B81" s="388">
        <v>14221.26</v>
      </c>
      <c r="C81" s="388">
        <v>1033.28</v>
      </c>
      <c r="D81" s="388">
        <v>1306.19</v>
      </c>
      <c r="E81" s="388">
        <v>1160.56</v>
      </c>
      <c r="F81" s="388">
        <v>4718.71</v>
      </c>
      <c r="G81" s="388">
        <v>-0.42</v>
      </c>
      <c r="H81" s="388">
        <v>10.58</v>
      </c>
      <c r="I81" s="388">
        <v>12.32</v>
      </c>
      <c r="J81" s="388">
        <v>7.66</v>
      </c>
      <c r="K81" s="388">
        <v>4.7300000000000004</v>
      </c>
      <c r="L81" s="388">
        <v>4.42</v>
      </c>
      <c r="M81" s="388">
        <v>4.53</v>
      </c>
      <c r="N81" s="388">
        <v>4.4000000000000004</v>
      </c>
    </row>
    <row r="82" spans="1:14" x14ac:dyDescent="0.3">
      <c r="A82" s="319" t="s">
        <v>86</v>
      </c>
      <c r="B82" s="388">
        <v>18424.78</v>
      </c>
      <c r="C82" s="388">
        <v>800.84</v>
      </c>
      <c r="D82" s="388">
        <v>2621.81</v>
      </c>
      <c r="E82" s="388">
        <v>1739.44</v>
      </c>
      <c r="F82" s="388">
        <v>10518.4</v>
      </c>
      <c r="G82" s="388">
        <v>24.6</v>
      </c>
      <c r="H82" s="388">
        <v>142.07</v>
      </c>
      <c r="I82" s="388">
        <v>117.2</v>
      </c>
      <c r="J82" s="388">
        <v>113.97</v>
      </c>
      <c r="K82" s="388">
        <v>6.13</v>
      </c>
      <c r="L82" s="388">
        <v>8.8699999999999992</v>
      </c>
      <c r="M82" s="388">
        <v>6.79</v>
      </c>
      <c r="N82" s="388">
        <v>9.82</v>
      </c>
    </row>
    <row r="83" spans="1:14" x14ac:dyDescent="0.3">
      <c r="A83" s="319" t="s">
        <v>87</v>
      </c>
      <c r="B83" s="388">
        <v>8758.0400000000009</v>
      </c>
      <c r="C83" s="388">
        <v>288.64</v>
      </c>
      <c r="D83" s="388">
        <v>1447.95</v>
      </c>
      <c r="E83" s="388">
        <v>1011.76</v>
      </c>
      <c r="F83" s="388">
        <v>4561.22</v>
      </c>
      <c r="G83" s="388">
        <v>46.48</v>
      </c>
      <c r="H83" s="388">
        <v>269.54000000000002</v>
      </c>
      <c r="I83" s="388">
        <v>250.53</v>
      </c>
      <c r="J83" s="388">
        <v>141.33000000000001</v>
      </c>
      <c r="K83" s="388">
        <v>2.91</v>
      </c>
      <c r="L83" s="388">
        <v>4.9000000000000004</v>
      </c>
      <c r="M83" s="388">
        <v>3.95</v>
      </c>
      <c r="N83" s="388">
        <v>4.26</v>
      </c>
    </row>
    <row r="84" spans="1:14" x14ac:dyDescent="0.3">
      <c r="A84" s="319" t="s">
        <v>88</v>
      </c>
      <c r="B84" s="388">
        <v>9666.74</v>
      </c>
      <c r="C84" s="388">
        <v>512.20000000000005</v>
      </c>
      <c r="D84" s="388">
        <v>1173.8599999999999</v>
      </c>
      <c r="E84" s="388">
        <v>727.68</v>
      </c>
      <c r="F84" s="388">
        <v>5957.18</v>
      </c>
      <c r="G84" s="388">
        <v>9.74</v>
      </c>
      <c r="H84" s="388">
        <v>69.81</v>
      </c>
      <c r="I84" s="388">
        <v>42.07</v>
      </c>
      <c r="J84" s="388">
        <v>96.89</v>
      </c>
      <c r="K84" s="388">
        <v>3.22</v>
      </c>
      <c r="L84" s="388">
        <v>3.97</v>
      </c>
      <c r="M84" s="388">
        <v>2.84</v>
      </c>
      <c r="N84" s="388">
        <v>5.56</v>
      </c>
    </row>
    <row r="85" spans="1:14" x14ac:dyDescent="0.3">
      <c r="A85" s="319" t="s">
        <v>89</v>
      </c>
      <c r="B85" s="388">
        <v>13300.22</v>
      </c>
      <c r="C85" s="388">
        <v>1058.55</v>
      </c>
      <c r="D85" s="388">
        <v>1183.74</v>
      </c>
      <c r="E85" s="388">
        <v>1050.81</v>
      </c>
      <c r="F85" s="388">
        <v>4380.79</v>
      </c>
      <c r="G85" s="388">
        <v>2.04</v>
      </c>
      <c r="H85" s="388">
        <v>7.83</v>
      </c>
      <c r="I85" s="388">
        <v>-0.73</v>
      </c>
      <c r="J85" s="388">
        <v>3.74</v>
      </c>
      <c r="K85" s="388">
        <v>4.43</v>
      </c>
      <c r="L85" s="388">
        <v>4.01</v>
      </c>
      <c r="M85" s="388">
        <v>4.0999999999999996</v>
      </c>
      <c r="N85" s="388">
        <v>4.09</v>
      </c>
    </row>
    <row r="86" spans="1:14" x14ac:dyDescent="0.3">
      <c r="A86" s="319" t="s">
        <v>90</v>
      </c>
      <c r="B86" s="388">
        <v>8793.98</v>
      </c>
      <c r="C86" s="388">
        <v>727.43</v>
      </c>
      <c r="D86" s="388">
        <v>781.52</v>
      </c>
      <c r="E86" s="388">
        <v>686.5</v>
      </c>
      <c r="F86" s="388">
        <v>2867.6</v>
      </c>
      <c r="G86" s="388">
        <v>-0.94</v>
      </c>
      <c r="H86" s="388">
        <v>7.65</v>
      </c>
      <c r="I86" s="388">
        <v>-5.63</v>
      </c>
      <c r="J86" s="388">
        <v>1.8</v>
      </c>
      <c r="K86" s="388">
        <v>2.93</v>
      </c>
      <c r="L86" s="388">
        <v>2.64</v>
      </c>
      <c r="M86" s="388">
        <v>2.68</v>
      </c>
      <c r="N86" s="388">
        <v>2.68</v>
      </c>
    </row>
    <row r="87" spans="1:14" x14ac:dyDescent="0.3">
      <c r="A87" s="319" t="s">
        <v>125</v>
      </c>
      <c r="B87" s="388">
        <v>4506.24</v>
      </c>
      <c r="C87" s="388">
        <v>331.12</v>
      </c>
      <c r="D87" s="388">
        <v>402.22</v>
      </c>
      <c r="E87" s="388">
        <v>364.31</v>
      </c>
      <c r="F87" s="388">
        <v>1513.19</v>
      </c>
      <c r="G87" s="388">
        <v>8.39</v>
      </c>
      <c r="H87" s="388">
        <v>8.18</v>
      </c>
      <c r="I87" s="388">
        <v>10.02</v>
      </c>
      <c r="J87" s="388">
        <v>7.62</v>
      </c>
      <c r="K87" s="388">
        <v>1.5</v>
      </c>
      <c r="L87" s="388">
        <v>1.36</v>
      </c>
      <c r="M87" s="388">
        <v>1.42</v>
      </c>
      <c r="N87" s="388">
        <v>1.41</v>
      </c>
    </row>
    <row r="88" spans="1:14" x14ac:dyDescent="0.3">
      <c r="A88" s="319" t="s">
        <v>91</v>
      </c>
      <c r="B88" s="388">
        <v>11456.04</v>
      </c>
      <c r="C88" s="388">
        <v>905.24</v>
      </c>
      <c r="D88" s="388">
        <v>1144.0899999999999</v>
      </c>
      <c r="E88" s="388">
        <v>950.93</v>
      </c>
      <c r="F88" s="388">
        <v>4038.94</v>
      </c>
      <c r="G88" s="388">
        <v>3.33</v>
      </c>
      <c r="H88" s="388">
        <v>8.7200000000000006</v>
      </c>
      <c r="I88" s="388">
        <v>5.05</v>
      </c>
      <c r="J88" s="388">
        <v>4.66</v>
      </c>
      <c r="K88" s="388">
        <v>3.81</v>
      </c>
      <c r="L88" s="388">
        <v>3.87</v>
      </c>
      <c r="M88" s="388">
        <v>3.71</v>
      </c>
      <c r="N88" s="388">
        <v>3.77</v>
      </c>
    </row>
    <row r="89" spans="1:14" x14ac:dyDescent="0.3">
      <c r="A89" s="319" t="s">
        <v>92</v>
      </c>
      <c r="B89" s="388">
        <v>6635.02</v>
      </c>
      <c r="C89" s="388">
        <v>570.45000000000005</v>
      </c>
      <c r="D89" s="388">
        <v>662.48</v>
      </c>
      <c r="E89" s="388">
        <v>526.92999999999995</v>
      </c>
      <c r="F89" s="388">
        <v>2208.02</v>
      </c>
      <c r="G89" s="388">
        <v>-4.57</v>
      </c>
      <c r="H89" s="388">
        <v>0.37</v>
      </c>
      <c r="I89" s="388">
        <v>-7.63</v>
      </c>
      <c r="J89" s="388">
        <v>-9.58</v>
      </c>
      <c r="K89" s="388">
        <v>2.21</v>
      </c>
      <c r="L89" s="388">
        <v>2.2400000000000002</v>
      </c>
      <c r="M89" s="388">
        <v>2.06</v>
      </c>
      <c r="N89" s="388">
        <v>2.06</v>
      </c>
    </row>
    <row r="90" spans="1:14" x14ac:dyDescent="0.3">
      <c r="A90" s="319" t="s">
        <v>126</v>
      </c>
      <c r="B90" s="388">
        <v>3295.92</v>
      </c>
      <c r="C90" s="388">
        <v>224.14</v>
      </c>
      <c r="D90" s="388">
        <v>338.07</v>
      </c>
      <c r="E90" s="388">
        <v>297.82</v>
      </c>
      <c r="F90" s="388">
        <v>1310.4000000000001</v>
      </c>
      <c r="G90" s="388">
        <v>25.73</v>
      </c>
      <c r="H90" s="388">
        <v>30.45</v>
      </c>
      <c r="I90" s="388">
        <v>32.869999999999997</v>
      </c>
      <c r="J90" s="388">
        <v>40.58</v>
      </c>
      <c r="K90" s="388">
        <v>1.1000000000000001</v>
      </c>
      <c r="L90" s="388">
        <v>1.1399999999999999</v>
      </c>
      <c r="M90" s="388">
        <v>1.1599999999999999</v>
      </c>
      <c r="N90" s="388">
        <v>1.22</v>
      </c>
    </row>
    <row r="91" spans="1:14" x14ac:dyDescent="0.3">
      <c r="A91" s="319" t="s">
        <v>93</v>
      </c>
      <c r="B91" s="388">
        <v>6196.68</v>
      </c>
      <c r="C91" s="388">
        <v>490.47</v>
      </c>
      <c r="D91" s="388">
        <v>547.30999999999995</v>
      </c>
      <c r="E91" s="388">
        <v>474.27</v>
      </c>
      <c r="F91" s="388">
        <v>2024.14</v>
      </c>
      <c r="G91" s="388">
        <v>2.73</v>
      </c>
      <c r="H91" s="388">
        <v>0.77</v>
      </c>
      <c r="I91" s="388">
        <v>-3.3</v>
      </c>
      <c r="J91" s="388">
        <v>0.22</v>
      </c>
      <c r="K91" s="388">
        <v>2.06</v>
      </c>
      <c r="L91" s="388">
        <v>1.85</v>
      </c>
      <c r="M91" s="388">
        <v>1.85</v>
      </c>
      <c r="N91" s="388">
        <v>1.89</v>
      </c>
    </row>
    <row r="92" spans="1:14" x14ac:dyDescent="0.3">
      <c r="A92" s="319" t="s">
        <v>94</v>
      </c>
      <c r="B92" s="388">
        <v>14239.34</v>
      </c>
      <c r="C92" s="388">
        <v>1019.11</v>
      </c>
      <c r="D92" s="388">
        <v>1382.29</v>
      </c>
      <c r="E92" s="388">
        <v>1180.94</v>
      </c>
      <c r="F92" s="388">
        <v>5118.8100000000004</v>
      </c>
      <c r="G92" s="388">
        <v>7.57</v>
      </c>
      <c r="H92" s="388">
        <v>17.66</v>
      </c>
      <c r="I92" s="388">
        <v>15.88</v>
      </c>
      <c r="J92" s="388">
        <v>17.600000000000001</v>
      </c>
      <c r="K92" s="388">
        <v>4.74</v>
      </c>
      <c r="L92" s="388">
        <v>4.68</v>
      </c>
      <c r="M92" s="388">
        <v>4.6100000000000003</v>
      </c>
      <c r="N92" s="388">
        <v>4.78</v>
      </c>
    </row>
    <row r="93" spans="1:14" x14ac:dyDescent="0.3">
      <c r="A93" s="319" t="s">
        <v>95</v>
      </c>
      <c r="B93" s="388">
        <v>7569.39</v>
      </c>
      <c r="C93" s="388">
        <v>545.08000000000004</v>
      </c>
      <c r="D93" s="388">
        <v>706.65</v>
      </c>
      <c r="E93" s="388">
        <v>568.66999999999996</v>
      </c>
      <c r="F93" s="388">
        <v>2559.29</v>
      </c>
      <c r="G93" s="388">
        <v>5.98</v>
      </c>
      <c r="H93" s="388">
        <v>3.41</v>
      </c>
      <c r="I93" s="388">
        <v>4.33</v>
      </c>
      <c r="J93" s="388">
        <v>5.37</v>
      </c>
      <c r="K93" s="388">
        <v>2.52</v>
      </c>
      <c r="L93" s="388">
        <v>2.39</v>
      </c>
      <c r="M93" s="388">
        <v>2.2200000000000002</v>
      </c>
      <c r="N93" s="388">
        <v>2.39</v>
      </c>
    </row>
    <row r="94" spans="1:14" x14ac:dyDescent="0.3">
      <c r="A94" s="319" t="s">
        <v>96</v>
      </c>
      <c r="B94" s="388">
        <v>1481.04</v>
      </c>
      <c r="C94" s="388">
        <v>108.38</v>
      </c>
      <c r="D94" s="388">
        <v>117.21</v>
      </c>
      <c r="E94" s="388">
        <v>112.91</v>
      </c>
      <c r="F94" s="388">
        <v>476.09</v>
      </c>
      <c r="G94" s="388">
        <v>16.82</v>
      </c>
      <c r="H94" s="388">
        <v>-8</v>
      </c>
      <c r="I94" s="388">
        <v>4.18</v>
      </c>
      <c r="J94" s="388">
        <v>3.56</v>
      </c>
      <c r="K94" s="388">
        <v>0.49</v>
      </c>
      <c r="L94" s="388">
        <v>0.4</v>
      </c>
      <c r="M94" s="388">
        <v>0.44</v>
      </c>
      <c r="N94" s="388">
        <v>0.44</v>
      </c>
    </row>
    <row r="95" spans="1:14" x14ac:dyDescent="0.3">
      <c r="A95" s="319" t="s">
        <v>97</v>
      </c>
      <c r="B95" s="388">
        <v>8422.2999999999993</v>
      </c>
      <c r="C95" s="388">
        <v>609.44000000000005</v>
      </c>
      <c r="D95" s="388">
        <v>716.84</v>
      </c>
      <c r="E95" s="388">
        <v>662.53</v>
      </c>
      <c r="F95" s="388">
        <v>2726.5</v>
      </c>
      <c r="G95" s="388">
        <v>4.55</v>
      </c>
      <c r="H95" s="388">
        <v>6.37</v>
      </c>
      <c r="I95" s="388">
        <v>8.7100000000000009</v>
      </c>
      <c r="J95" s="388">
        <v>10</v>
      </c>
      <c r="K95" s="388">
        <v>2.8</v>
      </c>
      <c r="L95" s="388">
        <v>2.4300000000000002</v>
      </c>
      <c r="M95" s="388">
        <v>2.59</v>
      </c>
      <c r="N95" s="388">
        <v>2.54</v>
      </c>
    </row>
    <row r="96" spans="1:14" x14ac:dyDescent="0.3">
      <c r="A96" s="319" t="s">
        <v>98</v>
      </c>
      <c r="B96" s="388">
        <v>10315.99</v>
      </c>
      <c r="C96" s="388">
        <v>889.15</v>
      </c>
      <c r="D96" s="388">
        <v>898.69</v>
      </c>
      <c r="E96" s="388">
        <v>772.59</v>
      </c>
      <c r="F96" s="388">
        <v>3433.49</v>
      </c>
      <c r="G96" s="388">
        <v>17.350000000000001</v>
      </c>
      <c r="H96" s="388">
        <v>17.28</v>
      </c>
      <c r="I96" s="388">
        <v>-13.11</v>
      </c>
      <c r="J96" s="388">
        <v>11.93</v>
      </c>
      <c r="K96" s="388">
        <v>3.43</v>
      </c>
      <c r="L96" s="388">
        <v>3.04</v>
      </c>
      <c r="M96" s="388">
        <v>3.01</v>
      </c>
      <c r="N96" s="388">
        <v>3.2</v>
      </c>
    </row>
    <row r="97" spans="1:14" x14ac:dyDescent="0.3">
      <c r="A97" s="319" t="s">
        <v>99</v>
      </c>
      <c r="B97" s="388">
        <v>3540</v>
      </c>
      <c r="C97" s="388">
        <v>290.79000000000002</v>
      </c>
      <c r="D97" s="388">
        <v>309.60000000000002</v>
      </c>
      <c r="E97" s="388">
        <v>271.89999999999998</v>
      </c>
      <c r="F97" s="388">
        <v>1186.77</v>
      </c>
      <c r="G97" s="388">
        <v>4.7</v>
      </c>
      <c r="H97" s="388">
        <v>-0.81</v>
      </c>
      <c r="I97" s="388">
        <v>-6.5</v>
      </c>
      <c r="J97" s="388">
        <v>-1.61</v>
      </c>
      <c r="K97" s="388">
        <v>1.18</v>
      </c>
      <c r="L97" s="388">
        <v>1.05</v>
      </c>
      <c r="M97" s="388">
        <v>1.06</v>
      </c>
      <c r="N97" s="388">
        <v>1.1100000000000001</v>
      </c>
    </row>
    <row r="98" spans="1:14" x14ac:dyDescent="0.3">
      <c r="A98" s="319" t="s">
        <v>100</v>
      </c>
      <c r="B98" s="388">
        <v>1455.7</v>
      </c>
      <c r="C98" s="388">
        <v>111.78</v>
      </c>
      <c r="D98" s="388">
        <v>146.72999999999999</v>
      </c>
      <c r="E98" s="388">
        <v>118.28</v>
      </c>
      <c r="F98" s="388">
        <v>519.63</v>
      </c>
      <c r="G98" s="388">
        <v>7.27</v>
      </c>
      <c r="H98" s="388">
        <v>23.84</v>
      </c>
      <c r="I98" s="388">
        <v>5.81</v>
      </c>
      <c r="J98" s="388">
        <v>18.09</v>
      </c>
      <c r="K98" s="388">
        <v>0.48</v>
      </c>
      <c r="L98" s="388">
        <v>0.5</v>
      </c>
      <c r="M98" s="388">
        <v>0.46</v>
      </c>
      <c r="N98" s="388">
        <v>0.48</v>
      </c>
    </row>
    <row r="99" spans="1:14" x14ac:dyDescent="0.3">
      <c r="A99" s="319" t="s">
        <v>101</v>
      </c>
      <c r="B99" s="388">
        <v>1741.49</v>
      </c>
      <c r="C99" s="388">
        <v>120.09</v>
      </c>
      <c r="D99" s="388">
        <v>147.52000000000001</v>
      </c>
      <c r="E99" s="388">
        <v>141.26</v>
      </c>
      <c r="F99" s="388">
        <v>546.41</v>
      </c>
      <c r="G99" s="388">
        <v>9.74</v>
      </c>
      <c r="H99" s="388">
        <v>4.97</v>
      </c>
      <c r="I99" s="388">
        <v>17.63</v>
      </c>
      <c r="J99" s="388">
        <v>3.87</v>
      </c>
      <c r="K99" s="388">
        <v>0.57999999999999996</v>
      </c>
      <c r="L99" s="388">
        <v>0.5</v>
      </c>
      <c r="M99" s="388">
        <v>0.55000000000000004</v>
      </c>
      <c r="N99" s="388">
        <v>0.51</v>
      </c>
    </row>
    <row r="100" spans="1:14" x14ac:dyDescent="0.3">
      <c r="A100" s="319" t="s">
        <v>127</v>
      </c>
      <c r="B100" s="388">
        <v>1103.08</v>
      </c>
      <c r="C100" s="388">
        <v>71.8</v>
      </c>
      <c r="D100" s="388">
        <v>95.86</v>
      </c>
      <c r="E100" s="388">
        <v>91.94</v>
      </c>
      <c r="F100" s="388">
        <v>352.67</v>
      </c>
      <c r="G100" s="388">
        <v>13.64</v>
      </c>
      <c r="H100" s="388">
        <v>8.07</v>
      </c>
      <c r="I100" s="388">
        <v>28.05</v>
      </c>
      <c r="J100" s="388">
        <v>7.87</v>
      </c>
      <c r="K100" s="388">
        <v>0.37</v>
      </c>
      <c r="L100" s="388">
        <v>0.32</v>
      </c>
      <c r="M100" s="388">
        <v>0.36</v>
      </c>
      <c r="N100" s="388">
        <v>0.33</v>
      </c>
    </row>
    <row r="101" spans="1:14" x14ac:dyDescent="0.3">
      <c r="A101" s="319" t="s">
        <v>128</v>
      </c>
      <c r="B101" s="388">
        <v>638.41</v>
      </c>
      <c r="C101" s="388">
        <v>48.28</v>
      </c>
      <c r="D101" s="388">
        <v>51.65</v>
      </c>
      <c r="E101" s="388">
        <v>49.32</v>
      </c>
      <c r="F101" s="388">
        <v>193.74</v>
      </c>
      <c r="G101" s="388">
        <v>3.61</v>
      </c>
      <c r="H101" s="388">
        <v>-0.35</v>
      </c>
      <c r="I101" s="388">
        <v>2.15</v>
      </c>
      <c r="J101" s="388">
        <v>-2.71</v>
      </c>
      <c r="K101" s="388">
        <v>0.21</v>
      </c>
      <c r="L101" s="388">
        <v>0.17</v>
      </c>
      <c r="M101" s="388">
        <v>0.19</v>
      </c>
      <c r="N101" s="388">
        <v>0.18</v>
      </c>
    </row>
    <row r="102" spans="1:14" x14ac:dyDescent="0.3">
      <c r="A102" s="319" t="s">
        <v>102</v>
      </c>
      <c r="B102" s="388">
        <v>618.46</v>
      </c>
      <c r="C102" s="388">
        <v>47.25</v>
      </c>
      <c r="D102" s="388">
        <v>56.76</v>
      </c>
      <c r="E102" s="388">
        <v>50.35</v>
      </c>
      <c r="F102" s="388">
        <v>202.09</v>
      </c>
      <c r="G102" s="388">
        <v>-0.18</v>
      </c>
      <c r="H102" s="388">
        <v>3.61</v>
      </c>
      <c r="I102" s="388">
        <v>6.56</v>
      </c>
      <c r="J102" s="388">
        <v>1.55</v>
      </c>
      <c r="K102" s="388">
        <v>0.21</v>
      </c>
      <c r="L102" s="388">
        <v>0.19</v>
      </c>
      <c r="M102" s="388">
        <v>0.2</v>
      </c>
      <c r="N102" s="388">
        <v>0.19</v>
      </c>
    </row>
    <row r="103" spans="1:14" x14ac:dyDescent="0.3">
      <c r="A103" s="319" t="s">
        <v>103</v>
      </c>
      <c r="B103" s="388">
        <v>724.41</v>
      </c>
      <c r="C103" s="388">
        <v>55.22</v>
      </c>
      <c r="D103" s="388">
        <v>55.27</v>
      </c>
      <c r="E103" s="388">
        <v>53.96</v>
      </c>
      <c r="F103" s="388">
        <v>224.22</v>
      </c>
      <c r="G103" s="388">
        <v>5</v>
      </c>
      <c r="H103" s="388">
        <v>-16.489999999999998</v>
      </c>
      <c r="I103" s="388">
        <v>-2.2799999999999998</v>
      </c>
      <c r="J103" s="388">
        <v>-7.05</v>
      </c>
      <c r="K103" s="388">
        <v>0.24</v>
      </c>
      <c r="L103" s="388">
        <v>0.19</v>
      </c>
      <c r="M103" s="388">
        <v>0.21</v>
      </c>
      <c r="N103" s="388">
        <v>0.21</v>
      </c>
    </row>
    <row r="104" spans="1:14" x14ac:dyDescent="0.3">
      <c r="A104" s="319" t="s">
        <v>129</v>
      </c>
      <c r="B104" s="388">
        <v>560.77</v>
      </c>
      <c r="C104" s="388">
        <v>40.840000000000003</v>
      </c>
      <c r="D104" s="388">
        <v>46.46</v>
      </c>
      <c r="E104" s="388">
        <v>41.1</v>
      </c>
      <c r="F104" s="388">
        <v>183.85</v>
      </c>
      <c r="G104" s="388">
        <v>-2.46</v>
      </c>
      <c r="H104" s="388">
        <v>9.91</v>
      </c>
      <c r="I104" s="388">
        <v>0.64</v>
      </c>
      <c r="J104" s="388">
        <v>9.5500000000000007</v>
      </c>
      <c r="K104" s="388">
        <v>0.19</v>
      </c>
      <c r="L104" s="388">
        <v>0.16</v>
      </c>
      <c r="M104" s="388">
        <v>0.16</v>
      </c>
      <c r="N104" s="388">
        <v>0.17</v>
      </c>
    </row>
    <row r="105" spans="1:14" x14ac:dyDescent="0.3">
      <c r="A105" s="319" t="s">
        <v>130</v>
      </c>
      <c r="B105" s="388">
        <v>557.4</v>
      </c>
      <c r="C105" s="388">
        <v>44.5</v>
      </c>
      <c r="D105" s="388">
        <v>51.72</v>
      </c>
      <c r="E105" s="388">
        <v>43.56</v>
      </c>
      <c r="F105" s="388">
        <v>187.73</v>
      </c>
      <c r="G105" s="388">
        <v>-0.63</v>
      </c>
      <c r="H105" s="388">
        <v>10.25</v>
      </c>
      <c r="I105" s="388">
        <v>-2.11</v>
      </c>
      <c r="J105" s="388">
        <v>2.5299999999999998</v>
      </c>
      <c r="K105" s="388">
        <v>0.19</v>
      </c>
      <c r="L105" s="388">
        <v>0.18</v>
      </c>
      <c r="M105" s="388">
        <v>0.17</v>
      </c>
      <c r="N105" s="388">
        <v>0.18</v>
      </c>
    </row>
    <row r="106" spans="1:14" x14ac:dyDescent="0.3">
      <c r="A106" s="319" t="s">
        <v>131</v>
      </c>
      <c r="B106" s="388">
        <v>670.65</v>
      </c>
      <c r="C106" s="388">
        <v>62.96</v>
      </c>
      <c r="D106" s="388">
        <v>57.28</v>
      </c>
      <c r="E106" s="388">
        <v>49.99</v>
      </c>
      <c r="F106" s="388">
        <v>235.08</v>
      </c>
      <c r="G106" s="388">
        <v>1.33</v>
      </c>
      <c r="H106" s="388">
        <v>-1.8</v>
      </c>
      <c r="I106" s="388">
        <v>-20.6</v>
      </c>
      <c r="J106" s="388">
        <v>3.33</v>
      </c>
      <c r="K106" s="388">
        <v>0.22</v>
      </c>
      <c r="L106" s="388">
        <v>0.19</v>
      </c>
      <c r="M106" s="388">
        <v>0.2</v>
      </c>
      <c r="N106" s="388">
        <v>0.22</v>
      </c>
    </row>
    <row r="107" spans="1:14" x14ac:dyDescent="0.3">
      <c r="A107" s="319" t="s">
        <v>104</v>
      </c>
      <c r="B107" s="388">
        <v>10883.37</v>
      </c>
      <c r="C107" s="388">
        <v>863.46</v>
      </c>
      <c r="D107" s="388">
        <v>772.62</v>
      </c>
      <c r="E107" s="388">
        <v>749.61</v>
      </c>
      <c r="F107" s="388">
        <v>3057.45</v>
      </c>
      <c r="G107" s="388">
        <v>-6.54</v>
      </c>
      <c r="H107" s="388">
        <v>-8.98</v>
      </c>
      <c r="I107" s="388">
        <v>-13.19</v>
      </c>
      <c r="J107" s="388">
        <v>-8.27</v>
      </c>
      <c r="K107" s="388">
        <v>3.62</v>
      </c>
      <c r="L107" s="388">
        <v>2.61</v>
      </c>
      <c r="M107" s="388">
        <v>2.93</v>
      </c>
      <c r="N107" s="388">
        <v>2.85</v>
      </c>
    </row>
    <row r="108" spans="1:14" x14ac:dyDescent="0.3">
      <c r="A108" s="319" t="s">
        <v>105</v>
      </c>
      <c r="B108" s="388">
        <v>9195.3799999999992</v>
      </c>
      <c r="C108" s="388">
        <v>644.76</v>
      </c>
      <c r="D108" s="388">
        <v>643.88</v>
      </c>
      <c r="E108" s="388">
        <v>621.51</v>
      </c>
      <c r="F108" s="388">
        <v>2565.16</v>
      </c>
      <c r="G108" s="388">
        <v>-9.8000000000000007</v>
      </c>
      <c r="H108" s="388">
        <v>-8</v>
      </c>
      <c r="I108" s="388">
        <v>-3.61</v>
      </c>
      <c r="J108" s="388">
        <v>-4.9400000000000004</v>
      </c>
      <c r="K108" s="388">
        <v>3.06</v>
      </c>
      <c r="L108" s="388">
        <v>2.1800000000000002</v>
      </c>
      <c r="M108" s="388">
        <v>2.4300000000000002</v>
      </c>
      <c r="N108" s="388">
        <v>2.39</v>
      </c>
    </row>
    <row r="109" spans="1:14" x14ac:dyDescent="0.3">
      <c r="A109" s="319" t="s">
        <v>106</v>
      </c>
      <c r="B109" s="388">
        <v>0</v>
      </c>
      <c r="C109" s="388">
        <v>0</v>
      </c>
      <c r="D109" s="388">
        <v>0</v>
      </c>
      <c r="E109" s="388">
        <v>0</v>
      </c>
      <c r="F109" s="388">
        <v>0.03</v>
      </c>
      <c r="G109" s="388">
        <v>0</v>
      </c>
      <c r="H109" s="388">
        <v>0</v>
      </c>
      <c r="I109" s="388">
        <v>0</v>
      </c>
      <c r="J109" s="388">
        <v>0</v>
      </c>
      <c r="K109" s="388">
        <v>0</v>
      </c>
      <c r="L109" s="388">
        <v>0</v>
      </c>
      <c r="M109" s="388">
        <v>0</v>
      </c>
      <c r="N109" s="388">
        <v>0</v>
      </c>
    </row>
  </sheetData>
  <pageMargins left="0.7" right="0.7" top="0.75" bottom="0.75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64" workbookViewId="0">
      <selection activeCell="J24" sqref="J24"/>
    </sheetView>
  </sheetViews>
  <sheetFormatPr defaultColWidth="11.375" defaultRowHeight="15.6" x14ac:dyDescent="0.3"/>
  <cols>
    <col min="1" max="1" width="38" style="319" customWidth="1"/>
    <col min="2" max="2" width="13.875" style="319" bestFit="1" customWidth="1"/>
    <col min="3" max="5" width="11.625" style="319" bestFit="1" customWidth="1"/>
    <col min="6" max="6" width="12.625" style="319" bestFit="1" customWidth="1"/>
    <col min="7" max="14" width="11.625" style="319" bestFit="1" customWidth="1"/>
    <col min="15" max="16384" width="11.375" style="319"/>
  </cols>
  <sheetData>
    <row r="1" spans="1:14" x14ac:dyDescent="0.3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4" customFormat="1" x14ac:dyDescent="0.3">
      <c r="B2" s="464">
        <f>+'T3_data(t)'!B2-1</f>
        <v>2566</v>
      </c>
      <c r="C2" s="464">
        <f>+'T3_data(t)'!C2-1</f>
        <v>2566</v>
      </c>
      <c r="D2" s="464">
        <f>+'T3_data(t)'!D2-1</f>
        <v>2567</v>
      </c>
      <c r="E2" s="464">
        <f>+'T3_data(t)'!E2-1</f>
        <v>2567</v>
      </c>
      <c r="F2" s="464">
        <f>+'T3_data(t)'!F2-1</f>
        <v>2567</v>
      </c>
      <c r="G2" s="464">
        <f>+'T3_data(t)'!G2-1</f>
        <v>2566</v>
      </c>
      <c r="H2" s="464">
        <f>+'T3_data(t)'!H2-1</f>
        <v>2567</v>
      </c>
      <c r="I2" s="464">
        <f>+'T3_data(t)'!I2-1</f>
        <v>2567</v>
      </c>
      <c r="J2" s="464">
        <f>+'T3_data(t)'!J2-1</f>
        <v>2567</v>
      </c>
      <c r="K2" s="464">
        <f>+'T3_data(t)'!K2-1</f>
        <v>2566</v>
      </c>
      <c r="L2" s="464">
        <f>+'T3_data(t)'!L2-1</f>
        <v>2567</v>
      </c>
      <c r="M2" s="464">
        <f>+'T3_data(t)'!M2-1</f>
        <v>2567</v>
      </c>
      <c r="N2" s="464">
        <f>+'T3_data(t)'!N2-1</f>
        <v>2567</v>
      </c>
    </row>
    <row r="3" spans="1:14" s="464" customFormat="1" x14ac:dyDescent="0.3">
      <c r="B3" s="464" t="str">
        <f>'T3_data(t)'!B3</f>
        <v>ม.ค.-ธ.ค.</v>
      </c>
      <c r="C3" s="464" t="str">
        <f>'T3_data(t)'!C3</f>
        <v>เม.ย.</v>
      </c>
      <c r="D3" s="464" t="str">
        <f>'T3_data(t)'!D3</f>
        <v>มี.ค.</v>
      </c>
      <c r="E3" s="464" t="str">
        <f>'T3_data(t)'!E3</f>
        <v>เม.ย.</v>
      </c>
      <c r="F3" s="464" t="str">
        <f>'T3_data(t)'!F3</f>
        <v>ม.ค.-เม.ย.</v>
      </c>
      <c r="G3" s="464" t="str">
        <f>'T3_data(t)'!G3</f>
        <v>ม.ค.-ธ.ค.</v>
      </c>
      <c r="H3" s="464" t="str">
        <f>'T3_data(t)'!H3</f>
        <v>มี.ค.</v>
      </c>
      <c r="I3" s="464" t="str">
        <f>'T3_data(t)'!I3</f>
        <v>เม.ย.</v>
      </c>
      <c r="J3" s="464" t="str">
        <f>'T3_data(t)'!J3</f>
        <v>ม.ค.-เม.ย.</v>
      </c>
      <c r="K3" s="464" t="str">
        <f>'T3_data(t)'!K3</f>
        <v>ม.ค.-ธ.ค.</v>
      </c>
      <c r="L3" s="464" t="str">
        <f>'T3_data(t)'!L3</f>
        <v>มี.ค.</v>
      </c>
      <c r="M3" s="464" t="str">
        <f>'T3_data(t)'!M3</f>
        <v>เม.ย.</v>
      </c>
      <c r="N3" s="464" t="str">
        <f>'T3_data(t)'!N3</f>
        <v>ม.ค.-เม.ย.</v>
      </c>
    </row>
    <row r="4" spans="1:14" x14ac:dyDescent="0.3">
      <c r="A4" s="319" t="s">
        <v>46</v>
      </c>
      <c r="B4" s="388">
        <v>285074.28999999998</v>
      </c>
      <c r="C4" s="388">
        <v>21803.47</v>
      </c>
      <c r="D4" s="388">
        <v>25074.89</v>
      </c>
      <c r="E4" s="388">
        <v>23257.200000000001</v>
      </c>
      <c r="F4" s="388">
        <v>94010.87</v>
      </c>
      <c r="G4" s="388">
        <v>-0.82</v>
      </c>
      <c r="H4" s="388">
        <v>-10.46</v>
      </c>
      <c r="I4" s="388">
        <v>6.67</v>
      </c>
      <c r="J4" s="388">
        <v>1.1000000000000001</v>
      </c>
      <c r="K4" s="388">
        <v>100</v>
      </c>
      <c r="L4" s="388">
        <v>100</v>
      </c>
      <c r="M4" s="388">
        <v>100</v>
      </c>
      <c r="N4" s="388">
        <v>100</v>
      </c>
    </row>
    <row r="5" spans="1:14" x14ac:dyDescent="0.3">
      <c r="A5" s="319" t="s">
        <v>47</v>
      </c>
      <c r="B5" s="388">
        <v>49255.59</v>
      </c>
      <c r="C5" s="388">
        <v>4849.2</v>
      </c>
      <c r="D5" s="388">
        <v>4314.7299999999996</v>
      </c>
      <c r="E5" s="388">
        <v>4953.0600000000004</v>
      </c>
      <c r="F5" s="388">
        <v>16885.22</v>
      </c>
      <c r="G5" s="388">
        <v>-0.56000000000000005</v>
      </c>
      <c r="H5" s="388">
        <v>-4.7300000000000004</v>
      </c>
      <c r="I5" s="388">
        <v>2.14</v>
      </c>
      <c r="J5" s="388">
        <v>1.17</v>
      </c>
      <c r="K5" s="388">
        <v>17.28</v>
      </c>
      <c r="L5" s="388">
        <v>17.21</v>
      </c>
      <c r="M5" s="388">
        <v>21.3</v>
      </c>
      <c r="N5" s="388">
        <v>17.96</v>
      </c>
    </row>
    <row r="6" spans="1:14" x14ac:dyDescent="0.3">
      <c r="A6" s="319" t="s">
        <v>48</v>
      </c>
      <c r="B6" s="388">
        <v>26814.76</v>
      </c>
      <c r="C6" s="388">
        <v>3134.4</v>
      </c>
      <c r="D6" s="388">
        <v>2196.4899999999998</v>
      </c>
      <c r="E6" s="388">
        <v>3020.49</v>
      </c>
      <c r="F6" s="388">
        <v>9334.52</v>
      </c>
      <c r="G6" s="388">
        <v>0.28000000000000003</v>
      </c>
      <c r="H6" s="388">
        <v>0.1</v>
      </c>
      <c r="I6" s="388">
        <v>-3.63</v>
      </c>
      <c r="J6" s="388">
        <v>3.39</v>
      </c>
      <c r="K6" s="388">
        <v>9.41</v>
      </c>
      <c r="L6" s="388">
        <v>8.76</v>
      </c>
      <c r="M6" s="388">
        <v>12.99</v>
      </c>
      <c r="N6" s="388">
        <v>9.93</v>
      </c>
    </row>
    <row r="7" spans="1:14" x14ac:dyDescent="0.3">
      <c r="A7" s="319" t="s">
        <v>49</v>
      </c>
      <c r="B7" s="388">
        <v>22440.82</v>
      </c>
      <c r="C7" s="388">
        <v>1714.81</v>
      </c>
      <c r="D7" s="388">
        <v>2118.2399999999998</v>
      </c>
      <c r="E7" s="388">
        <v>1932.57</v>
      </c>
      <c r="F7" s="388">
        <v>7550.7</v>
      </c>
      <c r="G7" s="388">
        <v>-1.55</v>
      </c>
      <c r="H7" s="388">
        <v>-9.27</v>
      </c>
      <c r="I7" s="388">
        <v>12.7</v>
      </c>
      <c r="J7" s="388">
        <v>-1.44</v>
      </c>
      <c r="K7" s="388">
        <v>7.87</v>
      </c>
      <c r="L7" s="388">
        <v>8.4499999999999993</v>
      </c>
      <c r="M7" s="388">
        <v>8.31</v>
      </c>
      <c r="N7" s="388">
        <v>8.0299999999999994</v>
      </c>
    </row>
    <row r="8" spans="1:14" x14ac:dyDescent="0.3">
      <c r="A8" s="319" t="s">
        <v>50</v>
      </c>
      <c r="B8" s="388">
        <v>5147.34</v>
      </c>
      <c r="C8" s="388">
        <v>317.54000000000002</v>
      </c>
      <c r="D8" s="388">
        <v>484.76</v>
      </c>
      <c r="E8" s="388">
        <v>611.33000000000004</v>
      </c>
      <c r="F8" s="388">
        <v>2248.2600000000002</v>
      </c>
      <c r="G8" s="388">
        <v>29.4</v>
      </c>
      <c r="H8" s="388">
        <v>30.58</v>
      </c>
      <c r="I8" s="388">
        <v>92.52</v>
      </c>
      <c r="J8" s="388">
        <v>55.82</v>
      </c>
      <c r="K8" s="388">
        <v>1.81</v>
      </c>
      <c r="L8" s="388">
        <v>1.93</v>
      </c>
      <c r="M8" s="388">
        <v>2.63</v>
      </c>
      <c r="N8" s="388">
        <v>2.39</v>
      </c>
    </row>
    <row r="9" spans="1:14" x14ac:dyDescent="0.3">
      <c r="A9" s="319" t="s">
        <v>51</v>
      </c>
      <c r="B9" s="388">
        <v>8769043.8300000001</v>
      </c>
      <c r="C9" s="388">
        <v>568627.09</v>
      </c>
      <c r="D9" s="388">
        <v>716619.2</v>
      </c>
      <c r="E9" s="388">
        <v>939348.97</v>
      </c>
      <c r="F9" s="388">
        <v>3445566.2</v>
      </c>
      <c r="G9" s="388">
        <v>13.73</v>
      </c>
      <c r="H9" s="388">
        <v>8.81</v>
      </c>
      <c r="I9" s="388">
        <v>65.2</v>
      </c>
      <c r="J9" s="388">
        <v>30.88</v>
      </c>
      <c r="K9" s="388">
        <v>3076.06</v>
      </c>
      <c r="L9" s="388">
        <v>2857.92</v>
      </c>
      <c r="M9" s="388">
        <v>4038.96</v>
      </c>
      <c r="N9" s="388">
        <v>3665.07</v>
      </c>
    </row>
    <row r="10" spans="1:14" x14ac:dyDescent="0.3">
      <c r="A10" s="319" t="s">
        <v>52</v>
      </c>
      <c r="B10" s="388">
        <v>3648.56</v>
      </c>
      <c r="C10" s="388">
        <v>258.76</v>
      </c>
      <c r="D10" s="388">
        <v>444.62</v>
      </c>
      <c r="E10" s="388">
        <v>352.82</v>
      </c>
      <c r="F10" s="388">
        <v>1543.42</v>
      </c>
      <c r="G10" s="388">
        <v>-29.16</v>
      </c>
      <c r="H10" s="388">
        <v>36.880000000000003</v>
      </c>
      <c r="I10" s="388">
        <v>36.35</v>
      </c>
      <c r="J10" s="388">
        <v>27.37</v>
      </c>
      <c r="K10" s="388">
        <v>1.28</v>
      </c>
      <c r="L10" s="388">
        <v>1.77</v>
      </c>
      <c r="M10" s="388">
        <v>1.52</v>
      </c>
      <c r="N10" s="388">
        <v>1.64</v>
      </c>
    </row>
    <row r="11" spans="1:14" x14ac:dyDescent="0.3">
      <c r="A11" s="319" t="s">
        <v>51</v>
      </c>
      <c r="B11" s="388">
        <v>2723653.92</v>
      </c>
      <c r="C11" s="388">
        <v>187234.82</v>
      </c>
      <c r="D11" s="388">
        <v>279109.17</v>
      </c>
      <c r="E11" s="388">
        <v>208836.84</v>
      </c>
      <c r="F11" s="388">
        <v>992498.09</v>
      </c>
      <c r="G11" s="388">
        <v>-16.98</v>
      </c>
      <c r="H11" s="388">
        <v>16.7</v>
      </c>
      <c r="I11" s="388">
        <v>11.54</v>
      </c>
      <c r="J11" s="388">
        <v>9</v>
      </c>
      <c r="K11" s="388">
        <v>955.42</v>
      </c>
      <c r="L11" s="388">
        <v>1113.0999999999999</v>
      </c>
      <c r="M11" s="388">
        <v>897.94</v>
      </c>
      <c r="N11" s="388">
        <v>1055.73</v>
      </c>
    </row>
    <row r="12" spans="1:14" x14ac:dyDescent="0.3">
      <c r="A12" s="319" t="s">
        <v>108</v>
      </c>
      <c r="B12" s="388">
        <v>566.33000000000004</v>
      </c>
      <c r="C12" s="388">
        <v>37.65</v>
      </c>
      <c r="D12" s="388">
        <v>62.88</v>
      </c>
      <c r="E12" s="388">
        <v>50.09</v>
      </c>
      <c r="F12" s="388">
        <v>231.36</v>
      </c>
      <c r="G12" s="388">
        <v>-35.270000000000003</v>
      </c>
      <c r="H12" s="388">
        <v>20.71</v>
      </c>
      <c r="I12" s="388">
        <v>33.04</v>
      </c>
      <c r="J12" s="388">
        <v>13.24</v>
      </c>
      <c r="K12" s="388">
        <v>0.2</v>
      </c>
      <c r="L12" s="388">
        <v>0.25</v>
      </c>
      <c r="M12" s="388">
        <v>0.22</v>
      </c>
      <c r="N12" s="388">
        <v>0.25</v>
      </c>
    </row>
    <row r="13" spans="1:14" x14ac:dyDescent="0.3">
      <c r="A13" s="319" t="s">
        <v>51</v>
      </c>
      <c r="B13" s="388">
        <v>354265.44</v>
      </c>
      <c r="C13" s="388">
        <v>22989.919999999998</v>
      </c>
      <c r="D13" s="388">
        <v>31038.36</v>
      </c>
      <c r="E13" s="388">
        <v>22015.43</v>
      </c>
      <c r="F13" s="388">
        <v>119407.43</v>
      </c>
      <c r="G13" s="388">
        <v>-22.63</v>
      </c>
      <c r="H13" s="388">
        <v>-3.96</v>
      </c>
      <c r="I13" s="388">
        <v>-4.24</v>
      </c>
      <c r="J13" s="388">
        <v>-6.93</v>
      </c>
      <c r="K13" s="388">
        <v>124.27</v>
      </c>
      <c r="L13" s="388">
        <v>123.78</v>
      </c>
      <c r="M13" s="388">
        <v>94.66</v>
      </c>
      <c r="N13" s="388">
        <v>127.01</v>
      </c>
    </row>
    <row r="14" spans="1:14" x14ac:dyDescent="0.3">
      <c r="A14" s="319" t="s">
        <v>109</v>
      </c>
      <c r="B14" s="388">
        <v>2254.56</v>
      </c>
      <c r="C14" s="388">
        <v>166.98</v>
      </c>
      <c r="D14" s="388">
        <v>297.04000000000002</v>
      </c>
      <c r="E14" s="388">
        <v>233.34</v>
      </c>
      <c r="F14" s="388">
        <v>998.14</v>
      </c>
      <c r="G14" s="388">
        <v>-20.02</v>
      </c>
      <c r="H14" s="388">
        <v>60.64</v>
      </c>
      <c r="I14" s="388">
        <v>39.74</v>
      </c>
      <c r="J14" s="388">
        <v>46.11</v>
      </c>
      <c r="K14" s="388">
        <v>0.79</v>
      </c>
      <c r="L14" s="388">
        <v>1.18</v>
      </c>
      <c r="M14" s="388">
        <v>1</v>
      </c>
      <c r="N14" s="388">
        <v>1.06</v>
      </c>
    </row>
    <row r="15" spans="1:14" x14ac:dyDescent="0.3">
      <c r="A15" s="319" t="s">
        <v>51</v>
      </c>
      <c r="B15" s="388">
        <v>1576853.31</v>
      </c>
      <c r="C15" s="388">
        <v>115427.01</v>
      </c>
      <c r="D15" s="388">
        <v>183037.55</v>
      </c>
      <c r="E15" s="388">
        <v>137752.81</v>
      </c>
      <c r="F15" s="388">
        <v>621684.26</v>
      </c>
      <c r="G15" s="388">
        <v>-5.12</v>
      </c>
      <c r="H15" s="388">
        <v>42.73</v>
      </c>
      <c r="I15" s="388">
        <v>19.34</v>
      </c>
      <c r="J15" s="388">
        <v>29.77</v>
      </c>
      <c r="K15" s="388">
        <v>553.14</v>
      </c>
      <c r="L15" s="388">
        <v>729.96</v>
      </c>
      <c r="M15" s="388">
        <v>592.29999999999995</v>
      </c>
      <c r="N15" s="388">
        <v>661.29</v>
      </c>
    </row>
    <row r="16" spans="1:14" x14ac:dyDescent="0.3">
      <c r="A16" s="319" t="s">
        <v>110</v>
      </c>
      <c r="B16" s="388">
        <v>2045.85</v>
      </c>
      <c r="C16" s="388">
        <v>146.97999999999999</v>
      </c>
      <c r="D16" s="388">
        <v>276.49</v>
      </c>
      <c r="E16" s="388">
        <v>219.72</v>
      </c>
      <c r="F16" s="388">
        <v>923.33</v>
      </c>
      <c r="G16" s="388">
        <v>-20.54</v>
      </c>
      <c r="H16" s="388">
        <v>71.819999999999993</v>
      </c>
      <c r="I16" s="388">
        <v>49.49</v>
      </c>
      <c r="J16" s="388">
        <v>51.86</v>
      </c>
      <c r="K16" s="388">
        <v>0.72</v>
      </c>
      <c r="L16" s="388">
        <v>1.1000000000000001</v>
      </c>
      <c r="M16" s="388">
        <v>0.94</v>
      </c>
      <c r="N16" s="388">
        <v>0.98</v>
      </c>
    </row>
    <row r="17" spans="1:14" x14ac:dyDescent="0.3">
      <c r="A17" s="319" t="s">
        <v>51</v>
      </c>
      <c r="B17" s="388">
        <v>1433470.24</v>
      </c>
      <c r="C17" s="388">
        <v>101619.06</v>
      </c>
      <c r="D17" s="388">
        <v>170760.04</v>
      </c>
      <c r="E17" s="388">
        <v>129991.53</v>
      </c>
      <c r="F17" s="388">
        <v>575783.56000000006</v>
      </c>
      <c r="G17" s="388">
        <v>-5.56</v>
      </c>
      <c r="H17" s="388">
        <v>52.61</v>
      </c>
      <c r="I17" s="388">
        <v>27.92</v>
      </c>
      <c r="J17" s="388">
        <v>34.75</v>
      </c>
      <c r="K17" s="388">
        <v>502.84</v>
      </c>
      <c r="L17" s="388">
        <v>681</v>
      </c>
      <c r="M17" s="388">
        <v>558.92999999999995</v>
      </c>
      <c r="N17" s="388">
        <v>612.46</v>
      </c>
    </row>
    <row r="18" spans="1:14" x14ac:dyDescent="0.3">
      <c r="A18" s="319" t="s">
        <v>111</v>
      </c>
      <c r="B18" s="388">
        <v>208.71</v>
      </c>
      <c r="C18" s="388">
        <v>20</v>
      </c>
      <c r="D18" s="388">
        <v>20.55</v>
      </c>
      <c r="E18" s="388">
        <v>13.61</v>
      </c>
      <c r="F18" s="388">
        <v>74.81</v>
      </c>
      <c r="G18" s="388">
        <v>-14.54</v>
      </c>
      <c r="H18" s="388">
        <v>-14.34</v>
      </c>
      <c r="I18" s="388">
        <v>-31.95</v>
      </c>
      <c r="J18" s="388">
        <v>-0.41</v>
      </c>
      <c r="K18" s="388">
        <v>7.0000000000000007E-2</v>
      </c>
      <c r="L18" s="388">
        <v>0.08</v>
      </c>
      <c r="M18" s="388">
        <v>0.06</v>
      </c>
      <c r="N18" s="388">
        <v>0.08</v>
      </c>
    </row>
    <row r="19" spans="1:14" x14ac:dyDescent="0.3">
      <c r="A19" s="319" t="s">
        <v>51</v>
      </c>
      <c r="B19" s="388">
        <v>143383.06</v>
      </c>
      <c r="C19" s="388">
        <v>13807.95</v>
      </c>
      <c r="D19" s="388">
        <v>12277.51</v>
      </c>
      <c r="E19" s="388">
        <v>7761.28</v>
      </c>
      <c r="F19" s="388">
        <v>45900.7</v>
      </c>
      <c r="G19" s="388">
        <v>-0.45</v>
      </c>
      <c r="H19" s="388">
        <v>-24.91</v>
      </c>
      <c r="I19" s="388">
        <v>-43.79</v>
      </c>
      <c r="J19" s="388">
        <v>-11.34</v>
      </c>
      <c r="K19" s="388">
        <v>50.3</v>
      </c>
      <c r="L19" s="388">
        <v>48.96</v>
      </c>
      <c r="M19" s="388">
        <v>33.369999999999997</v>
      </c>
      <c r="N19" s="388">
        <v>48.82</v>
      </c>
    </row>
    <row r="20" spans="1:14" x14ac:dyDescent="0.3">
      <c r="A20" s="319" t="s">
        <v>112</v>
      </c>
      <c r="B20" s="388">
        <v>805.74</v>
      </c>
      <c r="C20" s="388">
        <v>52.02</v>
      </c>
      <c r="D20" s="388">
        <v>82.71</v>
      </c>
      <c r="E20" s="388">
        <v>67.17</v>
      </c>
      <c r="F20" s="388">
        <v>306.13</v>
      </c>
      <c r="G20" s="388">
        <v>-41.81</v>
      </c>
      <c r="H20" s="388">
        <v>-4.24</v>
      </c>
      <c r="I20" s="388">
        <v>29.12</v>
      </c>
      <c r="J20" s="388">
        <v>-3.39</v>
      </c>
      <c r="K20" s="388">
        <v>0.28000000000000003</v>
      </c>
      <c r="L20" s="388">
        <v>0.33</v>
      </c>
      <c r="M20" s="388">
        <v>0.28999999999999998</v>
      </c>
      <c r="N20" s="388">
        <v>0.33</v>
      </c>
    </row>
    <row r="21" spans="1:14" x14ac:dyDescent="0.3">
      <c r="A21" s="319" t="s">
        <v>51</v>
      </c>
      <c r="B21" s="388">
        <v>773156.68</v>
      </c>
      <c r="C21" s="388">
        <v>47042.15</v>
      </c>
      <c r="D21" s="388">
        <v>63491.73</v>
      </c>
      <c r="E21" s="388">
        <v>47442.59</v>
      </c>
      <c r="F21" s="388">
        <v>245332.47</v>
      </c>
      <c r="G21" s="388">
        <v>-30</v>
      </c>
      <c r="H21" s="388">
        <v>-17.87</v>
      </c>
      <c r="I21" s="388">
        <v>0.85</v>
      </c>
      <c r="J21" s="388">
        <v>-17.260000000000002</v>
      </c>
      <c r="K21" s="388">
        <v>271.20999999999998</v>
      </c>
      <c r="L21" s="388">
        <v>253.21</v>
      </c>
      <c r="M21" s="388">
        <v>203.99</v>
      </c>
      <c r="N21" s="388">
        <v>260.95999999999998</v>
      </c>
    </row>
    <row r="22" spans="1:14" x14ac:dyDescent="0.3">
      <c r="A22" s="319" t="s">
        <v>113</v>
      </c>
      <c r="B22" s="388">
        <v>21.92</v>
      </c>
      <c r="C22" s="388">
        <v>2.12</v>
      </c>
      <c r="D22" s="388">
        <v>1.99</v>
      </c>
      <c r="E22" s="388">
        <v>2.23</v>
      </c>
      <c r="F22" s="388">
        <v>7.78</v>
      </c>
      <c r="G22" s="388">
        <v>-69.66</v>
      </c>
      <c r="H22" s="388">
        <v>37.24</v>
      </c>
      <c r="I22" s="388">
        <v>5.19</v>
      </c>
      <c r="J22" s="388">
        <v>4.99</v>
      </c>
      <c r="K22" s="388">
        <v>0.01</v>
      </c>
      <c r="L22" s="388">
        <v>0.01</v>
      </c>
      <c r="M22" s="388">
        <v>0.01</v>
      </c>
      <c r="N22" s="388">
        <v>0.01</v>
      </c>
    </row>
    <row r="23" spans="1:14" x14ac:dyDescent="0.3">
      <c r="A23" s="319" t="s">
        <v>51</v>
      </c>
      <c r="B23" s="388">
        <v>19378.5</v>
      </c>
      <c r="C23" s="388">
        <v>1775.73</v>
      </c>
      <c r="D23" s="388">
        <v>1541.53</v>
      </c>
      <c r="E23" s="388">
        <v>1626.03</v>
      </c>
      <c r="F23" s="388">
        <v>6073.93</v>
      </c>
      <c r="G23" s="388">
        <v>-65.8</v>
      </c>
      <c r="H23" s="388">
        <v>17.32</v>
      </c>
      <c r="I23" s="388">
        <v>-8.43</v>
      </c>
      <c r="J23" s="388">
        <v>-8.39</v>
      </c>
      <c r="K23" s="388">
        <v>6.8</v>
      </c>
      <c r="L23" s="388">
        <v>6.15</v>
      </c>
      <c r="M23" s="388">
        <v>6.99</v>
      </c>
      <c r="N23" s="388">
        <v>6.46</v>
      </c>
    </row>
    <row r="24" spans="1:14" x14ac:dyDescent="0.3">
      <c r="A24" s="319" t="s">
        <v>53</v>
      </c>
      <c r="B24" s="388">
        <v>3713.69</v>
      </c>
      <c r="C24" s="388">
        <v>300.93</v>
      </c>
      <c r="D24" s="388">
        <v>383.13</v>
      </c>
      <c r="E24" s="388">
        <v>271.66000000000003</v>
      </c>
      <c r="F24" s="388">
        <v>1207.93</v>
      </c>
      <c r="G24" s="388">
        <v>-16.149999999999999</v>
      </c>
      <c r="H24" s="388">
        <v>-16.72</v>
      </c>
      <c r="I24" s="388">
        <v>-9.73</v>
      </c>
      <c r="J24" s="388">
        <v>-18.79</v>
      </c>
      <c r="K24" s="388">
        <v>1.3</v>
      </c>
      <c r="L24" s="388">
        <v>1.53</v>
      </c>
      <c r="M24" s="388">
        <v>1.17</v>
      </c>
      <c r="N24" s="388">
        <v>1.28</v>
      </c>
    </row>
    <row r="25" spans="1:14" x14ac:dyDescent="0.3">
      <c r="A25" s="319" t="s">
        <v>51</v>
      </c>
      <c r="B25" s="388">
        <v>8686749.2699999996</v>
      </c>
      <c r="C25" s="388">
        <v>804512.23</v>
      </c>
      <c r="D25" s="388">
        <v>853188.5</v>
      </c>
      <c r="E25" s="388">
        <v>569691.75</v>
      </c>
      <c r="F25" s="388">
        <v>2461633.5499999998</v>
      </c>
      <c r="G25" s="388">
        <v>-22.74</v>
      </c>
      <c r="H25" s="388">
        <v>-33.28</v>
      </c>
      <c r="I25" s="388">
        <v>-29.19</v>
      </c>
      <c r="J25" s="388">
        <v>-39.950000000000003</v>
      </c>
      <c r="K25" s="388">
        <v>3047.19</v>
      </c>
      <c r="L25" s="388">
        <v>3402.56</v>
      </c>
      <c r="M25" s="388">
        <v>2449.5300000000002</v>
      </c>
      <c r="N25" s="388">
        <v>2618.46</v>
      </c>
    </row>
    <row r="26" spans="1:14" x14ac:dyDescent="0.3">
      <c r="A26" s="319" t="s">
        <v>114</v>
      </c>
      <c r="B26" s="388">
        <v>1182.6500000000001</v>
      </c>
      <c r="C26" s="388">
        <v>145.56</v>
      </c>
      <c r="D26" s="388">
        <v>94.13</v>
      </c>
      <c r="E26" s="388">
        <v>53.99</v>
      </c>
      <c r="F26" s="388">
        <v>221.88</v>
      </c>
      <c r="G26" s="388">
        <v>-23.21</v>
      </c>
      <c r="H26" s="388">
        <v>-57.26</v>
      </c>
      <c r="I26" s="388">
        <v>-62.91</v>
      </c>
      <c r="J26" s="388">
        <v>-68.400000000000006</v>
      </c>
      <c r="K26" s="388">
        <v>0.41</v>
      </c>
      <c r="L26" s="388">
        <v>0.38</v>
      </c>
      <c r="M26" s="388">
        <v>0.23</v>
      </c>
      <c r="N26" s="388">
        <v>0.24</v>
      </c>
    </row>
    <row r="27" spans="1:14" x14ac:dyDescent="0.3">
      <c r="A27" s="319" t="s">
        <v>51</v>
      </c>
      <c r="B27" s="388">
        <v>4555232.83</v>
      </c>
      <c r="C27" s="388">
        <v>554298.1</v>
      </c>
      <c r="D27" s="388">
        <v>383919.11</v>
      </c>
      <c r="E27" s="388">
        <v>221230.05</v>
      </c>
      <c r="F27" s="388">
        <v>895101.53</v>
      </c>
      <c r="G27" s="388">
        <v>-23.94</v>
      </c>
      <c r="H27" s="388">
        <v>-55.36</v>
      </c>
      <c r="I27" s="388">
        <v>-60.09</v>
      </c>
      <c r="J27" s="388">
        <v>-67.25</v>
      </c>
      <c r="K27" s="388">
        <v>1597.91</v>
      </c>
      <c r="L27" s="388">
        <v>1531.09</v>
      </c>
      <c r="M27" s="388">
        <v>951.23</v>
      </c>
      <c r="N27" s="388">
        <v>952.13</v>
      </c>
    </row>
    <row r="28" spans="1:14" x14ac:dyDescent="0.3">
      <c r="A28" s="319" t="s">
        <v>115</v>
      </c>
      <c r="B28" s="388">
        <v>1520.27</v>
      </c>
      <c r="C28" s="388">
        <v>85.78</v>
      </c>
      <c r="D28" s="388">
        <v>191.79</v>
      </c>
      <c r="E28" s="388">
        <v>135.61000000000001</v>
      </c>
      <c r="F28" s="388">
        <v>647.67999999999995</v>
      </c>
      <c r="G28" s="388">
        <v>-17.23</v>
      </c>
      <c r="H28" s="388">
        <v>44.81</v>
      </c>
      <c r="I28" s="388">
        <v>58.09</v>
      </c>
      <c r="J28" s="388">
        <v>45.2</v>
      </c>
      <c r="K28" s="388">
        <v>0.53</v>
      </c>
      <c r="L28" s="388">
        <v>0.76</v>
      </c>
      <c r="M28" s="388">
        <v>0.57999999999999996</v>
      </c>
      <c r="N28" s="388">
        <v>0.69</v>
      </c>
    </row>
    <row r="29" spans="1:14" x14ac:dyDescent="0.3">
      <c r="A29" s="319" t="s">
        <v>51</v>
      </c>
      <c r="B29" s="388">
        <v>2870228.17</v>
      </c>
      <c r="C29" s="388">
        <v>164672.29</v>
      </c>
      <c r="D29" s="388">
        <v>345549.93</v>
      </c>
      <c r="E29" s="388">
        <v>245465.2</v>
      </c>
      <c r="F29" s="388">
        <v>1167919.22</v>
      </c>
      <c r="G29" s="388">
        <v>-23.66</v>
      </c>
      <c r="H29" s="388">
        <v>30.45</v>
      </c>
      <c r="I29" s="388">
        <v>49.06</v>
      </c>
      <c r="J29" s="388">
        <v>27.58</v>
      </c>
      <c r="K29" s="388">
        <v>1006.84</v>
      </c>
      <c r="L29" s="388">
        <v>1378.07</v>
      </c>
      <c r="M29" s="388">
        <v>1055.44</v>
      </c>
      <c r="N29" s="388">
        <v>1242.32</v>
      </c>
    </row>
    <row r="30" spans="1:14" x14ac:dyDescent="0.3">
      <c r="A30" s="319" t="s">
        <v>54</v>
      </c>
      <c r="B30" s="388">
        <v>27590.61</v>
      </c>
      <c r="C30" s="388">
        <v>3302.25</v>
      </c>
      <c r="D30" s="388">
        <v>2144.1</v>
      </c>
      <c r="E30" s="388">
        <v>2941.87</v>
      </c>
      <c r="F30" s="388">
        <v>8828.9500000000007</v>
      </c>
      <c r="G30" s="388">
        <v>1.07</v>
      </c>
      <c r="H30" s="388">
        <v>-9.16</v>
      </c>
      <c r="I30" s="388">
        <v>-10.91</v>
      </c>
      <c r="J30" s="388">
        <v>-5.52</v>
      </c>
      <c r="K30" s="388">
        <v>9.68</v>
      </c>
      <c r="L30" s="388">
        <v>8.5500000000000007</v>
      </c>
      <c r="M30" s="388">
        <v>12.65</v>
      </c>
      <c r="N30" s="388">
        <v>9.39</v>
      </c>
    </row>
    <row r="31" spans="1:14" x14ac:dyDescent="0.3">
      <c r="A31" s="319" t="s">
        <v>55</v>
      </c>
      <c r="B31" s="388">
        <v>5002.84</v>
      </c>
      <c r="C31" s="388">
        <v>373.9</v>
      </c>
      <c r="D31" s="388">
        <v>460.78</v>
      </c>
      <c r="E31" s="388">
        <v>403.13</v>
      </c>
      <c r="F31" s="388">
        <v>1693.62</v>
      </c>
      <c r="G31" s="388">
        <v>-9.2200000000000006</v>
      </c>
      <c r="H31" s="388">
        <v>2.74</v>
      </c>
      <c r="I31" s="388">
        <v>7.82</v>
      </c>
      <c r="J31" s="388">
        <v>7.94</v>
      </c>
      <c r="K31" s="388">
        <v>1.75</v>
      </c>
      <c r="L31" s="388">
        <v>1.84</v>
      </c>
      <c r="M31" s="388">
        <v>1.73</v>
      </c>
      <c r="N31" s="388">
        <v>1.8</v>
      </c>
    </row>
    <row r="32" spans="1:14" x14ac:dyDescent="0.3">
      <c r="A32" s="319" t="s">
        <v>116</v>
      </c>
      <c r="B32" s="388">
        <v>4001.66</v>
      </c>
      <c r="C32" s="388">
        <v>293.20999999999998</v>
      </c>
      <c r="D32" s="388">
        <v>378.95</v>
      </c>
      <c r="E32" s="388">
        <v>331.11</v>
      </c>
      <c r="F32" s="388">
        <v>1414.25</v>
      </c>
      <c r="G32" s="388">
        <v>-9.3000000000000007</v>
      </c>
      <c r="H32" s="388">
        <v>3.56</v>
      </c>
      <c r="I32" s="388">
        <v>12.93</v>
      </c>
      <c r="J32" s="388">
        <v>9.49</v>
      </c>
      <c r="K32" s="388">
        <v>1.4</v>
      </c>
      <c r="L32" s="388">
        <v>1.51</v>
      </c>
      <c r="M32" s="388">
        <v>1.42</v>
      </c>
      <c r="N32" s="388">
        <v>1.5</v>
      </c>
    </row>
    <row r="33" spans="1:14" x14ac:dyDescent="0.3">
      <c r="A33" s="319" t="s">
        <v>56</v>
      </c>
      <c r="B33" s="388">
        <v>1924.25</v>
      </c>
      <c r="C33" s="388">
        <v>133.52000000000001</v>
      </c>
      <c r="D33" s="388">
        <v>189.05</v>
      </c>
      <c r="E33" s="388">
        <v>165.2</v>
      </c>
      <c r="F33" s="388">
        <v>716.6</v>
      </c>
      <c r="G33" s="388">
        <v>-9.1300000000000008</v>
      </c>
      <c r="H33" s="388">
        <v>10.59</v>
      </c>
      <c r="I33" s="388">
        <v>23.73</v>
      </c>
      <c r="J33" s="388">
        <v>16.059999999999999</v>
      </c>
      <c r="K33" s="388">
        <v>0.67</v>
      </c>
      <c r="L33" s="388">
        <v>0.75</v>
      </c>
      <c r="M33" s="388">
        <v>0.71</v>
      </c>
      <c r="N33" s="388">
        <v>0.76</v>
      </c>
    </row>
    <row r="34" spans="1:14" x14ac:dyDescent="0.3">
      <c r="A34" s="319" t="s">
        <v>51</v>
      </c>
      <c r="B34" s="388">
        <v>415702.92</v>
      </c>
      <c r="C34" s="388">
        <v>28786.49</v>
      </c>
      <c r="D34" s="388">
        <v>42666.46</v>
      </c>
      <c r="E34" s="388">
        <v>37415.019999999997</v>
      </c>
      <c r="F34" s="388">
        <v>162721.25</v>
      </c>
      <c r="G34" s="388">
        <v>-14.15</v>
      </c>
      <c r="H34" s="388">
        <v>13.19</v>
      </c>
      <c r="I34" s="388">
        <v>29.97</v>
      </c>
      <c r="J34" s="388">
        <v>19.940000000000001</v>
      </c>
      <c r="K34" s="388">
        <v>145.82</v>
      </c>
      <c r="L34" s="388">
        <v>170.16</v>
      </c>
      <c r="M34" s="388">
        <v>160.87</v>
      </c>
      <c r="N34" s="388">
        <v>173.09</v>
      </c>
    </row>
    <row r="35" spans="1:14" x14ac:dyDescent="0.3">
      <c r="A35" s="319" t="s">
        <v>57</v>
      </c>
      <c r="B35" s="388">
        <v>1001.18</v>
      </c>
      <c r="C35" s="388">
        <v>80.69</v>
      </c>
      <c r="D35" s="388">
        <v>81.819999999999993</v>
      </c>
      <c r="E35" s="388">
        <v>72.02</v>
      </c>
      <c r="F35" s="388">
        <v>279.37</v>
      </c>
      <c r="G35" s="388">
        <v>-8.8699999999999992</v>
      </c>
      <c r="H35" s="388">
        <v>-0.85</v>
      </c>
      <c r="I35" s="388">
        <v>-10.74</v>
      </c>
      <c r="J35" s="388">
        <v>0.7</v>
      </c>
      <c r="K35" s="388">
        <v>0.35</v>
      </c>
      <c r="L35" s="388">
        <v>0.33</v>
      </c>
      <c r="M35" s="388">
        <v>0.31</v>
      </c>
      <c r="N35" s="388">
        <v>0.3</v>
      </c>
    </row>
    <row r="36" spans="1:14" x14ac:dyDescent="0.3">
      <c r="A36" s="319" t="s">
        <v>51</v>
      </c>
      <c r="B36" s="388">
        <v>113445.29</v>
      </c>
      <c r="C36" s="388">
        <v>8838.86</v>
      </c>
      <c r="D36" s="388">
        <v>10318.65</v>
      </c>
      <c r="E36" s="388">
        <v>9537.2099999999991</v>
      </c>
      <c r="F36" s="388">
        <v>35814.769999999997</v>
      </c>
      <c r="G36" s="388">
        <v>-3.38</v>
      </c>
      <c r="H36" s="388">
        <v>17.22</v>
      </c>
      <c r="I36" s="388">
        <v>7.9</v>
      </c>
      <c r="J36" s="388">
        <v>20.32</v>
      </c>
      <c r="K36" s="388">
        <v>39.79</v>
      </c>
      <c r="L36" s="388">
        <v>41.15</v>
      </c>
      <c r="M36" s="388">
        <v>41.01</v>
      </c>
      <c r="N36" s="388">
        <v>38.1</v>
      </c>
    </row>
    <row r="37" spans="1:14" x14ac:dyDescent="0.3">
      <c r="A37" s="319" t="s">
        <v>58</v>
      </c>
      <c r="B37" s="388">
        <v>9580.09</v>
      </c>
      <c r="C37" s="388">
        <v>1889.84</v>
      </c>
      <c r="D37" s="388">
        <v>478.18</v>
      </c>
      <c r="E37" s="388">
        <v>1416.73</v>
      </c>
      <c r="F37" s="388">
        <v>2796.54</v>
      </c>
      <c r="G37" s="388">
        <v>14.39</v>
      </c>
      <c r="H37" s="388">
        <v>-19.96</v>
      </c>
      <c r="I37" s="388">
        <v>-25.03</v>
      </c>
      <c r="J37" s="388">
        <v>-15.91</v>
      </c>
      <c r="K37" s="388">
        <v>3.36</v>
      </c>
      <c r="L37" s="388">
        <v>1.91</v>
      </c>
      <c r="M37" s="388">
        <v>6.09</v>
      </c>
      <c r="N37" s="388">
        <v>2.97</v>
      </c>
    </row>
    <row r="38" spans="1:14" x14ac:dyDescent="0.3">
      <c r="A38" s="319" t="s">
        <v>51</v>
      </c>
      <c r="B38" s="388">
        <v>4652738.58</v>
      </c>
      <c r="C38" s="388">
        <v>641034.18999999994</v>
      </c>
      <c r="D38" s="388">
        <v>303927.05</v>
      </c>
      <c r="E38" s="388">
        <v>470857.25</v>
      </c>
      <c r="F38" s="388">
        <v>1367165.45</v>
      </c>
      <c r="G38" s="388">
        <v>2.48</v>
      </c>
      <c r="H38" s="388">
        <v>-9.83</v>
      </c>
      <c r="I38" s="388">
        <v>-26.55</v>
      </c>
      <c r="J38" s="388">
        <v>-12.09</v>
      </c>
      <c r="K38" s="388">
        <v>1632.11</v>
      </c>
      <c r="L38" s="388">
        <v>1212.08</v>
      </c>
      <c r="M38" s="388">
        <v>2024.57</v>
      </c>
      <c r="N38" s="388">
        <v>1454.26</v>
      </c>
    </row>
    <row r="39" spans="1:14" x14ac:dyDescent="0.3">
      <c r="A39" s="319" t="s">
        <v>59</v>
      </c>
      <c r="B39" s="388">
        <v>4082.35</v>
      </c>
      <c r="C39" s="388">
        <v>291.92</v>
      </c>
      <c r="D39" s="388">
        <v>353.88</v>
      </c>
      <c r="E39" s="388">
        <v>327.27</v>
      </c>
      <c r="F39" s="388">
        <v>1357.26</v>
      </c>
      <c r="G39" s="388">
        <v>0.18</v>
      </c>
      <c r="H39" s="388">
        <v>1.24</v>
      </c>
      <c r="I39" s="388">
        <v>12.11</v>
      </c>
      <c r="J39" s="388">
        <v>4.18</v>
      </c>
      <c r="K39" s="388">
        <v>1.43</v>
      </c>
      <c r="L39" s="388">
        <v>1.41</v>
      </c>
      <c r="M39" s="388">
        <v>1.41</v>
      </c>
      <c r="N39" s="388">
        <v>1.44</v>
      </c>
    </row>
    <row r="40" spans="1:14" x14ac:dyDescent="0.3">
      <c r="A40" s="319" t="s">
        <v>51</v>
      </c>
      <c r="B40" s="388">
        <v>1083093.74</v>
      </c>
      <c r="C40" s="388">
        <v>103150.97</v>
      </c>
      <c r="D40" s="388">
        <v>96198.65</v>
      </c>
      <c r="E40" s="388">
        <v>86733.4</v>
      </c>
      <c r="F40" s="388">
        <v>370298.29</v>
      </c>
      <c r="G40" s="388">
        <v>7.08</v>
      </c>
      <c r="H40" s="388">
        <v>6.33</v>
      </c>
      <c r="I40" s="388">
        <v>-15.92</v>
      </c>
      <c r="J40" s="388">
        <v>3.27</v>
      </c>
      <c r="K40" s="388">
        <v>379.93</v>
      </c>
      <c r="L40" s="388">
        <v>383.65</v>
      </c>
      <c r="M40" s="388">
        <v>372.93</v>
      </c>
      <c r="N40" s="388">
        <v>393.89</v>
      </c>
    </row>
    <row r="41" spans="1:14" x14ac:dyDescent="0.3">
      <c r="A41" s="319" t="s">
        <v>60</v>
      </c>
      <c r="B41" s="388">
        <v>8.59</v>
      </c>
      <c r="C41" s="388">
        <v>0.54</v>
      </c>
      <c r="D41" s="388">
        <v>0.73</v>
      </c>
      <c r="E41" s="388">
        <v>0.67</v>
      </c>
      <c r="F41" s="388">
        <v>2.5299999999999998</v>
      </c>
      <c r="G41" s="388">
        <v>41.75</v>
      </c>
      <c r="H41" s="388">
        <v>1.39</v>
      </c>
      <c r="I41" s="388">
        <v>24.07</v>
      </c>
      <c r="J41" s="388">
        <v>-18.39</v>
      </c>
      <c r="K41" s="388">
        <v>0</v>
      </c>
      <c r="L41" s="388">
        <v>0</v>
      </c>
      <c r="M41" s="388">
        <v>0</v>
      </c>
      <c r="N41" s="388">
        <v>0</v>
      </c>
    </row>
    <row r="42" spans="1:14" x14ac:dyDescent="0.3">
      <c r="A42" s="319" t="s">
        <v>51</v>
      </c>
      <c r="B42" s="388">
        <v>2628.04</v>
      </c>
      <c r="C42" s="388">
        <v>130.04</v>
      </c>
      <c r="D42" s="388">
        <v>270.22000000000003</v>
      </c>
      <c r="E42" s="388">
        <v>227.45</v>
      </c>
      <c r="F42" s="388">
        <v>923.53</v>
      </c>
      <c r="G42" s="388">
        <v>65.59</v>
      </c>
      <c r="H42" s="388">
        <v>80.47</v>
      </c>
      <c r="I42" s="388">
        <v>74.91</v>
      </c>
      <c r="J42" s="388">
        <v>32.479999999999997</v>
      </c>
      <c r="K42" s="388">
        <v>0.92</v>
      </c>
      <c r="L42" s="388">
        <v>1.08</v>
      </c>
      <c r="M42" s="388">
        <v>0.98</v>
      </c>
      <c r="N42" s="388">
        <v>0.98</v>
      </c>
    </row>
    <row r="43" spans="1:14" x14ac:dyDescent="0.3">
      <c r="A43" s="319" t="s">
        <v>117</v>
      </c>
      <c r="B43" s="388">
        <v>31.03</v>
      </c>
      <c r="C43" s="388">
        <v>1.85</v>
      </c>
      <c r="D43" s="388">
        <v>3.05</v>
      </c>
      <c r="E43" s="388">
        <v>2.31</v>
      </c>
      <c r="F43" s="388">
        <v>10.130000000000001</v>
      </c>
      <c r="G43" s="388">
        <v>13.66</v>
      </c>
      <c r="H43" s="388">
        <v>1.33</v>
      </c>
      <c r="I43" s="388">
        <v>24.86</v>
      </c>
      <c r="J43" s="388">
        <v>20.45</v>
      </c>
      <c r="K43" s="388">
        <v>0.01</v>
      </c>
      <c r="L43" s="388">
        <v>0.01</v>
      </c>
      <c r="M43" s="388">
        <v>0.01</v>
      </c>
      <c r="N43" s="388">
        <v>0.01</v>
      </c>
    </row>
    <row r="44" spans="1:14" x14ac:dyDescent="0.3">
      <c r="A44" s="319" t="s">
        <v>51</v>
      </c>
      <c r="B44" s="388">
        <v>7255.55</v>
      </c>
      <c r="C44" s="388">
        <v>449.04</v>
      </c>
      <c r="D44" s="388">
        <v>770.98</v>
      </c>
      <c r="E44" s="388">
        <v>519.91999999999996</v>
      </c>
      <c r="F44" s="388">
        <v>2446.6799999999998</v>
      </c>
      <c r="G44" s="388">
        <v>-7.32</v>
      </c>
      <c r="H44" s="388">
        <v>-0.33</v>
      </c>
      <c r="I44" s="388">
        <v>15.78</v>
      </c>
      <c r="J44" s="388">
        <v>16.350000000000001</v>
      </c>
      <c r="K44" s="388">
        <v>2.5499999999999998</v>
      </c>
      <c r="L44" s="388">
        <v>3.07</v>
      </c>
      <c r="M44" s="388">
        <v>2.2400000000000002</v>
      </c>
      <c r="N44" s="388">
        <v>2.6</v>
      </c>
    </row>
    <row r="45" spans="1:14" x14ac:dyDescent="0.3">
      <c r="A45" s="319" t="s">
        <v>118</v>
      </c>
      <c r="B45" s="388">
        <v>8885.7000000000007</v>
      </c>
      <c r="C45" s="388">
        <v>744.19</v>
      </c>
      <c r="D45" s="388">
        <v>847.48</v>
      </c>
      <c r="E45" s="388">
        <v>791.77</v>
      </c>
      <c r="F45" s="388">
        <v>2968.87</v>
      </c>
      <c r="G45" s="388">
        <v>-4.5</v>
      </c>
      <c r="H45" s="388">
        <v>-11.82</v>
      </c>
      <c r="I45" s="388">
        <v>6.39</v>
      </c>
      <c r="J45" s="388">
        <v>-5.32</v>
      </c>
      <c r="K45" s="388">
        <v>3.12</v>
      </c>
      <c r="L45" s="388">
        <v>3.38</v>
      </c>
      <c r="M45" s="388">
        <v>3.4</v>
      </c>
      <c r="N45" s="388">
        <v>3.16</v>
      </c>
    </row>
    <row r="46" spans="1:14" x14ac:dyDescent="0.3">
      <c r="A46" s="319" t="s">
        <v>51</v>
      </c>
      <c r="B46" s="388">
        <v>3691774.66</v>
      </c>
      <c r="C46" s="388">
        <v>366570.04</v>
      </c>
      <c r="D46" s="388">
        <v>352285.79</v>
      </c>
      <c r="E46" s="388">
        <v>368184.5</v>
      </c>
      <c r="F46" s="388">
        <v>1170750.42</v>
      </c>
      <c r="G46" s="388">
        <v>2.14</v>
      </c>
      <c r="H46" s="388">
        <v>-28.86</v>
      </c>
      <c r="I46" s="388">
        <v>0.44</v>
      </c>
      <c r="J46" s="388">
        <v>-21.84</v>
      </c>
      <c r="K46" s="388">
        <v>1295.02</v>
      </c>
      <c r="L46" s="388">
        <v>1404.93</v>
      </c>
      <c r="M46" s="388">
        <v>1583.1</v>
      </c>
      <c r="N46" s="388">
        <v>1245.3399999999999</v>
      </c>
    </row>
    <row r="47" spans="1:14" x14ac:dyDescent="0.3">
      <c r="A47" s="319" t="s">
        <v>61</v>
      </c>
      <c r="B47" s="388">
        <v>2464.48</v>
      </c>
      <c r="C47" s="388">
        <v>157.11000000000001</v>
      </c>
      <c r="D47" s="388">
        <v>262.39</v>
      </c>
      <c r="E47" s="388">
        <v>239.84</v>
      </c>
      <c r="F47" s="388">
        <v>948.44</v>
      </c>
      <c r="G47" s="388">
        <v>-13.43</v>
      </c>
      <c r="H47" s="388">
        <v>29.58</v>
      </c>
      <c r="I47" s="388">
        <v>52.66</v>
      </c>
      <c r="J47" s="388">
        <v>26.99</v>
      </c>
      <c r="K47" s="388">
        <v>0.86</v>
      </c>
      <c r="L47" s="388">
        <v>1.05</v>
      </c>
      <c r="M47" s="388">
        <v>1.03</v>
      </c>
      <c r="N47" s="388">
        <v>1.01</v>
      </c>
    </row>
    <row r="48" spans="1:14" x14ac:dyDescent="0.3">
      <c r="A48" s="319" t="s">
        <v>51</v>
      </c>
      <c r="B48" s="388">
        <v>1036931.7</v>
      </c>
      <c r="C48" s="388">
        <v>74651.149999999994</v>
      </c>
      <c r="D48" s="388">
        <v>96856.960000000006</v>
      </c>
      <c r="E48" s="388">
        <v>87207</v>
      </c>
      <c r="F48" s="388">
        <v>346358.42</v>
      </c>
      <c r="G48" s="388">
        <v>-10.66</v>
      </c>
      <c r="H48" s="388">
        <v>4.8899999999999997</v>
      </c>
      <c r="I48" s="388">
        <v>16.82</v>
      </c>
      <c r="J48" s="388">
        <v>2.8</v>
      </c>
      <c r="K48" s="388">
        <v>363.74</v>
      </c>
      <c r="L48" s="388">
        <v>386.27</v>
      </c>
      <c r="M48" s="388">
        <v>374.97</v>
      </c>
      <c r="N48" s="388">
        <v>368.42</v>
      </c>
    </row>
    <row r="49" spans="1:14" x14ac:dyDescent="0.3">
      <c r="A49" s="319" t="s">
        <v>62</v>
      </c>
      <c r="B49" s="388">
        <v>2092.38</v>
      </c>
      <c r="C49" s="388">
        <v>127.94</v>
      </c>
      <c r="D49" s="388">
        <v>230.81</v>
      </c>
      <c r="E49" s="388">
        <v>209.96</v>
      </c>
      <c r="F49" s="388">
        <v>833.15</v>
      </c>
      <c r="G49" s="388">
        <v>-14.97</v>
      </c>
      <c r="H49" s="388">
        <v>37.51</v>
      </c>
      <c r="I49" s="388">
        <v>64.11</v>
      </c>
      <c r="J49" s="388">
        <v>35.4</v>
      </c>
      <c r="K49" s="388">
        <v>0.73</v>
      </c>
      <c r="L49" s="388">
        <v>0.92</v>
      </c>
      <c r="M49" s="388">
        <v>0.9</v>
      </c>
      <c r="N49" s="388">
        <v>0.89</v>
      </c>
    </row>
    <row r="50" spans="1:14" x14ac:dyDescent="0.3">
      <c r="A50" s="319" t="s">
        <v>51</v>
      </c>
      <c r="B50" s="388">
        <v>698425.6</v>
      </c>
      <c r="C50" s="388">
        <v>46761.11</v>
      </c>
      <c r="D50" s="388">
        <v>73894.240000000005</v>
      </c>
      <c r="E50" s="388">
        <v>65529.05</v>
      </c>
      <c r="F50" s="388">
        <v>262710.33</v>
      </c>
      <c r="G50" s="388">
        <v>-14.65</v>
      </c>
      <c r="H50" s="388">
        <v>23.2</v>
      </c>
      <c r="I50" s="388">
        <v>40.14</v>
      </c>
      <c r="J50" s="388">
        <v>19.21</v>
      </c>
      <c r="K50" s="388">
        <v>245</v>
      </c>
      <c r="L50" s="388">
        <v>294.69</v>
      </c>
      <c r="M50" s="388">
        <v>281.76</v>
      </c>
      <c r="N50" s="388">
        <v>279.45</v>
      </c>
    </row>
    <row r="51" spans="1:14" x14ac:dyDescent="0.3">
      <c r="A51" s="319" t="s">
        <v>119</v>
      </c>
      <c r="B51" s="388">
        <v>372.11</v>
      </c>
      <c r="C51" s="388">
        <v>29.17</v>
      </c>
      <c r="D51" s="388">
        <v>31.59</v>
      </c>
      <c r="E51" s="388">
        <v>29.89</v>
      </c>
      <c r="F51" s="388">
        <v>115.3</v>
      </c>
      <c r="G51" s="388">
        <v>-3.62</v>
      </c>
      <c r="H51" s="388">
        <v>-8.83</v>
      </c>
      <c r="I51" s="388">
        <v>2.4700000000000002</v>
      </c>
      <c r="J51" s="388">
        <v>-12.36</v>
      </c>
      <c r="K51" s="388">
        <v>0.13</v>
      </c>
      <c r="L51" s="388">
        <v>0.13</v>
      </c>
      <c r="M51" s="388">
        <v>0.13</v>
      </c>
      <c r="N51" s="388">
        <v>0.12</v>
      </c>
    </row>
    <row r="52" spans="1:14" x14ac:dyDescent="0.3">
      <c r="A52" s="319" t="s">
        <v>51</v>
      </c>
      <c r="B52" s="388">
        <v>338506.1</v>
      </c>
      <c r="C52" s="388">
        <v>27890.05</v>
      </c>
      <c r="D52" s="388">
        <v>22962.720000000001</v>
      </c>
      <c r="E52" s="388">
        <v>21677.96</v>
      </c>
      <c r="F52" s="388">
        <v>83648.09</v>
      </c>
      <c r="G52" s="388">
        <v>-1.1000000000000001</v>
      </c>
      <c r="H52" s="388">
        <v>-29.04</v>
      </c>
      <c r="I52" s="388">
        <v>-22.27</v>
      </c>
      <c r="J52" s="388">
        <v>-28.23</v>
      </c>
      <c r="K52" s="388">
        <v>118.74</v>
      </c>
      <c r="L52" s="388">
        <v>91.58</v>
      </c>
      <c r="M52" s="388">
        <v>93.21</v>
      </c>
      <c r="N52" s="388">
        <v>88.98</v>
      </c>
    </row>
    <row r="53" spans="1:14" x14ac:dyDescent="0.3">
      <c r="A53" s="319" t="s">
        <v>63</v>
      </c>
      <c r="B53" s="388">
        <v>3493.56</v>
      </c>
      <c r="C53" s="388">
        <v>264.24</v>
      </c>
      <c r="D53" s="388">
        <v>295.45999999999998</v>
      </c>
      <c r="E53" s="388">
        <v>240.32</v>
      </c>
      <c r="F53" s="388">
        <v>1042.03</v>
      </c>
      <c r="G53" s="388">
        <v>11.29</v>
      </c>
      <c r="H53" s="388">
        <v>-42.62</v>
      </c>
      <c r="I53" s="388">
        <v>-9.0500000000000007</v>
      </c>
      <c r="J53" s="388">
        <v>-28.84</v>
      </c>
      <c r="K53" s="388">
        <v>1.23</v>
      </c>
      <c r="L53" s="388">
        <v>1.18</v>
      </c>
      <c r="M53" s="388">
        <v>1.03</v>
      </c>
      <c r="N53" s="388">
        <v>1.1100000000000001</v>
      </c>
    </row>
    <row r="54" spans="1:14" x14ac:dyDescent="0.3">
      <c r="A54" s="319" t="s">
        <v>51</v>
      </c>
      <c r="B54" s="388">
        <v>6607263.29</v>
      </c>
      <c r="C54" s="388">
        <v>528213.88</v>
      </c>
      <c r="D54" s="388">
        <v>491804.87</v>
      </c>
      <c r="E54" s="388">
        <v>408162.29</v>
      </c>
      <c r="F54" s="388">
        <v>1764050.98</v>
      </c>
      <c r="G54" s="388">
        <v>1.83</v>
      </c>
      <c r="H54" s="388">
        <v>-53.56</v>
      </c>
      <c r="I54" s="388">
        <v>-22.73</v>
      </c>
      <c r="J54" s="388">
        <v>-40.200000000000003</v>
      </c>
      <c r="K54" s="388">
        <v>2317.73</v>
      </c>
      <c r="L54" s="388">
        <v>1961.34</v>
      </c>
      <c r="M54" s="388">
        <v>1754.99</v>
      </c>
      <c r="N54" s="388">
        <v>1876.43</v>
      </c>
    </row>
    <row r="55" spans="1:14" x14ac:dyDescent="0.3">
      <c r="A55" s="319" t="s">
        <v>64</v>
      </c>
      <c r="B55" s="388">
        <v>224173.26</v>
      </c>
      <c r="C55" s="388">
        <v>15998.7</v>
      </c>
      <c r="D55" s="388">
        <v>19911.310000000001</v>
      </c>
      <c r="E55" s="388">
        <v>17440.68</v>
      </c>
      <c r="F55" s="388">
        <v>73792.509999999995</v>
      </c>
      <c r="G55" s="388">
        <v>-0.81</v>
      </c>
      <c r="H55" s="388">
        <v>-11.84</v>
      </c>
      <c r="I55" s="388">
        <v>9.01</v>
      </c>
      <c r="J55" s="388">
        <v>1.35</v>
      </c>
      <c r="K55" s="388">
        <v>78.64</v>
      </c>
      <c r="L55" s="388">
        <v>79.41</v>
      </c>
      <c r="M55" s="388">
        <v>74.989999999999995</v>
      </c>
      <c r="N55" s="388">
        <v>78.489999999999995</v>
      </c>
    </row>
    <row r="56" spans="1:14" x14ac:dyDescent="0.3">
      <c r="A56" s="319" t="s">
        <v>65</v>
      </c>
      <c r="B56" s="388">
        <v>42278.55</v>
      </c>
      <c r="C56" s="388">
        <v>2620.0500000000002</v>
      </c>
      <c r="D56" s="388">
        <v>3715.33</v>
      </c>
      <c r="E56" s="388">
        <v>2961.98</v>
      </c>
      <c r="F56" s="388">
        <v>13094.11</v>
      </c>
      <c r="G56" s="388">
        <v>11.57</v>
      </c>
      <c r="H56" s="388">
        <v>-6.7</v>
      </c>
      <c r="I56" s="388">
        <v>13.05</v>
      </c>
      <c r="J56" s="388">
        <v>-2.2999999999999998</v>
      </c>
      <c r="K56" s="388">
        <v>14.83</v>
      </c>
      <c r="L56" s="388">
        <v>14.82</v>
      </c>
      <c r="M56" s="388">
        <v>12.74</v>
      </c>
      <c r="N56" s="388">
        <v>13.93</v>
      </c>
    </row>
    <row r="57" spans="1:14" x14ac:dyDescent="0.3">
      <c r="A57" s="319" t="s">
        <v>66</v>
      </c>
      <c r="B57" s="388">
        <v>24956.04</v>
      </c>
      <c r="C57" s="388">
        <v>1507.19</v>
      </c>
      <c r="D57" s="388">
        <v>2122.7399999999998</v>
      </c>
      <c r="E57" s="388">
        <v>1756.7</v>
      </c>
      <c r="F57" s="388">
        <v>7679.59</v>
      </c>
      <c r="G57" s="388">
        <v>15.89</v>
      </c>
      <c r="H57" s="388">
        <v>-15.16</v>
      </c>
      <c r="I57" s="388">
        <v>16.55</v>
      </c>
      <c r="J57" s="388">
        <v>-6.17</v>
      </c>
      <c r="K57" s="388">
        <v>8.75</v>
      </c>
      <c r="L57" s="388">
        <v>8.4700000000000006</v>
      </c>
      <c r="M57" s="388">
        <v>7.55</v>
      </c>
      <c r="N57" s="388">
        <v>8.17</v>
      </c>
    </row>
    <row r="58" spans="1:14" x14ac:dyDescent="0.3">
      <c r="A58" s="319" t="s">
        <v>67</v>
      </c>
      <c r="B58" s="388">
        <v>12807.76</v>
      </c>
      <c r="C58" s="388">
        <v>767.23</v>
      </c>
      <c r="D58" s="388">
        <v>1090.01</v>
      </c>
      <c r="E58" s="388">
        <v>838.09</v>
      </c>
      <c r="F58" s="388">
        <v>3945.73</v>
      </c>
      <c r="G58" s="388">
        <v>14.72</v>
      </c>
      <c r="H58" s="388">
        <v>-11.21</v>
      </c>
      <c r="I58" s="388">
        <v>9.24</v>
      </c>
      <c r="J58" s="388">
        <v>-4.7699999999999996</v>
      </c>
      <c r="K58" s="388">
        <v>4.49</v>
      </c>
      <c r="L58" s="388">
        <v>4.3499999999999996</v>
      </c>
      <c r="M58" s="388">
        <v>3.6</v>
      </c>
      <c r="N58" s="388">
        <v>4.2</v>
      </c>
    </row>
    <row r="59" spans="1:14" x14ac:dyDescent="0.3">
      <c r="A59" s="319" t="s">
        <v>68</v>
      </c>
      <c r="B59" s="388">
        <v>9325.76</v>
      </c>
      <c r="C59" s="388">
        <v>527.4</v>
      </c>
      <c r="D59" s="388">
        <v>748.99</v>
      </c>
      <c r="E59" s="388">
        <v>747.92</v>
      </c>
      <c r="F59" s="388">
        <v>2794.14</v>
      </c>
      <c r="G59" s="388">
        <v>24.92</v>
      </c>
      <c r="H59" s="388">
        <v>-20.99</v>
      </c>
      <c r="I59" s="388">
        <v>41.81</v>
      </c>
      <c r="J59" s="388">
        <v>-4.18</v>
      </c>
      <c r="K59" s="388">
        <v>3.27</v>
      </c>
      <c r="L59" s="388">
        <v>2.99</v>
      </c>
      <c r="M59" s="388">
        <v>3.22</v>
      </c>
      <c r="N59" s="388">
        <v>2.97</v>
      </c>
    </row>
    <row r="60" spans="1:14" x14ac:dyDescent="0.3">
      <c r="A60" s="319" t="s">
        <v>69</v>
      </c>
      <c r="B60" s="388">
        <v>2788.17</v>
      </c>
      <c r="C60" s="388">
        <v>209.14</v>
      </c>
      <c r="D60" s="388">
        <v>282.76</v>
      </c>
      <c r="E60" s="388">
        <v>169.35</v>
      </c>
      <c r="F60" s="388">
        <v>934.02</v>
      </c>
      <c r="G60" s="388">
        <v>-1.1100000000000001</v>
      </c>
      <c r="H60" s="388">
        <v>-12.46</v>
      </c>
      <c r="I60" s="388">
        <v>-19.03</v>
      </c>
      <c r="J60" s="388">
        <v>-16.100000000000001</v>
      </c>
      <c r="K60" s="388">
        <v>0.98</v>
      </c>
      <c r="L60" s="388">
        <v>1.1299999999999999</v>
      </c>
      <c r="M60" s="388">
        <v>0.73</v>
      </c>
      <c r="N60" s="388">
        <v>0.99</v>
      </c>
    </row>
    <row r="61" spans="1:14" x14ac:dyDescent="0.3">
      <c r="A61" s="319" t="s">
        <v>70</v>
      </c>
      <c r="B61" s="388">
        <v>34.26</v>
      </c>
      <c r="C61" s="388">
        <v>3.41</v>
      </c>
      <c r="D61" s="388">
        <v>0.99</v>
      </c>
      <c r="E61" s="388">
        <v>1.32</v>
      </c>
      <c r="F61" s="388">
        <v>5.64</v>
      </c>
      <c r="G61" s="388">
        <v>-59.53</v>
      </c>
      <c r="H61" s="388">
        <v>-70.36</v>
      </c>
      <c r="I61" s="388">
        <v>-61.29</v>
      </c>
      <c r="J61" s="388">
        <v>-53.08</v>
      </c>
      <c r="K61" s="388">
        <v>0.01</v>
      </c>
      <c r="L61" s="388">
        <v>0</v>
      </c>
      <c r="M61" s="388">
        <v>0.01</v>
      </c>
      <c r="N61" s="388">
        <v>0.01</v>
      </c>
    </row>
    <row r="62" spans="1:14" x14ac:dyDescent="0.3">
      <c r="A62" s="319" t="s">
        <v>120</v>
      </c>
      <c r="B62" s="388">
        <v>0.08</v>
      </c>
      <c r="C62" s="388">
        <v>0</v>
      </c>
      <c r="D62" s="388">
        <v>0</v>
      </c>
      <c r="E62" s="388">
        <v>0.02</v>
      </c>
      <c r="F62" s="388">
        <v>7.0000000000000007E-2</v>
      </c>
      <c r="G62" s="388">
        <v>0</v>
      </c>
      <c r="H62" s="388">
        <v>-100</v>
      </c>
      <c r="I62" s="388">
        <v>0</v>
      </c>
      <c r="J62" s="388">
        <v>250</v>
      </c>
      <c r="K62" s="388">
        <v>0</v>
      </c>
      <c r="L62" s="388">
        <v>0</v>
      </c>
      <c r="M62" s="388">
        <v>0</v>
      </c>
      <c r="N62" s="388">
        <v>0</v>
      </c>
    </row>
    <row r="63" spans="1:14" x14ac:dyDescent="0.3">
      <c r="A63" s="319" t="s">
        <v>71</v>
      </c>
      <c r="B63" s="388">
        <v>15986.28</v>
      </c>
      <c r="C63" s="388">
        <v>1054.4000000000001</v>
      </c>
      <c r="D63" s="388">
        <v>1447.68</v>
      </c>
      <c r="E63" s="388">
        <v>1145.92</v>
      </c>
      <c r="F63" s="388">
        <v>5098.25</v>
      </c>
      <c r="G63" s="388">
        <v>2.15</v>
      </c>
      <c r="H63" s="388">
        <v>4.9000000000000004</v>
      </c>
      <c r="I63" s="388">
        <v>8.68</v>
      </c>
      <c r="J63" s="388">
        <v>3.19</v>
      </c>
      <c r="K63" s="388">
        <v>5.61</v>
      </c>
      <c r="L63" s="388">
        <v>5.77</v>
      </c>
      <c r="M63" s="388">
        <v>4.93</v>
      </c>
      <c r="N63" s="388">
        <v>5.42</v>
      </c>
    </row>
    <row r="64" spans="1:14" x14ac:dyDescent="0.3">
      <c r="A64" s="319" t="s">
        <v>72</v>
      </c>
      <c r="B64" s="388">
        <v>10050.67</v>
      </c>
      <c r="C64" s="388">
        <v>679.64</v>
      </c>
      <c r="D64" s="388">
        <v>861.22</v>
      </c>
      <c r="E64" s="388">
        <v>779.29</v>
      </c>
      <c r="F64" s="388">
        <v>3259.58</v>
      </c>
      <c r="G64" s="388">
        <v>2.2000000000000002</v>
      </c>
      <c r="H64" s="388">
        <v>-5.0199999999999996</v>
      </c>
      <c r="I64" s="388">
        <v>14.66</v>
      </c>
      <c r="J64" s="388">
        <v>3.98</v>
      </c>
      <c r="K64" s="388">
        <v>3.53</v>
      </c>
      <c r="L64" s="388">
        <v>3.43</v>
      </c>
      <c r="M64" s="388">
        <v>3.35</v>
      </c>
      <c r="N64" s="388">
        <v>3.47</v>
      </c>
    </row>
    <row r="65" spans="1:14" x14ac:dyDescent="0.3">
      <c r="A65" s="319" t="s">
        <v>73</v>
      </c>
      <c r="B65" s="388">
        <v>4456.66</v>
      </c>
      <c r="C65" s="388">
        <v>267.83</v>
      </c>
      <c r="D65" s="388">
        <v>449.72</v>
      </c>
      <c r="E65" s="388">
        <v>254.03</v>
      </c>
      <c r="F65" s="388">
        <v>1314.67</v>
      </c>
      <c r="G65" s="388">
        <v>5.0599999999999996</v>
      </c>
      <c r="H65" s="388">
        <v>29.48</v>
      </c>
      <c r="I65" s="388">
        <v>-5.15</v>
      </c>
      <c r="J65" s="388">
        <v>-0.96</v>
      </c>
      <c r="K65" s="388">
        <v>1.56</v>
      </c>
      <c r="L65" s="388">
        <v>1.79</v>
      </c>
      <c r="M65" s="388">
        <v>1.0900000000000001</v>
      </c>
      <c r="N65" s="388">
        <v>1.4</v>
      </c>
    </row>
    <row r="66" spans="1:14" x14ac:dyDescent="0.3">
      <c r="A66" s="319" t="s">
        <v>121</v>
      </c>
      <c r="B66" s="388">
        <v>800.66</v>
      </c>
      <c r="C66" s="388">
        <v>54.83</v>
      </c>
      <c r="D66" s="388">
        <v>80.28</v>
      </c>
      <c r="E66" s="388">
        <v>60.09</v>
      </c>
      <c r="F66" s="388">
        <v>296.3</v>
      </c>
      <c r="G66" s="388">
        <v>-13.92</v>
      </c>
      <c r="H66" s="388">
        <v>11.67</v>
      </c>
      <c r="I66" s="388">
        <v>9.59</v>
      </c>
      <c r="J66" s="388">
        <v>10.4</v>
      </c>
      <c r="K66" s="388">
        <v>0.28000000000000003</v>
      </c>
      <c r="L66" s="388">
        <v>0.32</v>
      </c>
      <c r="M66" s="388">
        <v>0.26</v>
      </c>
      <c r="N66" s="388">
        <v>0.32</v>
      </c>
    </row>
    <row r="67" spans="1:14" x14ac:dyDescent="0.3">
      <c r="A67" s="319" t="s">
        <v>122</v>
      </c>
      <c r="B67" s="388">
        <v>639.54999999999995</v>
      </c>
      <c r="C67" s="388">
        <v>49.62</v>
      </c>
      <c r="D67" s="388">
        <v>52.4</v>
      </c>
      <c r="E67" s="388">
        <v>49.05</v>
      </c>
      <c r="F67" s="388">
        <v>212.87</v>
      </c>
      <c r="G67" s="388">
        <v>6.4</v>
      </c>
      <c r="H67" s="388">
        <v>4.55</v>
      </c>
      <c r="I67" s="388">
        <v>-1.1499999999999999</v>
      </c>
      <c r="J67" s="388">
        <v>7.94</v>
      </c>
      <c r="K67" s="388">
        <v>0.22</v>
      </c>
      <c r="L67" s="388">
        <v>0.21</v>
      </c>
      <c r="M67" s="388">
        <v>0.21</v>
      </c>
      <c r="N67" s="388">
        <v>0.23</v>
      </c>
    </row>
    <row r="68" spans="1:14" x14ac:dyDescent="0.3">
      <c r="A68" s="319" t="s">
        <v>123</v>
      </c>
      <c r="B68" s="388">
        <v>38.729999999999997</v>
      </c>
      <c r="C68" s="388">
        <v>2.4900000000000002</v>
      </c>
      <c r="D68" s="388">
        <v>4.0599999999999996</v>
      </c>
      <c r="E68" s="388">
        <v>3.45</v>
      </c>
      <c r="F68" s="388">
        <v>14.83</v>
      </c>
      <c r="G68" s="388">
        <v>-5.63</v>
      </c>
      <c r="H68" s="388">
        <v>2.0099999999999998</v>
      </c>
      <c r="I68" s="388">
        <v>38.549999999999997</v>
      </c>
      <c r="J68" s="388">
        <v>15.59</v>
      </c>
      <c r="K68" s="388">
        <v>0.01</v>
      </c>
      <c r="L68" s="388">
        <v>0.02</v>
      </c>
      <c r="M68" s="388">
        <v>0.01</v>
      </c>
      <c r="N68" s="388">
        <v>0.02</v>
      </c>
    </row>
    <row r="69" spans="1:14" x14ac:dyDescent="0.3">
      <c r="A69" s="319" t="s">
        <v>74</v>
      </c>
      <c r="B69" s="388">
        <v>1336.23</v>
      </c>
      <c r="C69" s="388">
        <v>58.46</v>
      </c>
      <c r="D69" s="388">
        <v>144.91</v>
      </c>
      <c r="E69" s="388">
        <v>59.35</v>
      </c>
      <c r="F69" s="388">
        <v>316.26</v>
      </c>
      <c r="G69" s="388">
        <v>88.28</v>
      </c>
      <c r="H69" s="388">
        <v>45.19</v>
      </c>
      <c r="I69" s="388">
        <v>1.52</v>
      </c>
      <c r="J69" s="388">
        <v>14.38</v>
      </c>
      <c r="K69" s="388">
        <v>0.47</v>
      </c>
      <c r="L69" s="388">
        <v>0.57999999999999996</v>
      </c>
      <c r="M69" s="388">
        <v>0.26</v>
      </c>
      <c r="N69" s="388">
        <v>0.34</v>
      </c>
    </row>
    <row r="70" spans="1:14" x14ac:dyDescent="0.3">
      <c r="A70" s="319" t="s">
        <v>75</v>
      </c>
      <c r="B70" s="388">
        <v>46279.040000000001</v>
      </c>
      <c r="C70" s="388">
        <v>3107.61</v>
      </c>
      <c r="D70" s="388">
        <v>4205.93</v>
      </c>
      <c r="E70" s="388">
        <v>3900.55</v>
      </c>
      <c r="F70" s="388">
        <v>15449.21</v>
      </c>
      <c r="G70" s="388">
        <v>2.58</v>
      </c>
      <c r="H70" s="388">
        <v>-8.42</v>
      </c>
      <c r="I70" s="388">
        <v>25.52</v>
      </c>
      <c r="J70" s="388">
        <v>9.76</v>
      </c>
      <c r="K70" s="388">
        <v>16.23</v>
      </c>
      <c r="L70" s="388">
        <v>16.77</v>
      </c>
      <c r="M70" s="388">
        <v>16.77</v>
      </c>
      <c r="N70" s="388">
        <v>16.43</v>
      </c>
    </row>
    <row r="71" spans="1:14" x14ac:dyDescent="0.3">
      <c r="A71" s="319" t="s">
        <v>76</v>
      </c>
      <c r="B71" s="388">
        <v>17819.79</v>
      </c>
      <c r="C71" s="388">
        <v>989.54</v>
      </c>
      <c r="D71" s="388">
        <v>1989.89</v>
      </c>
      <c r="E71" s="388">
        <v>1602.83</v>
      </c>
      <c r="F71" s="388">
        <v>6620.76</v>
      </c>
      <c r="G71" s="388">
        <v>-13.91</v>
      </c>
      <c r="H71" s="388">
        <v>-11.83</v>
      </c>
      <c r="I71" s="388">
        <v>61.98</v>
      </c>
      <c r="J71" s="388">
        <v>18.100000000000001</v>
      </c>
      <c r="K71" s="388">
        <v>6.25</v>
      </c>
      <c r="L71" s="388">
        <v>7.94</v>
      </c>
      <c r="M71" s="388">
        <v>6.89</v>
      </c>
      <c r="N71" s="388">
        <v>7.04</v>
      </c>
    </row>
    <row r="72" spans="1:14" x14ac:dyDescent="0.3">
      <c r="A72" s="319" t="s">
        <v>77</v>
      </c>
      <c r="B72" s="388">
        <v>8205.15</v>
      </c>
      <c r="C72" s="388">
        <v>316.44</v>
      </c>
      <c r="D72" s="388">
        <v>899.65</v>
      </c>
      <c r="E72" s="388">
        <v>586.11</v>
      </c>
      <c r="F72" s="388">
        <v>2681.71</v>
      </c>
      <c r="G72" s="388">
        <v>-29.85</v>
      </c>
      <c r="H72" s="388">
        <v>-36.229999999999997</v>
      </c>
      <c r="I72" s="388">
        <v>85.22</v>
      </c>
      <c r="J72" s="388">
        <v>1.1599999999999999</v>
      </c>
      <c r="K72" s="388">
        <v>2.88</v>
      </c>
      <c r="L72" s="388">
        <v>3.59</v>
      </c>
      <c r="M72" s="388">
        <v>2.52</v>
      </c>
      <c r="N72" s="388">
        <v>2.85</v>
      </c>
    </row>
    <row r="73" spans="1:14" x14ac:dyDescent="0.3">
      <c r="A73" s="319" t="s">
        <v>78</v>
      </c>
      <c r="B73" s="388">
        <v>9701.65</v>
      </c>
      <c r="C73" s="388">
        <v>722.66</v>
      </c>
      <c r="D73" s="388">
        <v>663.38</v>
      </c>
      <c r="E73" s="388">
        <v>656.01</v>
      </c>
      <c r="F73" s="388">
        <v>2694.6</v>
      </c>
      <c r="G73" s="388">
        <v>4.2300000000000004</v>
      </c>
      <c r="H73" s="388">
        <v>-18.149999999999999</v>
      </c>
      <c r="I73" s="388">
        <v>-9.2200000000000006</v>
      </c>
      <c r="J73" s="388">
        <v>-10.82</v>
      </c>
      <c r="K73" s="388">
        <v>3.4</v>
      </c>
      <c r="L73" s="388">
        <v>2.65</v>
      </c>
      <c r="M73" s="388">
        <v>2.82</v>
      </c>
      <c r="N73" s="388">
        <v>2.87</v>
      </c>
    </row>
    <row r="74" spans="1:14" x14ac:dyDescent="0.3">
      <c r="A74" s="319" t="s">
        <v>79</v>
      </c>
      <c r="B74" s="388">
        <v>5239.57</v>
      </c>
      <c r="C74" s="388">
        <v>436.67</v>
      </c>
      <c r="D74" s="388">
        <v>391.33</v>
      </c>
      <c r="E74" s="388">
        <v>366.85</v>
      </c>
      <c r="F74" s="388">
        <v>1485.5</v>
      </c>
      <c r="G74" s="388">
        <v>53.29</v>
      </c>
      <c r="H74" s="388">
        <v>-16.05</v>
      </c>
      <c r="I74" s="388">
        <v>-15.99</v>
      </c>
      <c r="J74" s="388">
        <v>-7.69</v>
      </c>
      <c r="K74" s="388">
        <v>1.84</v>
      </c>
      <c r="L74" s="388">
        <v>1.56</v>
      </c>
      <c r="M74" s="388">
        <v>1.58</v>
      </c>
      <c r="N74" s="388">
        <v>1.58</v>
      </c>
    </row>
    <row r="75" spans="1:14" x14ac:dyDescent="0.3">
      <c r="A75" s="319" t="s">
        <v>80</v>
      </c>
      <c r="B75" s="388">
        <v>13518.02</v>
      </c>
      <c r="C75" s="388">
        <v>958.74</v>
      </c>
      <c r="D75" s="388">
        <v>1161.3399999999999</v>
      </c>
      <c r="E75" s="388">
        <v>1274.8599999999999</v>
      </c>
      <c r="F75" s="388">
        <v>4648.34</v>
      </c>
      <c r="G75" s="388">
        <v>15.64</v>
      </c>
      <c r="H75" s="388">
        <v>9.65</v>
      </c>
      <c r="I75" s="388">
        <v>32.97</v>
      </c>
      <c r="J75" s="388">
        <v>21.09</v>
      </c>
      <c r="K75" s="388">
        <v>4.74</v>
      </c>
      <c r="L75" s="388">
        <v>4.63</v>
      </c>
      <c r="M75" s="388">
        <v>5.48</v>
      </c>
      <c r="N75" s="388">
        <v>4.9400000000000004</v>
      </c>
    </row>
    <row r="76" spans="1:14" x14ac:dyDescent="0.3">
      <c r="A76" s="319" t="s">
        <v>81</v>
      </c>
      <c r="B76" s="388">
        <v>28656.36</v>
      </c>
      <c r="C76" s="388">
        <v>2187.77</v>
      </c>
      <c r="D76" s="388">
        <v>2674.22</v>
      </c>
      <c r="E76" s="388">
        <v>2275.8200000000002</v>
      </c>
      <c r="F76" s="388">
        <v>9652.7999999999993</v>
      </c>
      <c r="G76" s="388">
        <v>-2.4300000000000002</v>
      </c>
      <c r="H76" s="388">
        <v>-8.9600000000000009</v>
      </c>
      <c r="I76" s="388">
        <v>4.0199999999999996</v>
      </c>
      <c r="J76" s="388">
        <v>-3.02</v>
      </c>
      <c r="K76" s="388">
        <v>10.050000000000001</v>
      </c>
      <c r="L76" s="388">
        <v>10.66</v>
      </c>
      <c r="M76" s="388">
        <v>9.7899999999999991</v>
      </c>
      <c r="N76" s="388">
        <v>10.27</v>
      </c>
    </row>
    <row r="77" spans="1:14" x14ac:dyDescent="0.3">
      <c r="A77" s="319" t="s">
        <v>82</v>
      </c>
      <c r="B77" s="388">
        <v>6501.43</v>
      </c>
      <c r="C77" s="388">
        <v>553.91999999999996</v>
      </c>
      <c r="D77" s="388">
        <v>735.05</v>
      </c>
      <c r="E77" s="388">
        <v>625.32000000000005</v>
      </c>
      <c r="F77" s="388">
        <v>2605.23</v>
      </c>
      <c r="G77" s="388">
        <v>-7.7</v>
      </c>
      <c r="H77" s="388">
        <v>-13.43</v>
      </c>
      <c r="I77" s="388">
        <v>12.89</v>
      </c>
      <c r="J77" s="388">
        <v>-7.82</v>
      </c>
      <c r="K77" s="388">
        <v>2.2799999999999998</v>
      </c>
      <c r="L77" s="388">
        <v>2.93</v>
      </c>
      <c r="M77" s="388">
        <v>2.69</v>
      </c>
      <c r="N77" s="388">
        <v>2.77</v>
      </c>
    </row>
    <row r="78" spans="1:14" x14ac:dyDescent="0.3">
      <c r="A78" s="319" t="s">
        <v>83</v>
      </c>
      <c r="B78" s="388">
        <v>3058.22</v>
      </c>
      <c r="C78" s="388">
        <v>227.08</v>
      </c>
      <c r="D78" s="388">
        <v>241.88</v>
      </c>
      <c r="E78" s="388">
        <v>213.29</v>
      </c>
      <c r="F78" s="388">
        <v>920.66</v>
      </c>
      <c r="G78" s="388">
        <v>9.41</v>
      </c>
      <c r="H78" s="388">
        <v>-15.97</v>
      </c>
      <c r="I78" s="388">
        <v>-6.07</v>
      </c>
      <c r="J78" s="388">
        <v>-2.2000000000000002</v>
      </c>
      <c r="K78" s="388">
        <v>1.07</v>
      </c>
      <c r="L78" s="388">
        <v>0.96</v>
      </c>
      <c r="M78" s="388">
        <v>0.92</v>
      </c>
      <c r="N78" s="388">
        <v>0.98</v>
      </c>
    </row>
    <row r="79" spans="1:14" x14ac:dyDescent="0.3">
      <c r="A79" s="319" t="s">
        <v>84</v>
      </c>
      <c r="B79" s="388">
        <v>2069.9</v>
      </c>
      <c r="C79" s="388">
        <v>147.47</v>
      </c>
      <c r="D79" s="388">
        <v>203.9</v>
      </c>
      <c r="E79" s="388">
        <v>175.19</v>
      </c>
      <c r="F79" s="388">
        <v>721.42</v>
      </c>
      <c r="G79" s="388">
        <v>-6.86</v>
      </c>
      <c r="H79" s="388">
        <v>8.5299999999999994</v>
      </c>
      <c r="I79" s="388">
        <v>18.8</v>
      </c>
      <c r="J79" s="388">
        <v>8.7899999999999991</v>
      </c>
      <c r="K79" s="388">
        <v>0.73</v>
      </c>
      <c r="L79" s="388">
        <v>0.81</v>
      </c>
      <c r="M79" s="388">
        <v>0.75</v>
      </c>
      <c r="N79" s="388">
        <v>0.77</v>
      </c>
    </row>
    <row r="80" spans="1:14" x14ac:dyDescent="0.3">
      <c r="A80" s="319" t="s">
        <v>85</v>
      </c>
      <c r="B80" s="388">
        <v>2693.7</v>
      </c>
      <c r="C80" s="388">
        <v>187.71</v>
      </c>
      <c r="D80" s="388">
        <v>292.14999999999998</v>
      </c>
      <c r="E80" s="388">
        <v>217.48</v>
      </c>
      <c r="F80" s="388">
        <v>941.98</v>
      </c>
      <c r="G80" s="388">
        <v>-1.0900000000000001</v>
      </c>
      <c r="H80" s="388">
        <v>13.03</v>
      </c>
      <c r="I80" s="388">
        <v>15.86</v>
      </c>
      <c r="J80" s="388">
        <v>11.9</v>
      </c>
      <c r="K80" s="388">
        <v>0.94</v>
      </c>
      <c r="L80" s="388">
        <v>1.17</v>
      </c>
      <c r="M80" s="388">
        <v>0.94</v>
      </c>
      <c r="N80" s="388">
        <v>1</v>
      </c>
    </row>
    <row r="81" spans="1:14" x14ac:dyDescent="0.3">
      <c r="A81" s="319" t="s">
        <v>124</v>
      </c>
      <c r="B81" s="388">
        <v>14280.62</v>
      </c>
      <c r="C81" s="388">
        <v>1071.31</v>
      </c>
      <c r="D81" s="388">
        <v>1181.21</v>
      </c>
      <c r="E81" s="388">
        <v>1033.28</v>
      </c>
      <c r="F81" s="388">
        <v>4383.1099999999997</v>
      </c>
      <c r="G81" s="388">
        <v>-2.06</v>
      </c>
      <c r="H81" s="388">
        <v>-12.73</v>
      </c>
      <c r="I81" s="388">
        <v>-3.55</v>
      </c>
      <c r="J81" s="388">
        <v>-6.33</v>
      </c>
      <c r="K81" s="388">
        <v>5.01</v>
      </c>
      <c r="L81" s="388">
        <v>4.71</v>
      </c>
      <c r="M81" s="388">
        <v>4.4400000000000004</v>
      </c>
      <c r="N81" s="388">
        <v>4.66</v>
      </c>
    </row>
    <row r="82" spans="1:14" x14ac:dyDescent="0.3">
      <c r="A82" s="319" t="s">
        <v>86</v>
      </c>
      <c r="B82" s="388">
        <v>14787.22</v>
      </c>
      <c r="C82" s="388">
        <v>1288.25</v>
      </c>
      <c r="D82" s="388">
        <v>1083.08</v>
      </c>
      <c r="E82" s="388">
        <v>800.84</v>
      </c>
      <c r="F82" s="388">
        <v>4915.76</v>
      </c>
      <c r="G82" s="388">
        <v>-2.15</v>
      </c>
      <c r="H82" s="388">
        <v>-52.55</v>
      </c>
      <c r="I82" s="388">
        <v>-37.840000000000003</v>
      </c>
      <c r="J82" s="388">
        <v>-11.28</v>
      </c>
      <c r="K82" s="388">
        <v>5.19</v>
      </c>
      <c r="L82" s="388">
        <v>4.32</v>
      </c>
      <c r="M82" s="388">
        <v>3.44</v>
      </c>
      <c r="N82" s="388">
        <v>5.23</v>
      </c>
    </row>
    <row r="83" spans="1:14" x14ac:dyDescent="0.3">
      <c r="A83" s="319" t="s">
        <v>87</v>
      </c>
      <c r="B83" s="388">
        <v>5978.83</v>
      </c>
      <c r="C83" s="388">
        <v>814.74</v>
      </c>
      <c r="D83" s="388">
        <v>391.82</v>
      </c>
      <c r="E83" s="388">
        <v>288.64</v>
      </c>
      <c r="F83" s="388">
        <v>1890.05</v>
      </c>
      <c r="G83" s="388">
        <v>-15.51</v>
      </c>
      <c r="H83" s="388">
        <v>-75.02</v>
      </c>
      <c r="I83" s="388">
        <v>-64.569999999999993</v>
      </c>
      <c r="J83" s="388">
        <v>-30.61</v>
      </c>
      <c r="K83" s="388">
        <v>2.1</v>
      </c>
      <c r="L83" s="388">
        <v>1.56</v>
      </c>
      <c r="M83" s="388">
        <v>1.24</v>
      </c>
      <c r="N83" s="388">
        <v>2.0099999999999998</v>
      </c>
    </row>
    <row r="84" spans="1:14" x14ac:dyDescent="0.3">
      <c r="A84" s="319" t="s">
        <v>88</v>
      </c>
      <c r="B84" s="388">
        <v>8808.39</v>
      </c>
      <c r="C84" s="388">
        <v>473.51</v>
      </c>
      <c r="D84" s="388">
        <v>691.26</v>
      </c>
      <c r="E84" s="388">
        <v>512.20000000000005</v>
      </c>
      <c r="F84" s="388">
        <v>3025.71</v>
      </c>
      <c r="G84" s="388">
        <v>9.61</v>
      </c>
      <c r="H84" s="388">
        <v>-3.17</v>
      </c>
      <c r="I84" s="388">
        <v>8.17</v>
      </c>
      <c r="J84" s="388">
        <v>7.4</v>
      </c>
      <c r="K84" s="388">
        <v>3.09</v>
      </c>
      <c r="L84" s="388">
        <v>2.76</v>
      </c>
      <c r="M84" s="388">
        <v>2.2000000000000002</v>
      </c>
      <c r="N84" s="388">
        <v>3.22</v>
      </c>
    </row>
    <row r="85" spans="1:14" x14ac:dyDescent="0.3">
      <c r="A85" s="319" t="s">
        <v>89</v>
      </c>
      <c r="B85" s="388">
        <v>13034.94</v>
      </c>
      <c r="C85" s="388">
        <v>999.81</v>
      </c>
      <c r="D85" s="388">
        <v>1097.81</v>
      </c>
      <c r="E85" s="388">
        <v>1058.55</v>
      </c>
      <c r="F85" s="388">
        <v>4222.97</v>
      </c>
      <c r="G85" s="388">
        <v>-14.49</v>
      </c>
      <c r="H85" s="388">
        <v>-9.11</v>
      </c>
      <c r="I85" s="388">
        <v>5.88</v>
      </c>
      <c r="J85" s="388">
        <v>-0.54</v>
      </c>
      <c r="K85" s="388">
        <v>4.57</v>
      </c>
      <c r="L85" s="388">
        <v>4.38</v>
      </c>
      <c r="M85" s="388">
        <v>4.55</v>
      </c>
      <c r="N85" s="388">
        <v>4.49</v>
      </c>
    </row>
    <row r="86" spans="1:14" x14ac:dyDescent="0.3">
      <c r="A86" s="319" t="s">
        <v>90</v>
      </c>
      <c r="B86" s="388">
        <v>8877.4599999999991</v>
      </c>
      <c r="C86" s="388">
        <v>723.46</v>
      </c>
      <c r="D86" s="388">
        <v>726.01</v>
      </c>
      <c r="E86" s="388">
        <v>727.43</v>
      </c>
      <c r="F86" s="388">
        <v>2816.95</v>
      </c>
      <c r="G86" s="388">
        <v>-16.89</v>
      </c>
      <c r="H86" s="388">
        <v>-13.71</v>
      </c>
      <c r="I86" s="388">
        <v>0.55000000000000004</v>
      </c>
      <c r="J86" s="388">
        <v>-4.49</v>
      </c>
      <c r="K86" s="388">
        <v>3.11</v>
      </c>
      <c r="L86" s="388">
        <v>2.9</v>
      </c>
      <c r="M86" s="388">
        <v>3.13</v>
      </c>
      <c r="N86" s="388">
        <v>3</v>
      </c>
    </row>
    <row r="87" spans="1:14" x14ac:dyDescent="0.3">
      <c r="A87" s="319" t="s">
        <v>125</v>
      </c>
      <c r="B87" s="388">
        <v>4157.4799999999996</v>
      </c>
      <c r="C87" s="388">
        <v>276.35000000000002</v>
      </c>
      <c r="D87" s="388">
        <v>371.79</v>
      </c>
      <c r="E87" s="388">
        <v>331.12</v>
      </c>
      <c r="F87" s="388">
        <v>1406.01</v>
      </c>
      <c r="G87" s="388">
        <v>-8.86</v>
      </c>
      <c r="H87" s="388">
        <v>1.44</v>
      </c>
      <c r="I87" s="388">
        <v>19.82</v>
      </c>
      <c r="J87" s="388">
        <v>8.4700000000000006</v>
      </c>
      <c r="K87" s="388">
        <v>1.46</v>
      </c>
      <c r="L87" s="388">
        <v>1.48</v>
      </c>
      <c r="M87" s="388">
        <v>1.42</v>
      </c>
      <c r="N87" s="388">
        <v>1.5</v>
      </c>
    </row>
    <row r="88" spans="1:14" x14ac:dyDescent="0.3">
      <c r="A88" s="319" t="s">
        <v>91</v>
      </c>
      <c r="B88" s="388">
        <v>11086.51</v>
      </c>
      <c r="C88" s="388">
        <v>766</v>
      </c>
      <c r="D88" s="388">
        <v>1052.28</v>
      </c>
      <c r="E88" s="388">
        <v>905.24</v>
      </c>
      <c r="F88" s="388">
        <v>3859.12</v>
      </c>
      <c r="G88" s="388">
        <v>-6.66</v>
      </c>
      <c r="H88" s="388">
        <v>7.4</v>
      </c>
      <c r="I88" s="388">
        <v>18.18</v>
      </c>
      <c r="J88" s="388">
        <v>12.11</v>
      </c>
      <c r="K88" s="388">
        <v>3.89</v>
      </c>
      <c r="L88" s="388">
        <v>4.2</v>
      </c>
      <c r="M88" s="388">
        <v>3.89</v>
      </c>
      <c r="N88" s="388">
        <v>4.0999999999999996</v>
      </c>
    </row>
    <row r="89" spans="1:14" x14ac:dyDescent="0.3">
      <c r="A89" s="319" t="s">
        <v>92</v>
      </c>
      <c r="B89" s="388">
        <v>6952.77</v>
      </c>
      <c r="C89" s="388">
        <v>462.73</v>
      </c>
      <c r="D89" s="388">
        <v>660.07</v>
      </c>
      <c r="E89" s="388">
        <v>570.45000000000005</v>
      </c>
      <c r="F89" s="388">
        <v>2442.06</v>
      </c>
      <c r="G89" s="388">
        <v>-0.69</v>
      </c>
      <c r="H89" s="388">
        <v>9.7200000000000006</v>
      </c>
      <c r="I89" s="388">
        <v>23.28</v>
      </c>
      <c r="J89" s="388">
        <v>16.600000000000001</v>
      </c>
      <c r="K89" s="388">
        <v>2.44</v>
      </c>
      <c r="L89" s="388">
        <v>2.63</v>
      </c>
      <c r="M89" s="388">
        <v>2.4500000000000002</v>
      </c>
      <c r="N89" s="388">
        <v>2.6</v>
      </c>
    </row>
    <row r="90" spans="1:14" x14ac:dyDescent="0.3">
      <c r="A90" s="319" t="s">
        <v>126</v>
      </c>
      <c r="B90" s="388">
        <v>2621.46</v>
      </c>
      <c r="C90" s="388">
        <v>194.63</v>
      </c>
      <c r="D90" s="388">
        <v>259.16000000000003</v>
      </c>
      <c r="E90" s="388">
        <v>224.14</v>
      </c>
      <c r="F90" s="388">
        <v>932.16</v>
      </c>
      <c r="G90" s="388">
        <v>-15.86</v>
      </c>
      <c r="H90" s="388">
        <v>9.86</v>
      </c>
      <c r="I90" s="388">
        <v>15.16</v>
      </c>
      <c r="J90" s="388">
        <v>12.45</v>
      </c>
      <c r="K90" s="388">
        <v>0.92</v>
      </c>
      <c r="L90" s="388">
        <v>1.03</v>
      </c>
      <c r="M90" s="388">
        <v>0.96</v>
      </c>
      <c r="N90" s="388">
        <v>0.99</v>
      </c>
    </row>
    <row r="91" spans="1:14" x14ac:dyDescent="0.3">
      <c r="A91" s="319" t="s">
        <v>93</v>
      </c>
      <c r="B91" s="388">
        <v>6032.21</v>
      </c>
      <c r="C91" s="388">
        <v>469.58</v>
      </c>
      <c r="D91" s="388">
        <v>543.15</v>
      </c>
      <c r="E91" s="388">
        <v>490.47</v>
      </c>
      <c r="F91" s="388">
        <v>2019.7</v>
      </c>
      <c r="G91" s="388">
        <v>-11.95</v>
      </c>
      <c r="H91" s="388">
        <v>-2.21</v>
      </c>
      <c r="I91" s="388">
        <v>4.45</v>
      </c>
      <c r="J91" s="388">
        <v>1.92</v>
      </c>
      <c r="K91" s="388">
        <v>2.12</v>
      </c>
      <c r="L91" s="388">
        <v>2.17</v>
      </c>
      <c r="M91" s="388">
        <v>2.11</v>
      </c>
      <c r="N91" s="388">
        <v>2.15</v>
      </c>
    </row>
    <row r="92" spans="1:14" x14ac:dyDescent="0.3">
      <c r="A92" s="319" t="s">
        <v>94</v>
      </c>
      <c r="B92" s="388">
        <v>13236.93</v>
      </c>
      <c r="C92" s="388">
        <v>1004.81</v>
      </c>
      <c r="D92" s="388">
        <v>1174.81</v>
      </c>
      <c r="E92" s="388">
        <v>1019.11</v>
      </c>
      <c r="F92" s="388">
        <v>4352.8100000000004</v>
      </c>
      <c r="G92" s="388">
        <v>-4.51</v>
      </c>
      <c r="H92" s="388">
        <v>-6.91</v>
      </c>
      <c r="I92" s="388">
        <v>1.42</v>
      </c>
      <c r="J92" s="388">
        <v>-1.89</v>
      </c>
      <c r="K92" s="388">
        <v>4.6399999999999997</v>
      </c>
      <c r="L92" s="388">
        <v>4.6900000000000004</v>
      </c>
      <c r="M92" s="388">
        <v>4.38</v>
      </c>
      <c r="N92" s="388">
        <v>4.63</v>
      </c>
    </row>
    <row r="93" spans="1:14" x14ac:dyDescent="0.3">
      <c r="A93" s="319" t="s">
        <v>95</v>
      </c>
      <c r="B93" s="388">
        <v>7142.22</v>
      </c>
      <c r="C93" s="388">
        <v>502.63</v>
      </c>
      <c r="D93" s="388">
        <v>683.38</v>
      </c>
      <c r="E93" s="388">
        <v>545.08000000000004</v>
      </c>
      <c r="F93" s="388">
        <v>2428.92</v>
      </c>
      <c r="G93" s="388">
        <v>4.1100000000000003</v>
      </c>
      <c r="H93" s="388">
        <v>11.29</v>
      </c>
      <c r="I93" s="388">
        <v>8.4499999999999993</v>
      </c>
      <c r="J93" s="388">
        <v>12.2</v>
      </c>
      <c r="K93" s="388">
        <v>2.5099999999999998</v>
      </c>
      <c r="L93" s="388">
        <v>2.73</v>
      </c>
      <c r="M93" s="388">
        <v>2.34</v>
      </c>
      <c r="N93" s="388">
        <v>2.58</v>
      </c>
    </row>
    <row r="94" spans="1:14" x14ac:dyDescent="0.3">
      <c r="A94" s="319" t="s">
        <v>96</v>
      </c>
      <c r="B94" s="388">
        <v>1267.8499999999999</v>
      </c>
      <c r="C94" s="388">
        <v>94.19</v>
      </c>
      <c r="D94" s="388">
        <v>127.4</v>
      </c>
      <c r="E94" s="388">
        <v>108.38</v>
      </c>
      <c r="F94" s="388">
        <v>459.72</v>
      </c>
      <c r="G94" s="388">
        <v>-17.829999999999998</v>
      </c>
      <c r="H94" s="388">
        <v>7.19</v>
      </c>
      <c r="I94" s="388">
        <v>15.07</v>
      </c>
      <c r="J94" s="388">
        <v>9.1199999999999992</v>
      </c>
      <c r="K94" s="388">
        <v>0.44</v>
      </c>
      <c r="L94" s="388">
        <v>0.51</v>
      </c>
      <c r="M94" s="388">
        <v>0.47</v>
      </c>
      <c r="N94" s="388">
        <v>0.49</v>
      </c>
    </row>
    <row r="95" spans="1:14" x14ac:dyDescent="0.3">
      <c r="A95" s="319" t="s">
        <v>97</v>
      </c>
      <c r="B95" s="388">
        <v>8056.06</v>
      </c>
      <c r="C95" s="388">
        <v>634.54</v>
      </c>
      <c r="D95" s="388">
        <v>673.93</v>
      </c>
      <c r="E95" s="388">
        <v>609.44000000000005</v>
      </c>
      <c r="F95" s="388">
        <v>2478.65</v>
      </c>
      <c r="G95" s="388">
        <v>-15.95</v>
      </c>
      <c r="H95" s="388">
        <v>-11.03</v>
      </c>
      <c r="I95" s="388">
        <v>-3.96</v>
      </c>
      <c r="J95" s="388">
        <v>-7.91</v>
      </c>
      <c r="K95" s="388">
        <v>2.83</v>
      </c>
      <c r="L95" s="388">
        <v>2.69</v>
      </c>
      <c r="M95" s="388">
        <v>2.62</v>
      </c>
      <c r="N95" s="388">
        <v>2.64</v>
      </c>
    </row>
    <row r="96" spans="1:14" x14ac:dyDescent="0.3">
      <c r="A96" s="319" t="s">
        <v>98</v>
      </c>
      <c r="B96" s="388">
        <v>8791.0400000000009</v>
      </c>
      <c r="C96" s="388">
        <v>571.23</v>
      </c>
      <c r="D96" s="388">
        <v>766.25</v>
      </c>
      <c r="E96" s="388">
        <v>889.15</v>
      </c>
      <c r="F96" s="388">
        <v>3067.61</v>
      </c>
      <c r="G96" s="388">
        <v>0.41</v>
      </c>
      <c r="H96" s="388">
        <v>0.43</v>
      </c>
      <c r="I96" s="388">
        <v>55.66</v>
      </c>
      <c r="J96" s="388">
        <v>13.25</v>
      </c>
      <c r="K96" s="388">
        <v>3.08</v>
      </c>
      <c r="L96" s="388">
        <v>3.06</v>
      </c>
      <c r="M96" s="388">
        <v>3.82</v>
      </c>
      <c r="N96" s="388">
        <v>3.26</v>
      </c>
    </row>
    <row r="97" spans="1:14" x14ac:dyDescent="0.3">
      <c r="A97" s="319" t="s">
        <v>99</v>
      </c>
      <c r="B97" s="388">
        <v>3381.25</v>
      </c>
      <c r="C97" s="388">
        <v>242.95</v>
      </c>
      <c r="D97" s="388">
        <v>312.12</v>
      </c>
      <c r="E97" s="388">
        <v>290.79000000000002</v>
      </c>
      <c r="F97" s="388">
        <v>1206.1600000000001</v>
      </c>
      <c r="G97" s="388">
        <v>3.91</v>
      </c>
      <c r="H97" s="388">
        <v>-1.51</v>
      </c>
      <c r="I97" s="388">
        <v>19.690000000000001</v>
      </c>
      <c r="J97" s="388">
        <v>10.54</v>
      </c>
      <c r="K97" s="388">
        <v>1.19</v>
      </c>
      <c r="L97" s="388">
        <v>1.24</v>
      </c>
      <c r="M97" s="388">
        <v>1.25</v>
      </c>
      <c r="N97" s="388">
        <v>1.28</v>
      </c>
    </row>
    <row r="98" spans="1:14" x14ac:dyDescent="0.3">
      <c r="A98" s="319" t="s">
        <v>100</v>
      </c>
      <c r="B98" s="388">
        <v>1357.1</v>
      </c>
      <c r="C98" s="388">
        <v>92.78</v>
      </c>
      <c r="D98" s="388">
        <v>118.48</v>
      </c>
      <c r="E98" s="388">
        <v>111.78</v>
      </c>
      <c r="F98" s="388">
        <v>440.03</v>
      </c>
      <c r="G98" s="388">
        <v>-15.65</v>
      </c>
      <c r="H98" s="388">
        <v>-3.31</v>
      </c>
      <c r="I98" s="388">
        <v>20.48</v>
      </c>
      <c r="J98" s="388">
        <v>3.76</v>
      </c>
      <c r="K98" s="388">
        <v>0.48</v>
      </c>
      <c r="L98" s="388">
        <v>0.47</v>
      </c>
      <c r="M98" s="388">
        <v>0.48</v>
      </c>
      <c r="N98" s="388">
        <v>0.47</v>
      </c>
    </row>
    <row r="99" spans="1:14" x14ac:dyDescent="0.3">
      <c r="A99" s="319" t="s">
        <v>101</v>
      </c>
      <c r="B99" s="388">
        <v>1586.87</v>
      </c>
      <c r="C99" s="388">
        <v>119.57</v>
      </c>
      <c r="D99" s="388">
        <v>140.53</v>
      </c>
      <c r="E99" s="388">
        <v>120.09</v>
      </c>
      <c r="F99" s="388">
        <v>526.05999999999995</v>
      </c>
      <c r="G99" s="388">
        <v>-1.72</v>
      </c>
      <c r="H99" s="388">
        <v>-0.77</v>
      </c>
      <c r="I99" s="388">
        <v>0.43</v>
      </c>
      <c r="J99" s="388">
        <v>3.12</v>
      </c>
      <c r="K99" s="388">
        <v>0.56000000000000005</v>
      </c>
      <c r="L99" s="388">
        <v>0.56000000000000005</v>
      </c>
      <c r="M99" s="388">
        <v>0.52</v>
      </c>
      <c r="N99" s="388">
        <v>0.56000000000000005</v>
      </c>
    </row>
    <row r="100" spans="1:14" x14ac:dyDescent="0.3">
      <c r="A100" s="319" t="s">
        <v>127</v>
      </c>
      <c r="B100" s="388">
        <v>970.69</v>
      </c>
      <c r="C100" s="388">
        <v>77.13</v>
      </c>
      <c r="D100" s="388">
        <v>88.7</v>
      </c>
      <c r="E100" s="388">
        <v>71.8</v>
      </c>
      <c r="F100" s="388">
        <v>326.93</v>
      </c>
      <c r="G100" s="388">
        <v>-1.29</v>
      </c>
      <c r="H100" s="388">
        <v>7.68</v>
      </c>
      <c r="I100" s="388">
        <v>-6.91</v>
      </c>
      <c r="J100" s="388">
        <v>4</v>
      </c>
      <c r="K100" s="388">
        <v>0.34</v>
      </c>
      <c r="L100" s="388">
        <v>0.35</v>
      </c>
      <c r="M100" s="388">
        <v>0.31</v>
      </c>
      <c r="N100" s="388">
        <v>0.35</v>
      </c>
    </row>
    <row r="101" spans="1:14" x14ac:dyDescent="0.3">
      <c r="A101" s="319" t="s">
        <v>128</v>
      </c>
      <c r="B101" s="388">
        <v>616.17999999999995</v>
      </c>
      <c r="C101" s="388">
        <v>42.44</v>
      </c>
      <c r="D101" s="388">
        <v>51.83</v>
      </c>
      <c r="E101" s="388">
        <v>48.28</v>
      </c>
      <c r="F101" s="388">
        <v>199.14</v>
      </c>
      <c r="G101" s="388">
        <v>-2.38</v>
      </c>
      <c r="H101" s="388">
        <v>-12.54</v>
      </c>
      <c r="I101" s="388">
        <v>13.76</v>
      </c>
      <c r="J101" s="388">
        <v>1.71</v>
      </c>
      <c r="K101" s="388">
        <v>0.22</v>
      </c>
      <c r="L101" s="388">
        <v>0.21</v>
      </c>
      <c r="M101" s="388">
        <v>0.21</v>
      </c>
      <c r="N101" s="388">
        <v>0.21</v>
      </c>
    </row>
    <row r="102" spans="1:14" x14ac:dyDescent="0.3">
      <c r="A102" s="319" t="s">
        <v>102</v>
      </c>
      <c r="B102" s="388">
        <v>619.6</v>
      </c>
      <c r="C102" s="388">
        <v>41.65</v>
      </c>
      <c r="D102" s="388">
        <v>54.78</v>
      </c>
      <c r="E102" s="388">
        <v>47.25</v>
      </c>
      <c r="F102" s="388">
        <v>199</v>
      </c>
      <c r="G102" s="388">
        <v>-16.309999999999999</v>
      </c>
      <c r="H102" s="388">
        <v>12.05</v>
      </c>
      <c r="I102" s="388">
        <v>13.45</v>
      </c>
      <c r="J102" s="388">
        <v>11.62</v>
      </c>
      <c r="K102" s="388">
        <v>0.22</v>
      </c>
      <c r="L102" s="388">
        <v>0.22</v>
      </c>
      <c r="M102" s="388">
        <v>0.2</v>
      </c>
      <c r="N102" s="388">
        <v>0.21</v>
      </c>
    </row>
    <row r="103" spans="1:14" x14ac:dyDescent="0.3">
      <c r="A103" s="319" t="s">
        <v>103</v>
      </c>
      <c r="B103" s="388">
        <v>689.9</v>
      </c>
      <c r="C103" s="388">
        <v>45.43</v>
      </c>
      <c r="D103" s="388">
        <v>66.180000000000007</v>
      </c>
      <c r="E103" s="388">
        <v>55.22</v>
      </c>
      <c r="F103" s="388">
        <v>241.23</v>
      </c>
      <c r="G103" s="388">
        <v>-13.86</v>
      </c>
      <c r="H103" s="388">
        <v>-0.23</v>
      </c>
      <c r="I103" s="388">
        <v>21.55</v>
      </c>
      <c r="J103" s="388">
        <v>3.13</v>
      </c>
      <c r="K103" s="388">
        <v>0.24</v>
      </c>
      <c r="L103" s="388">
        <v>0.26</v>
      </c>
      <c r="M103" s="388">
        <v>0.24</v>
      </c>
      <c r="N103" s="388">
        <v>0.26</v>
      </c>
    </row>
    <row r="104" spans="1:14" x14ac:dyDescent="0.3">
      <c r="A104" s="319" t="s">
        <v>129</v>
      </c>
      <c r="B104" s="388">
        <v>574.91999999999996</v>
      </c>
      <c r="C104" s="388">
        <v>40.19</v>
      </c>
      <c r="D104" s="388">
        <v>42.27</v>
      </c>
      <c r="E104" s="388">
        <v>40.840000000000003</v>
      </c>
      <c r="F104" s="388">
        <v>167.83</v>
      </c>
      <c r="G104" s="388">
        <v>-13.53</v>
      </c>
      <c r="H104" s="388">
        <v>-19.73</v>
      </c>
      <c r="I104" s="388">
        <v>1.62</v>
      </c>
      <c r="J104" s="388">
        <v>-11.6</v>
      </c>
      <c r="K104" s="388">
        <v>0.2</v>
      </c>
      <c r="L104" s="388">
        <v>0.17</v>
      </c>
      <c r="M104" s="388">
        <v>0.18</v>
      </c>
      <c r="N104" s="388">
        <v>0.18</v>
      </c>
    </row>
    <row r="105" spans="1:14" x14ac:dyDescent="0.3">
      <c r="A105" s="319" t="s">
        <v>130</v>
      </c>
      <c r="B105" s="388">
        <v>560.94000000000005</v>
      </c>
      <c r="C105" s="388">
        <v>42.77</v>
      </c>
      <c r="D105" s="388">
        <v>46.91</v>
      </c>
      <c r="E105" s="388">
        <v>44.5</v>
      </c>
      <c r="F105" s="388">
        <v>183.09</v>
      </c>
      <c r="G105" s="388">
        <v>-11.29</v>
      </c>
      <c r="H105" s="388">
        <v>-13.93</v>
      </c>
      <c r="I105" s="388">
        <v>4.04</v>
      </c>
      <c r="J105" s="388">
        <v>-6.87</v>
      </c>
      <c r="K105" s="388">
        <v>0.2</v>
      </c>
      <c r="L105" s="388">
        <v>0.19</v>
      </c>
      <c r="M105" s="388">
        <v>0.19</v>
      </c>
      <c r="N105" s="388">
        <v>0.19</v>
      </c>
    </row>
    <row r="106" spans="1:14" x14ac:dyDescent="0.3">
      <c r="A106" s="319" t="s">
        <v>131</v>
      </c>
      <c r="B106" s="388">
        <v>661.82</v>
      </c>
      <c r="C106" s="388">
        <v>50.71</v>
      </c>
      <c r="D106" s="388">
        <v>58.33</v>
      </c>
      <c r="E106" s="388">
        <v>62.96</v>
      </c>
      <c r="F106" s="388">
        <v>227.5</v>
      </c>
      <c r="G106" s="388">
        <v>21.6</v>
      </c>
      <c r="H106" s="388">
        <v>9.5399999999999991</v>
      </c>
      <c r="I106" s="388">
        <v>24.16</v>
      </c>
      <c r="J106" s="388">
        <v>11.26</v>
      </c>
      <c r="K106" s="388">
        <v>0.23</v>
      </c>
      <c r="L106" s="388">
        <v>0.23</v>
      </c>
      <c r="M106" s="388">
        <v>0.27</v>
      </c>
      <c r="N106" s="388">
        <v>0.24</v>
      </c>
    </row>
    <row r="107" spans="1:14" x14ac:dyDescent="0.3">
      <c r="A107" s="319" t="s">
        <v>104</v>
      </c>
      <c r="B107" s="388">
        <v>11645.45</v>
      </c>
      <c r="C107" s="388">
        <v>955.57</v>
      </c>
      <c r="D107" s="388">
        <v>848.85</v>
      </c>
      <c r="E107" s="388">
        <v>863.46</v>
      </c>
      <c r="F107" s="388">
        <v>3333.14</v>
      </c>
      <c r="G107" s="388">
        <v>-2.0699999999999998</v>
      </c>
      <c r="H107" s="388">
        <v>-4.7300000000000004</v>
      </c>
      <c r="I107" s="388">
        <v>-9.64</v>
      </c>
      <c r="J107" s="388">
        <v>-4.3499999999999996</v>
      </c>
      <c r="K107" s="388">
        <v>4.09</v>
      </c>
      <c r="L107" s="388">
        <v>3.39</v>
      </c>
      <c r="M107" s="388">
        <v>3.71</v>
      </c>
      <c r="N107" s="388">
        <v>3.55</v>
      </c>
    </row>
    <row r="108" spans="1:14" x14ac:dyDescent="0.3">
      <c r="A108" s="319" t="s">
        <v>105</v>
      </c>
      <c r="B108" s="388">
        <v>10194.030000000001</v>
      </c>
      <c r="C108" s="388">
        <v>819.32</v>
      </c>
      <c r="D108" s="388">
        <v>699.85</v>
      </c>
      <c r="E108" s="388">
        <v>644.76</v>
      </c>
      <c r="F108" s="388">
        <v>2698.38</v>
      </c>
      <c r="G108" s="388">
        <v>0.63</v>
      </c>
      <c r="H108" s="388">
        <v>-5.91</v>
      </c>
      <c r="I108" s="388">
        <v>-21.31</v>
      </c>
      <c r="J108" s="388">
        <v>-8.36</v>
      </c>
      <c r="K108" s="388">
        <v>3.58</v>
      </c>
      <c r="L108" s="388">
        <v>2.79</v>
      </c>
      <c r="M108" s="388">
        <v>2.77</v>
      </c>
      <c r="N108" s="388">
        <v>2.87</v>
      </c>
    </row>
    <row r="109" spans="1:14" x14ac:dyDescent="0.3">
      <c r="A109" s="319" t="s">
        <v>106</v>
      </c>
      <c r="B109" s="388">
        <v>0</v>
      </c>
      <c r="C109" s="388">
        <v>0</v>
      </c>
      <c r="D109" s="388">
        <v>0</v>
      </c>
      <c r="E109" s="388">
        <v>0</v>
      </c>
      <c r="F109" s="388">
        <v>0</v>
      </c>
      <c r="G109" s="388">
        <v>0</v>
      </c>
      <c r="H109" s="388">
        <v>0</v>
      </c>
      <c r="I109" s="388">
        <v>0</v>
      </c>
      <c r="J109" s="388">
        <v>0</v>
      </c>
      <c r="K109" s="388">
        <v>0</v>
      </c>
      <c r="L109" s="388">
        <v>0</v>
      </c>
      <c r="M109" s="388">
        <v>0</v>
      </c>
      <c r="N109" s="388">
        <v>0</v>
      </c>
    </row>
  </sheetData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zoomScale="67" workbookViewId="0">
      <selection activeCell="H9" sqref="H9"/>
    </sheetView>
  </sheetViews>
  <sheetFormatPr defaultColWidth="11.875" defaultRowHeight="24.6" x14ac:dyDescent="0.7"/>
  <cols>
    <col min="1" max="1" width="39" style="361" customWidth="1"/>
    <col min="2" max="5" width="14" style="361" customWidth="1"/>
    <col min="6" max="13" width="10.125" style="361" customWidth="1"/>
    <col min="14" max="14" width="11.875" style="361"/>
    <col min="15" max="22" width="10.875" style="361" customWidth="1"/>
    <col min="23" max="16384" width="11.875" style="361"/>
  </cols>
  <sheetData>
    <row r="1" spans="1:22" ht="28.5" customHeight="1" x14ac:dyDescent="0.7">
      <c r="A1" s="685" t="s">
        <v>699</v>
      </c>
      <c r="B1" s="685"/>
      <c r="C1" s="685"/>
      <c r="D1" s="685"/>
      <c r="E1" s="685"/>
    </row>
    <row r="2" spans="1:22" s="598" customFormat="1" ht="23.25" customHeight="1" x14ac:dyDescent="0.5">
      <c r="A2" s="686"/>
      <c r="B2" s="679" t="s">
        <v>704</v>
      </c>
      <c r="C2" s="676"/>
      <c r="D2" s="676"/>
      <c r="E2" s="676"/>
      <c r="F2" s="676" t="s">
        <v>43</v>
      </c>
      <c r="G2" s="676"/>
      <c r="H2" s="676"/>
      <c r="I2" s="676"/>
      <c r="J2" s="677" t="s">
        <v>44</v>
      </c>
      <c r="K2" s="678"/>
      <c r="L2" s="678"/>
      <c r="M2" s="679"/>
      <c r="N2" s="615"/>
      <c r="O2" s="677" t="s">
        <v>43</v>
      </c>
      <c r="P2" s="678"/>
      <c r="Q2" s="678"/>
      <c r="R2" s="679"/>
      <c r="S2" s="677" t="s">
        <v>44</v>
      </c>
      <c r="T2" s="678"/>
      <c r="U2" s="678"/>
      <c r="V2" s="679"/>
    </row>
    <row r="3" spans="1:22" s="598" customFormat="1" ht="23.25" customHeight="1" x14ac:dyDescent="0.5">
      <c r="A3" s="686"/>
      <c r="B3" s="616">
        <f>T4_data!C2</f>
        <v>2567</v>
      </c>
      <c r="C3" s="591">
        <v>2568</v>
      </c>
      <c r="D3" s="591">
        <f>T4_data!D2</f>
        <v>2568</v>
      </c>
      <c r="E3" s="591">
        <f>T4_data!E2</f>
        <v>2568</v>
      </c>
      <c r="F3" s="591">
        <f>T4_data!G2</f>
        <v>2567</v>
      </c>
      <c r="G3" s="591">
        <v>2568</v>
      </c>
      <c r="H3" s="591">
        <f>T4_data!H2</f>
        <v>2568</v>
      </c>
      <c r="I3" s="591">
        <f>T4_data!I2</f>
        <v>2568</v>
      </c>
      <c r="J3" s="591">
        <f>T4_data!K2</f>
        <v>2567</v>
      </c>
      <c r="K3" s="591">
        <v>2568</v>
      </c>
      <c r="L3" s="591">
        <f>T4_data!L2</f>
        <v>2568</v>
      </c>
      <c r="M3" s="591">
        <f>T4_data!M2</f>
        <v>2568</v>
      </c>
      <c r="O3" s="591">
        <f t="shared" ref="O3:V4" si="0">F3</f>
        <v>2567</v>
      </c>
      <c r="P3" s="591">
        <f t="shared" si="0"/>
        <v>2568</v>
      </c>
      <c r="Q3" s="591">
        <f t="shared" si="0"/>
        <v>2568</v>
      </c>
      <c r="R3" s="591">
        <f t="shared" si="0"/>
        <v>2568</v>
      </c>
      <c r="S3" s="591">
        <f t="shared" si="0"/>
        <v>2567</v>
      </c>
      <c r="T3" s="591">
        <f t="shared" si="0"/>
        <v>2568</v>
      </c>
      <c r="U3" s="591">
        <f t="shared" si="0"/>
        <v>2568</v>
      </c>
      <c r="V3" s="591">
        <f t="shared" si="0"/>
        <v>2568</v>
      </c>
    </row>
    <row r="4" spans="1:22" s="598" customFormat="1" ht="23.25" customHeight="1" x14ac:dyDescent="0.5">
      <c r="A4" s="686"/>
      <c r="B4" s="617" t="str">
        <f>T4_data!C3</f>
        <v>ม.ค.-ธ.ค.</v>
      </c>
      <c r="C4" s="593" t="str">
        <f>T3_Prd!D4</f>
        <v>มี.ค.</v>
      </c>
      <c r="D4" s="593" t="str">
        <f>T3_Prd!E4</f>
        <v>เม.ย.</v>
      </c>
      <c r="E4" s="593" t="str">
        <f>T3_Prd!F4</f>
        <v>ม.ค.-เม.ย.</v>
      </c>
      <c r="F4" s="593" t="str">
        <f>B4</f>
        <v>ม.ค.-ธ.ค.</v>
      </c>
      <c r="G4" s="593" t="str">
        <f t="shared" ref="G4:I4" si="1">C4</f>
        <v>มี.ค.</v>
      </c>
      <c r="H4" s="593" t="str">
        <f t="shared" si="1"/>
        <v>เม.ย.</v>
      </c>
      <c r="I4" s="593" t="str">
        <f t="shared" si="1"/>
        <v>ม.ค.-เม.ย.</v>
      </c>
      <c r="J4" s="593" t="str">
        <f>F4</f>
        <v>ม.ค.-ธ.ค.</v>
      </c>
      <c r="K4" s="593" t="str">
        <f t="shared" ref="K4" si="2">G4</f>
        <v>มี.ค.</v>
      </c>
      <c r="L4" s="593" t="str">
        <f t="shared" ref="L4" si="3">H4</f>
        <v>เม.ย.</v>
      </c>
      <c r="M4" s="593" t="str">
        <f t="shared" ref="M4" si="4">I4</f>
        <v>ม.ค.-เม.ย.</v>
      </c>
      <c r="O4" s="591" t="str">
        <f t="shared" si="0"/>
        <v>ม.ค.-ธ.ค.</v>
      </c>
      <c r="P4" s="591" t="str">
        <f t="shared" si="0"/>
        <v>มี.ค.</v>
      </c>
      <c r="Q4" s="591" t="str">
        <f t="shared" si="0"/>
        <v>เม.ย.</v>
      </c>
      <c r="R4" s="591" t="str">
        <f t="shared" si="0"/>
        <v>ม.ค.-เม.ย.</v>
      </c>
      <c r="S4" s="591" t="str">
        <f t="shared" si="0"/>
        <v>ม.ค.-ธ.ค.</v>
      </c>
      <c r="T4" s="591" t="str">
        <f t="shared" si="0"/>
        <v>มี.ค.</v>
      </c>
      <c r="U4" s="591" t="str">
        <f t="shared" si="0"/>
        <v>เม.ย.</v>
      </c>
      <c r="V4" s="591" t="str">
        <f t="shared" si="0"/>
        <v>ม.ค.-เม.ย.</v>
      </c>
    </row>
    <row r="5" spans="1:22" s="598" customFormat="1" ht="23.25" customHeight="1" x14ac:dyDescent="0.5">
      <c r="A5" s="354" t="s">
        <v>132</v>
      </c>
      <c r="B5" s="618">
        <f>VLOOKUP($A5,T4_data!$A:$M,3,FALSE)</f>
        <v>300529.46000000002</v>
      </c>
      <c r="C5" s="619">
        <v>29548.25</v>
      </c>
      <c r="D5" s="619">
        <f>VLOOKUP($A5,T4_data!$A:$M,4,FALSE)</f>
        <v>25625.08</v>
      </c>
      <c r="E5" s="619">
        <f>VLOOKUP($A5,T4_data!$A:$M,5,FALSE)</f>
        <v>107157.42</v>
      </c>
      <c r="F5" s="597">
        <f>VLOOKUP($A5,T4_data!$A:$M,7,FALSE)</f>
        <v>5.42</v>
      </c>
      <c r="G5" s="597">
        <v>17.84</v>
      </c>
      <c r="H5" s="597">
        <f>VLOOKUP($A5,T4_data!$A:$M,8,FALSE)</f>
        <v>10.18</v>
      </c>
      <c r="I5" s="597">
        <f>VLOOKUP($A5,T4_data!$A:$M,9,FALSE)</f>
        <v>13.98</v>
      </c>
      <c r="J5" s="597">
        <f>VLOOKUP($A5,T4_data!$A:$M,11,FALSE)</f>
        <v>100</v>
      </c>
      <c r="K5" s="597">
        <v>100</v>
      </c>
      <c r="L5" s="597">
        <f>VLOOKUP($A5,T4_data!$A:$M,12,FALSE)</f>
        <v>100</v>
      </c>
      <c r="M5" s="663">
        <f>VLOOKUP($A5,T4_data!$A:$M,13,FALSE)</f>
        <v>100</v>
      </c>
      <c r="O5" s="599" t="str">
        <f t="shared" ref="O5:O45" si="5">IF(FIXED(F5,1)="0.0",FIXED(F5,2),FIXED(F5,1))</f>
        <v>5.4</v>
      </c>
      <c r="P5" s="620" t="str">
        <f t="shared" ref="P5:P45" si="6">IF(FIXED(G5,1)="0.0",FIXED(G5,2),FIXED(G5,1))</f>
        <v>17.8</v>
      </c>
      <c r="Q5" s="620" t="str">
        <f t="shared" ref="Q5:Q45" si="7">IF(FIXED(H5,1)="0.0",FIXED(H5,2),FIXED(H5,1))</f>
        <v>10.2</v>
      </c>
      <c r="R5" s="620" t="str">
        <f t="shared" ref="R5:R45" si="8">IF(FIXED(I5,1)="0.0",FIXED(I5,2),FIXED(I5,1))</f>
        <v>14.0</v>
      </c>
      <c r="S5" s="620" t="str">
        <f t="shared" ref="S5:S45" si="9">IF(FIXED(J5,1)="0.0",FIXED(J5,2),FIXED(J5,1))</f>
        <v>100.0</v>
      </c>
      <c r="T5" s="620" t="str">
        <f t="shared" ref="T5:T45" si="10">IF(FIXED(K5,1)="0.0",FIXED(K5,2),FIXED(K5,1))</f>
        <v>100.0</v>
      </c>
      <c r="U5" s="620" t="str">
        <f t="shared" ref="U5:U45" si="11">IF(FIXED(L5,1)="0.0",FIXED(L5,2),FIXED(L5,1))</f>
        <v>100.0</v>
      </c>
      <c r="V5" s="621" t="str">
        <f t="shared" ref="V5:V45" si="12">IF(FIXED(M5,1)="0.0",FIXED(M5,2),FIXED(M5,1))</f>
        <v>100.0</v>
      </c>
    </row>
    <row r="6" spans="1:22" s="589" customFormat="1" ht="23.25" customHeight="1" x14ac:dyDescent="0.5">
      <c r="A6" s="355" t="s">
        <v>133</v>
      </c>
      <c r="B6" s="622">
        <f>VLOOKUP($A6,T4_data!$A:$M,3,FALSE)</f>
        <v>207855.63</v>
      </c>
      <c r="C6" s="623">
        <v>20246.09</v>
      </c>
      <c r="D6" s="623">
        <f>VLOOKUP($A6,T4_data!$A:$M,4,FALSE)</f>
        <v>18448.16</v>
      </c>
      <c r="E6" s="623">
        <f>VLOOKUP($A6,T4_data!$A:$M,5,FALSE)</f>
        <v>73103.94</v>
      </c>
      <c r="F6" s="602">
        <f>VLOOKUP($A6,T4_data!$A:$M,7,FALSE)</f>
        <v>5.95</v>
      </c>
      <c r="G6" s="602">
        <v>17.309999999999999</v>
      </c>
      <c r="H6" s="602">
        <f>VLOOKUP($A6,T4_data!$A:$M,8,FALSE)</f>
        <v>12.68</v>
      </c>
      <c r="I6" s="602">
        <f>VLOOKUP($A6,T4_data!$A:$M,9,FALSE)</f>
        <v>12.35</v>
      </c>
      <c r="J6" s="602">
        <f>VLOOKUP($A6,T4_data!$A:$M,11,FALSE)</f>
        <v>69.16</v>
      </c>
      <c r="K6" s="602">
        <v>68.52</v>
      </c>
      <c r="L6" s="602">
        <f>VLOOKUP($A6,T4_data!$A:$M,12,FALSE)</f>
        <v>71.989999999999995</v>
      </c>
      <c r="M6" s="664">
        <f>VLOOKUP($A6,T4_data!$A:$M,13,FALSE)</f>
        <v>68.22</v>
      </c>
      <c r="O6" s="603" t="str">
        <f t="shared" si="5"/>
        <v>6.0</v>
      </c>
      <c r="P6" s="624" t="str">
        <f t="shared" si="6"/>
        <v>17.3</v>
      </c>
      <c r="Q6" s="624" t="str">
        <f t="shared" si="7"/>
        <v>12.7</v>
      </c>
      <c r="R6" s="624" t="str">
        <f t="shared" si="8"/>
        <v>12.4</v>
      </c>
      <c r="S6" s="624" t="str">
        <f t="shared" si="9"/>
        <v>69.2</v>
      </c>
      <c r="T6" s="624" t="str">
        <f t="shared" si="10"/>
        <v>68.5</v>
      </c>
      <c r="U6" s="624" t="str">
        <f t="shared" si="11"/>
        <v>72.0</v>
      </c>
      <c r="V6" s="625" t="str">
        <f t="shared" si="12"/>
        <v>68.2</v>
      </c>
    </row>
    <row r="7" spans="1:22" s="589" customFormat="1" ht="23.25" customHeight="1" x14ac:dyDescent="0.5">
      <c r="A7" s="356" t="s">
        <v>134</v>
      </c>
      <c r="B7" s="626">
        <f>VLOOKUP($A7,T4_data!$A:$M,3,FALSE)</f>
        <v>54956.21</v>
      </c>
      <c r="C7" s="608">
        <v>6214.95</v>
      </c>
      <c r="D7" s="608">
        <f>VLOOKUP($A7,T4_data!$A:$M,4,FALSE)</f>
        <v>5040.8100000000004</v>
      </c>
      <c r="E7" s="608">
        <f>VLOOKUP($A7,T4_data!$A:$M,5,FALSE)</f>
        <v>20848.560000000001</v>
      </c>
      <c r="F7" s="606">
        <f>VLOOKUP($A7,T4_data!$A:$M,7,FALSE)</f>
        <v>13.66</v>
      </c>
      <c r="G7" s="606">
        <v>34.29</v>
      </c>
      <c r="H7" s="606">
        <f>VLOOKUP($A7,T4_data!$A:$M,8,FALSE)</f>
        <v>23.78</v>
      </c>
      <c r="I7" s="606">
        <f>VLOOKUP($A7,T4_data!$A:$M,9,FALSE)</f>
        <v>25.01</v>
      </c>
      <c r="J7" s="606">
        <f>VLOOKUP($A7,T4_data!$A:$M,11,FALSE)</f>
        <v>18.29</v>
      </c>
      <c r="K7" s="606">
        <v>21.03</v>
      </c>
      <c r="L7" s="606">
        <f>VLOOKUP($A7,T4_data!$A:$M,12,FALSE)</f>
        <v>19.670000000000002</v>
      </c>
      <c r="M7" s="665">
        <f>VLOOKUP($A7,T4_data!$A:$M,13,FALSE)</f>
        <v>19.46</v>
      </c>
      <c r="O7" s="603" t="str">
        <f t="shared" si="5"/>
        <v>13.7</v>
      </c>
      <c r="P7" s="624" t="str">
        <f t="shared" si="6"/>
        <v>34.3</v>
      </c>
      <c r="Q7" s="624" t="str">
        <f t="shared" si="7"/>
        <v>23.8</v>
      </c>
      <c r="R7" s="624" t="str">
        <f t="shared" si="8"/>
        <v>25.0</v>
      </c>
      <c r="S7" s="624" t="str">
        <f t="shared" si="9"/>
        <v>18.3</v>
      </c>
      <c r="T7" s="624" t="str">
        <f t="shared" si="10"/>
        <v>21.0</v>
      </c>
      <c r="U7" s="624" t="str">
        <f t="shared" si="11"/>
        <v>19.7</v>
      </c>
      <c r="V7" s="625" t="str">
        <f t="shared" si="12"/>
        <v>19.5</v>
      </c>
    </row>
    <row r="8" spans="1:22" s="589" customFormat="1" ht="23.25" customHeight="1" x14ac:dyDescent="0.5">
      <c r="A8" s="356" t="s">
        <v>135</v>
      </c>
      <c r="B8" s="626">
        <f>VLOOKUP($A8,T4_data!$A:$M,3,FALSE)</f>
        <v>35243.300000000003</v>
      </c>
      <c r="C8" s="608">
        <v>3414.9</v>
      </c>
      <c r="D8" s="608">
        <f>VLOOKUP($A8,T4_data!$A:$M,4,FALSE)</f>
        <v>3549.08</v>
      </c>
      <c r="E8" s="608">
        <f>VLOOKUP($A8,T4_data!$A:$M,5,FALSE)</f>
        <v>12331.5</v>
      </c>
      <c r="F8" s="606">
        <f>VLOOKUP($A8,T4_data!$A:$M,7,FALSE)</f>
        <v>3.13</v>
      </c>
      <c r="G8" s="606">
        <v>22.19</v>
      </c>
      <c r="H8" s="606">
        <f>VLOOKUP($A8,T4_data!$A:$M,8,FALSE)</f>
        <v>3.16</v>
      </c>
      <c r="I8" s="606">
        <f>VLOOKUP($A8,T4_data!$A:$M,9,FALSE)</f>
        <v>14.3</v>
      </c>
      <c r="J8" s="606">
        <f>VLOOKUP($A8,T4_data!$A:$M,11,FALSE)</f>
        <v>11.73</v>
      </c>
      <c r="K8" s="606">
        <v>11.56</v>
      </c>
      <c r="L8" s="606">
        <f>VLOOKUP($A8,T4_data!$A:$M,12,FALSE)</f>
        <v>13.85</v>
      </c>
      <c r="M8" s="665">
        <f>VLOOKUP($A8,T4_data!$A:$M,13,FALSE)</f>
        <v>11.51</v>
      </c>
      <c r="O8" s="603" t="str">
        <f t="shared" si="5"/>
        <v>3.1</v>
      </c>
      <c r="P8" s="624" t="str">
        <f t="shared" si="6"/>
        <v>22.2</v>
      </c>
      <c r="Q8" s="624" t="str">
        <f t="shared" si="7"/>
        <v>3.2</v>
      </c>
      <c r="R8" s="624" t="str">
        <f t="shared" si="8"/>
        <v>14.3</v>
      </c>
      <c r="S8" s="624" t="str">
        <f t="shared" si="9"/>
        <v>11.7</v>
      </c>
      <c r="T8" s="624" t="str">
        <f t="shared" si="10"/>
        <v>11.6</v>
      </c>
      <c r="U8" s="624" t="str">
        <f t="shared" si="11"/>
        <v>13.9</v>
      </c>
      <c r="V8" s="625" t="str">
        <f t="shared" si="12"/>
        <v>11.5</v>
      </c>
    </row>
    <row r="9" spans="1:22" s="589" customFormat="1" ht="23.25" customHeight="1" x14ac:dyDescent="0.5">
      <c r="A9" s="356" t="s">
        <v>136</v>
      </c>
      <c r="B9" s="626">
        <f>VLOOKUP($A9,T4_data!$A:$M,3,FALSE)</f>
        <v>23285.759999999998</v>
      </c>
      <c r="C9" s="608">
        <v>2046.21</v>
      </c>
      <c r="D9" s="608">
        <f>VLOOKUP($A9,T4_data!$A:$M,4,FALSE)</f>
        <v>1763.77</v>
      </c>
      <c r="E9" s="608">
        <f>VLOOKUP($A9,T4_data!$A:$M,5,FALSE)</f>
        <v>7649.49</v>
      </c>
      <c r="F9" s="606">
        <f>VLOOKUP($A9,T4_data!$A:$M,7,FALSE)</f>
        <v>-5.32</v>
      </c>
      <c r="G9" s="606">
        <v>1.48</v>
      </c>
      <c r="H9" s="606">
        <f>VLOOKUP($A9,T4_data!$A:$M,8,FALSE)</f>
        <v>5.49</v>
      </c>
      <c r="I9" s="606">
        <f>VLOOKUP($A9,T4_data!$A:$M,9,FALSE)</f>
        <v>1.3</v>
      </c>
      <c r="J9" s="606">
        <f>VLOOKUP($A9,T4_data!$A:$M,11,FALSE)</f>
        <v>7.75</v>
      </c>
      <c r="K9" s="606">
        <v>6.92</v>
      </c>
      <c r="L9" s="606">
        <f>VLOOKUP($A9,T4_data!$A:$M,12,FALSE)</f>
        <v>6.88</v>
      </c>
      <c r="M9" s="665">
        <f>VLOOKUP($A9,T4_data!$A:$M,13,FALSE)</f>
        <v>7.14</v>
      </c>
      <c r="O9" s="603" t="str">
        <f t="shared" si="5"/>
        <v>-5.3</v>
      </c>
      <c r="P9" s="624" t="str">
        <f t="shared" si="6"/>
        <v>1.5</v>
      </c>
      <c r="Q9" s="624" t="str">
        <f t="shared" si="7"/>
        <v>5.5</v>
      </c>
      <c r="R9" s="624" t="str">
        <f t="shared" si="8"/>
        <v>1.3</v>
      </c>
      <c r="S9" s="624" t="str">
        <f t="shared" si="9"/>
        <v>7.8</v>
      </c>
      <c r="T9" s="624" t="str">
        <f t="shared" si="10"/>
        <v>6.9</v>
      </c>
      <c r="U9" s="624" t="str">
        <f t="shared" si="11"/>
        <v>6.9</v>
      </c>
      <c r="V9" s="625" t="str">
        <f t="shared" si="12"/>
        <v>7.1</v>
      </c>
    </row>
    <row r="10" spans="1:22" s="589" customFormat="1" ht="23.25" customHeight="1" x14ac:dyDescent="0.5">
      <c r="A10" s="356" t="s">
        <v>137</v>
      </c>
      <c r="B10" s="626">
        <f>VLOOKUP($A10,T4_data!$A:$M,3,FALSE)</f>
        <v>70165.27</v>
      </c>
      <c r="C10" s="608">
        <v>6323.73</v>
      </c>
      <c r="D10" s="608">
        <f>VLOOKUP($A10,T4_data!$A:$M,4,FALSE)</f>
        <v>6049.06</v>
      </c>
      <c r="E10" s="608">
        <f>VLOOKUP($A10,T4_data!$A:$M,5,FALSE)</f>
        <v>23843.27</v>
      </c>
      <c r="F10" s="606">
        <f>VLOOKUP($A10,T4_data!$A:$M,7,FALSE)</f>
        <v>4.58</v>
      </c>
      <c r="G10" s="606">
        <v>11.72</v>
      </c>
      <c r="H10" s="606">
        <f>VLOOKUP($A10,T4_data!$A:$M,8,FALSE)</f>
        <v>15.03</v>
      </c>
      <c r="I10" s="606">
        <f>VLOOKUP($A10,T4_data!$A:$M,9,FALSE)</f>
        <v>7.55</v>
      </c>
      <c r="J10" s="606">
        <f>VLOOKUP($A10,T4_data!$A:$M,11,FALSE)</f>
        <v>23.35</v>
      </c>
      <c r="K10" s="606">
        <v>21.4</v>
      </c>
      <c r="L10" s="606">
        <f>VLOOKUP($A10,T4_data!$A:$M,12,FALSE)</f>
        <v>23.61</v>
      </c>
      <c r="M10" s="665">
        <f>VLOOKUP($A10,T4_data!$A:$M,13,FALSE)</f>
        <v>22.25</v>
      </c>
      <c r="O10" s="603" t="str">
        <f t="shared" si="5"/>
        <v>4.6</v>
      </c>
      <c r="P10" s="624" t="str">
        <f t="shared" si="6"/>
        <v>11.7</v>
      </c>
      <c r="Q10" s="624" t="str">
        <f t="shared" si="7"/>
        <v>15.0</v>
      </c>
      <c r="R10" s="624" t="str">
        <f t="shared" si="8"/>
        <v>7.6</v>
      </c>
      <c r="S10" s="624" t="str">
        <f t="shared" si="9"/>
        <v>23.4</v>
      </c>
      <c r="T10" s="624" t="str">
        <f t="shared" si="10"/>
        <v>21.4</v>
      </c>
      <c r="U10" s="624" t="str">
        <f t="shared" si="11"/>
        <v>23.6</v>
      </c>
      <c r="V10" s="625" t="str">
        <f t="shared" si="12"/>
        <v>22.3</v>
      </c>
    </row>
    <row r="11" spans="1:22" s="589" customFormat="1" ht="23.25" customHeight="1" x14ac:dyDescent="0.5">
      <c r="A11" s="356" t="s">
        <v>138</v>
      </c>
      <c r="B11" s="626">
        <f>VLOOKUP($A11,T4_data!$A:$M,3,FALSE)</f>
        <v>40052.080000000002</v>
      </c>
      <c r="C11" s="608">
        <v>3417.11</v>
      </c>
      <c r="D11" s="608">
        <f>VLOOKUP($A11,T4_data!$A:$M,4,FALSE)</f>
        <v>3319.86</v>
      </c>
      <c r="E11" s="608">
        <f>VLOOKUP($A11,T4_data!$A:$M,5,FALSE)</f>
        <v>13279.93</v>
      </c>
      <c r="F11" s="606">
        <f>VLOOKUP($A11,T4_data!$A:$M,7,FALSE)</f>
        <v>-0.81</v>
      </c>
      <c r="G11" s="606">
        <v>13.15</v>
      </c>
      <c r="H11" s="606">
        <f>VLOOKUP($A11,T4_data!$A:$M,8,FALSE)</f>
        <v>7.83</v>
      </c>
      <c r="I11" s="606">
        <f>VLOOKUP($A11,T4_data!$A:$M,9,FALSE)</f>
        <v>6.21</v>
      </c>
      <c r="J11" s="606">
        <f>VLOOKUP($A11,T4_data!$A:$M,11,FALSE)</f>
        <v>13.33</v>
      </c>
      <c r="K11" s="606">
        <v>11.56</v>
      </c>
      <c r="L11" s="606">
        <f>VLOOKUP($A11,T4_data!$A:$M,12,FALSE)</f>
        <v>12.96</v>
      </c>
      <c r="M11" s="665">
        <f>VLOOKUP($A11,T4_data!$A:$M,13,FALSE)</f>
        <v>12.39</v>
      </c>
      <c r="O11" s="603" t="str">
        <f t="shared" si="5"/>
        <v>-0.8</v>
      </c>
      <c r="P11" s="624" t="str">
        <f t="shared" si="6"/>
        <v>13.2</v>
      </c>
      <c r="Q11" s="624" t="str">
        <f t="shared" si="7"/>
        <v>7.8</v>
      </c>
      <c r="R11" s="624" t="str">
        <f t="shared" si="8"/>
        <v>6.2</v>
      </c>
      <c r="S11" s="624" t="str">
        <f t="shared" si="9"/>
        <v>13.3</v>
      </c>
      <c r="T11" s="624" t="str">
        <f t="shared" si="10"/>
        <v>11.6</v>
      </c>
      <c r="U11" s="624" t="str">
        <f t="shared" si="11"/>
        <v>13.0</v>
      </c>
      <c r="V11" s="625" t="str">
        <f t="shared" si="12"/>
        <v>12.4</v>
      </c>
    </row>
    <row r="12" spans="1:22" s="589" customFormat="1" ht="23.25" customHeight="1" x14ac:dyDescent="0.5">
      <c r="A12" s="356" t="s">
        <v>139</v>
      </c>
      <c r="B12" s="626">
        <f>VLOOKUP($A12,T4_data!$A:$M,3,FALSE)</f>
        <v>10363.82</v>
      </c>
      <c r="C12" s="608">
        <v>778.47</v>
      </c>
      <c r="D12" s="608">
        <f>VLOOKUP($A12,T4_data!$A:$M,4,FALSE)</f>
        <v>862.09</v>
      </c>
      <c r="E12" s="608">
        <f>VLOOKUP($A12,T4_data!$A:$M,5,FALSE)</f>
        <v>3267.83</v>
      </c>
      <c r="F12" s="606">
        <f>VLOOKUP($A12,T4_data!$A:$M,7,FALSE)</f>
        <v>1.21</v>
      </c>
      <c r="G12" s="606">
        <v>-6.61</v>
      </c>
      <c r="H12" s="606">
        <f>VLOOKUP($A12,T4_data!$A:$M,8,FALSE)</f>
        <v>2.76</v>
      </c>
      <c r="I12" s="606">
        <f>VLOOKUP($A12,T4_data!$A:$M,9,FALSE)</f>
        <v>7.71</v>
      </c>
      <c r="J12" s="606">
        <f>VLOOKUP($A12,T4_data!$A:$M,11,FALSE)</f>
        <v>3.45</v>
      </c>
      <c r="K12" s="606">
        <v>2.63</v>
      </c>
      <c r="L12" s="606">
        <f>VLOOKUP($A12,T4_data!$A:$M,12,FALSE)</f>
        <v>3.36</v>
      </c>
      <c r="M12" s="665">
        <f>VLOOKUP($A12,T4_data!$A:$M,13,FALSE)</f>
        <v>3.05</v>
      </c>
      <c r="O12" s="603" t="str">
        <f t="shared" si="5"/>
        <v>1.2</v>
      </c>
      <c r="P12" s="624" t="str">
        <f t="shared" si="6"/>
        <v>-6.6</v>
      </c>
      <c r="Q12" s="624" t="str">
        <f t="shared" si="7"/>
        <v>2.8</v>
      </c>
      <c r="R12" s="624" t="str">
        <f t="shared" si="8"/>
        <v>7.7</v>
      </c>
      <c r="S12" s="624" t="str">
        <f t="shared" si="9"/>
        <v>3.5</v>
      </c>
      <c r="T12" s="624" t="str">
        <f t="shared" si="10"/>
        <v>2.6</v>
      </c>
      <c r="U12" s="624" t="str">
        <f t="shared" si="11"/>
        <v>3.4</v>
      </c>
      <c r="V12" s="625" t="str">
        <f t="shared" si="12"/>
        <v>3.1</v>
      </c>
    </row>
    <row r="13" spans="1:22" s="589" customFormat="1" ht="23.25" customHeight="1" x14ac:dyDescent="0.5">
      <c r="A13" s="356" t="s">
        <v>140</v>
      </c>
      <c r="B13" s="626">
        <f>VLOOKUP($A13,T4_data!$A:$M,3,FALSE)</f>
        <v>12335.2</v>
      </c>
      <c r="C13" s="608">
        <v>1232.96</v>
      </c>
      <c r="D13" s="608">
        <f>VLOOKUP($A13,T4_data!$A:$M,4,FALSE)</f>
        <v>1023.13</v>
      </c>
      <c r="E13" s="608">
        <f>VLOOKUP($A13,T4_data!$A:$M,5,FALSE)</f>
        <v>4267.8999999999996</v>
      </c>
      <c r="F13" s="606">
        <f>VLOOKUP($A13,T4_data!$A:$M,7,FALSE)</f>
        <v>3.09</v>
      </c>
      <c r="G13" s="606">
        <v>26.72</v>
      </c>
      <c r="H13" s="606">
        <f>VLOOKUP($A13,T4_data!$A:$M,8,FALSE)</f>
        <v>5.0999999999999996</v>
      </c>
      <c r="I13" s="606">
        <f>VLOOKUP($A13,T4_data!$A:$M,9,FALSE)</f>
        <v>10.81</v>
      </c>
      <c r="J13" s="606">
        <f>VLOOKUP($A13,T4_data!$A:$M,11,FALSE)</f>
        <v>4.0999999999999996</v>
      </c>
      <c r="K13" s="606">
        <v>4.17</v>
      </c>
      <c r="L13" s="606">
        <f>VLOOKUP($A13,T4_data!$A:$M,12,FALSE)</f>
        <v>3.99</v>
      </c>
      <c r="M13" s="665">
        <f>VLOOKUP($A13,T4_data!$A:$M,13,FALSE)</f>
        <v>3.98</v>
      </c>
      <c r="O13" s="603" t="str">
        <f t="shared" si="5"/>
        <v>3.1</v>
      </c>
      <c r="P13" s="624" t="str">
        <f t="shared" si="6"/>
        <v>26.7</v>
      </c>
      <c r="Q13" s="624" t="str">
        <f t="shared" si="7"/>
        <v>5.1</v>
      </c>
      <c r="R13" s="624" t="str">
        <f t="shared" si="8"/>
        <v>10.8</v>
      </c>
      <c r="S13" s="624" t="str">
        <f t="shared" si="9"/>
        <v>4.1</v>
      </c>
      <c r="T13" s="624" t="str">
        <f t="shared" si="10"/>
        <v>4.2</v>
      </c>
      <c r="U13" s="624" t="str">
        <f t="shared" si="11"/>
        <v>4.0</v>
      </c>
      <c r="V13" s="625" t="str">
        <f t="shared" si="12"/>
        <v>4.0</v>
      </c>
    </row>
    <row r="14" spans="1:22" s="589" customFormat="1" ht="23.25" customHeight="1" x14ac:dyDescent="0.5">
      <c r="A14" s="356" t="s">
        <v>141</v>
      </c>
      <c r="B14" s="626">
        <f>VLOOKUP($A14,T4_data!$A:$M,3,FALSE)</f>
        <v>9471.8799999999992</v>
      </c>
      <c r="C14" s="608">
        <v>681.02</v>
      </c>
      <c r="D14" s="608">
        <f>VLOOKUP($A14,T4_data!$A:$M,4,FALSE)</f>
        <v>863.26</v>
      </c>
      <c r="E14" s="608">
        <f>VLOOKUP($A14,T4_data!$A:$M,5,FALSE)</f>
        <v>3228.82</v>
      </c>
      <c r="F14" s="606">
        <f>VLOOKUP($A14,T4_data!$A:$M,7,FALSE)</f>
        <v>-6.15</v>
      </c>
      <c r="G14" s="606">
        <v>7.21</v>
      </c>
      <c r="H14" s="606">
        <f>VLOOKUP($A14,T4_data!$A:$M,8,FALSE)</f>
        <v>18.46</v>
      </c>
      <c r="I14" s="606">
        <f>VLOOKUP($A14,T4_data!$A:$M,9,FALSE)</f>
        <v>-0.11</v>
      </c>
      <c r="J14" s="606">
        <f>VLOOKUP($A14,T4_data!$A:$M,11,FALSE)</f>
        <v>3.15</v>
      </c>
      <c r="K14" s="606">
        <v>2.2999999999999998</v>
      </c>
      <c r="L14" s="606">
        <f>VLOOKUP($A14,T4_data!$A:$M,12,FALSE)</f>
        <v>3.37</v>
      </c>
      <c r="M14" s="665">
        <f>VLOOKUP($A14,T4_data!$A:$M,13,FALSE)</f>
        <v>3.01</v>
      </c>
      <c r="O14" s="603" t="str">
        <f t="shared" si="5"/>
        <v>-6.2</v>
      </c>
      <c r="P14" s="624" t="str">
        <f t="shared" si="6"/>
        <v>7.2</v>
      </c>
      <c r="Q14" s="624" t="str">
        <f t="shared" si="7"/>
        <v>18.5</v>
      </c>
      <c r="R14" s="624" t="str">
        <f t="shared" si="8"/>
        <v>-0.1</v>
      </c>
      <c r="S14" s="624" t="str">
        <f t="shared" si="9"/>
        <v>3.2</v>
      </c>
      <c r="T14" s="624" t="str">
        <f t="shared" si="10"/>
        <v>2.3</v>
      </c>
      <c r="U14" s="624" t="str">
        <f t="shared" si="11"/>
        <v>3.4</v>
      </c>
      <c r="V14" s="625" t="str">
        <f t="shared" si="12"/>
        <v>3.0</v>
      </c>
    </row>
    <row r="15" spans="1:22" s="589" customFormat="1" ht="23.25" customHeight="1" x14ac:dyDescent="0.5">
      <c r="A15" s="356" t="s">
        <v>142</v>
      </c>
      <c r="B15" s="626">
        <f>VLOOKUP($A15,T4_data!$A:$M,3,FALSE)</f>
        <v>7768.81</v>
      </c>
      <c r="C15" s="608">
        <v>684.74</v>
      </c>
      <c r="D15" s="608">
        <f>VLOOKUP($A15,T4_data!$A:$M,4,FALSE)</f>
        <v>562.76</v>
      </c>
      <c r="E15" s="608">
        <f>VLOOKUP($A15,T4_data!$A:$M,5,FALSE)</f>
        <v>2451.25</v>
      </c>
      <c r="F15" s="606">
        <f>VLOOKUP($A15,T4_data!$A:$M,7,FALSE)</f>
        <v>-2.67</v>
      </c>
      <c r="G15" s="606">
        <v>19.809999999999999</v>
      </c>
      <c r="H15" s="606">
        <f>VLOOKUP($A15,T4_data!$A:$M,8,FALSE)</f>
        <v>6.3</v>
      </c>
      <c r="I15" s="606">
        <f>VLOOKUP($A15,T4_data!$A:$M,9,FALSE)</f>
        <v>4.07</v>
      </c>
      <c r="J15" s="606">
        <f>VLOOKUP($A15,T4_data!$A:$M,11,FALSE)</f>
        <v>2.59</v>
      </c>
      <c r="K15" s="606">
        <v>2.3199999999999998</v>
      </c>
      <c r="L15" s="606">
        <f>VLOOKUP($A15,T4_data!$A:$M,12,FALSE)</f>
        <v>2.2000000000000002</v>
      </c>
      <c r="M15" s="665">
        <f>VLOOKUP($A15,T4_data!$A:$M,13,FALSE)</f>
        <v>2.29</v>
      </c>
      <c r="O15" s="603" t="str">
        <f t="shared" si="5"/>
        <v>-2.7</v>
      </c>
      <c r="P15" s="624" t="str">
        <f t="shared" si="6"/>
        <v>19.8</v>
      </c>
      <c r="Q15" s="624" t="str">
        <f t="shared" si="7"/>
        <v>6.3</v>
      </c>
      <c r="R15" s="624" t="str">
        <f t="shared" si="8"/>
        <v>4.1</v>
      </c>
      <c r="S15" s="624" t="str">
        <f t="shared" si="9"/>
        <v>2.6</v>
      </c>
      <c r="T15" s="624" t="str">
        <f t="shared" si="10"/>
        <v>2.3</v>
      </c>
      <c r="U15" s="624" t="str">
        <f t="shared" si="11"/>
        <v>2.2</v>
      </c>
      <c r="V15" s="625" t="str">
        <f t="shared" si="12"/>
        <v>2.3</v>
      </c>
    </row>
    <row r="16" spans="1:22" s="589" customFormat="1" ht="23.25" customHeight="1" x14ac:dyDescent="0.5">
      <c r="A16" s="356" t="s">
        <v>143</v>
      </c>
      <c r="B16" s="626">
        <f>VLOOKUP($A16,T4_data!$A:$M,3,FALSE)</f>
        <v>112.36</v>
      </c>
      <c r="C16" s="608">
        <v>39.909999999999997</v>
      </c>
      <c r="D16" s="608">
        <f>VLOOKUP($A16,T4_data!$A:$M,4,FALSE)</f>
        <v>8.6199999999999992</v>
      </c>
      <c r="E16" s="608">
        <f>VLOOKUP($A16,T4_data!$A:$M,5,FALSE)</f>
        <v>64.14</v>
      </c>
      <c r="F16" s="606">
        <f>VLOOKUP($A16,T4_data!$A:$M,7,FALSE)</f>
        <v>15.03</v>
      </c>
      <c r="G16" s="606">
        <v>486.05</v>
      </c>
      <c r="H16" s="606">
        <f>VLOOKUP($A16,T4_data!$A:$M,8,FALSE)</f>
        <v>3.48</v>
      </c>
      <c r="I16" s="606">
        <f>VLOOKUP($A16,T4_data!$A:$M,9,FALSE)</f>
        <v>106.9</v>
      </c>
      <c r="J16" s="609">
        <f>VLOOKUP($A16,T4_data!$A:$M,11,FALSE)</f>
        <v>0.04</v>
      </c>
      <c r="K16" s="606">
        <v>0.14000000000000001</v>
      </c>
      <c r="L16" s="609">
        <f>VLOOKUP($A16,T4_data!$A:$M,12,FALSE)</f>
        <v>0.03</v>
      </c>
      <c r="M16" s="665">
        <f>VLOOKUP($A16,T4_data!$A:$M,13,FALSE)</f>
        <v>0.06</v>
      </c>
      <c r="O16" s="603" t="str">
        <f t="shared" si="5"/>
        <v>15.0</v>
      </c>
      <c r="P16" s="624" t="str">
        <f t="shared" si="6"/>
        <v>486.1</v>
      </c>
      <c r="Q16" s="624" t="str">
        <f t="shared" si="7"/>
        <v>3.5</v>
      </c>
      <c r="R16" s="624" t="str">
        <f t="shared" si="8"/>
        <v>106.9</v>
      </c>
      <c r="S16" s="624" t="str">
        <f t="shared" si="9"/>
        <v>0.04</v>
      </c>
      <c r="T16" s="624" t="str">
        <f t="shared" si="10"/>
        <v>0.1</v>
      </c>
      <c r="U16" s="624" t="str">
        <f t="shared" si="11"/>
        <v>0.03</v>
      </c>
      <c r="V16" s="625" t="str">
        <f t="shared" si="12"/>
        <v>0.1</v>
      </c>
    </row>
    <row r="17" spans="1:22" s="589" customFormat="1" ht="23.25" customHeight="1" x14ac:dyDescent="0.5">
      <c r="A17" s="356" t="s">
        <v>144</v>
      </c>
      <c r="B17" s="626">
        <f>VLOOKUP($A17,T4_data!$A:$M,3,FALSE)</f>
        <v>30113.19</v>
      </c>
      <c r="C17" s="608">
        <v>2906.62</v>
      </c>
      <c r="D17" s="608">
        <f>VLOOKUP($A17,T4_data!$A:$M,4,FALSE)</f>
        <v>2729.2</v>
      </c>
      <c r="E17" s="608">
        <f>VLOOKUP($A17,T4_data!$A:$M,5,FALSE)</f>
        <v>10563.33</v>
      </c>
      <c r="F17" s="606">
        <f>VLOOKUP($A17,T4_data!$A:$M,7,FALSE)</f>
        <v>12.71</v>
      </c>
      <c r="G17" s="606">
        <v>10.08</v>
      </c>
      <c r="H17" s="606">
        <f>VLOOKUP($A17,T4_data!$A:$M,8,FALSE)</f>
        <v>25.21</v>
      </c>
      <c r="I17" s="606">
        <f>VLOOKUP($A17,T4_data!$A:$M,9,FALSE)</f>
        <v>9.2799999999999994</v>
      </c>
      <c r="J17" s="606">
        <f>VLOOKUP($A17,T4_data!$A:$M,11,FALSE)</f>
        <v>10.02</v>
      </c>
      <c r="K17" s="606">
        <v>9.84</v>
      </c>
      <c r="L17" s="606">
        <f>VLOOKUP($A17,T4_data!$A:$M,12,FALSE)</f>
        <v>10.65</v>
      </c>
      <c r="M17" s="665">
        <f>VLOOKUP($A17,T4_data!$A:$M,13,FALSE)</f>
        <v>9.86</v>
      </c>
      <c r="O17" s="603" t="str">
        <f t="shared" si="5"/>
        <v>12.7</v>
      </c>
      <c r="P17" s="624" t="str">
        <f t="shared" si="6"/>
        <v>10.1</v>
      </c>
      <c r="Q17" s="624" t="str">
        <f t="shared" si="7"/>
        <v>25.2</v>
      </c>
      <c r="R17" s="624" t="str">
        <f t="shared" si="8"/>
        <v>9.3</v>
      </c>
      <c r="S17" s="624" t="str">
        <f t="shared" si="9"/>
        <v>10.0</v>
      </c>
      <c r="T17" s="624" t="str">
        <f t="shared" si="10"/>
        <v>9.8</v>
      </c>
      <c r="U17" s="624" t="str">
        <f t="shared" si="11"/>
        <v>10.7</v>
      </c>
      <c r="V17" s="625" t="str">
        <f t="shared" si="12"/>
        <v>9.9</v>
      </c>
    </row>
    <row r="18" spans="1:22" s="589" customFormat="1" ht="23.25" customHeight="1" x14ac:dyDescent="0.5">
      <c r="A18" s="356" t="s">
        <v>145</v>
      </c>
      <c r="B18" s="626">
        <f>VLOOKUP($A18,T4_data!$A:$M,3,FALSE)</f>
        <v>9239.39</v>
      </c>
      <c r="C18" s="608">
        <v>901.82</v>
      </c>
      <c r="D18" s="608">
        <f>VLOOKUP($A18,T4_data!$A:$M,4,FALSE)</f>
        <v>1046.98</v>
      </c>
      <c r="E18" s="608">
        <f>VLOOKUP($A18,T4_data!$A:$M,5,FALSE)</f>
        <v>3217.04</v>
      </c>
      <c r="F18" s="606">
        <f>VLOOKUP($A18,T4_data!$A:$M,7,FALSE)</f>
        <v>43.35</v>
      </c>
      <c r="G18" s="606">
        <v>17.920000000000002</v>
      </c>
      <c r="H18" s="606">
        <f>VLOOKUP($A18,T4_data!$A:$M,8,FALSE)</f>
        <v>88.9</v>
      </c>
      <c r="I18" s="606">
        <f>VLOOKUP($A18,T4_data!$A:$M,9,FALSE)</f>
        <v>6.67</v>
      </c>
      <c r="J18" s="606">
        <f>VLOOKUP($A18,T4_data!$A:$M,11,FALSE)</f>
        <v>3.07</v>
      </c>
      <c r="K18" s="606">
        <v>3.05</v>
      </c>
      <c r="L18" s="606">
        <f>VLOOKUP($A18,T4_data!$A:$M,12,FALSE)</f>
        <v>4.09</v>
      </c>
      <c r="M18" s="665">
        <f>VLOOKUP($A18,T4_data!$A:$M,13,FALSE)</f>
        <v>3</v>
      </c>
      <c r="O18" s="603" t="str">
        <f t="shared" si="5"/>
        <v>43.4</v>
      </c>
      <c r="P18" s="624" t="str">
        <f t="shared" si="6"/>
        <v>17.9</v>
      </c>
      <c r="Q18" s="624" t="str">
        <f t="shared" si="7"/>
        <v>88.9</v>
      </c>
      <c r="R18" s="624" t="str">
        <f t="shared" si="8"/>
        <v>6.7</v>
      </c>
      <c r="S18" s="624" t="str">
        <f t="shared" si="9"/>
        <v>3.1</v>
      </c>
      <c r="T18" s="624" t="str">
        <f t="shared" si="10"/>
        <v>3.1</v>
      </c>
      <c r="U18" s="624" t="str">
        <f t="shared" si="11"/>
        <v>4.1</v>
      </c>
      <c r="V18" s="625" t="str">
        <f t="shared" si="12"/>
        <v>3.0</v>
      </c>
    </row>
    <row r="19" spans="1:22" s="589" customFormat="1" ht="23.25" customHeight="1" x14ac:dyDescent="0.5">
      <c r="A19" s="356" t="s">
        <v>146</v>
      </c>
      <c r="B19" s="626">
        <f>VLOOKUP($A19,T4_data!$A:$M,3,FALSE)</f>
        <v>4929.12</v>
      </c>
      <c r="C19" s="608">
        <v>493.92</v>
      </c>
      <c r="D19" s="608">
        <f>VLOOKUP($A19,T4_data!$A:$M,4,FALSE)</f>
        <v>430.06</v>
      </c>
      <c r="E19" s="608">
        <f>VLOOKUP($A19,T4_data!$A:$M,5,FALSE)</f>
        <v>1804.92</v>
      </c>
      <c r="F19" s="606">
        <f>VLOOKUP($A19,T4_data!$A:$M,7,FALSE)</f>
        <v>6.14</v>
      </c>
      <c r="G19" s="606">
        <v>4.43</v>
      </c>
      <c r="H19" s="606">
        <f>VLOOKUP($A19,T4_data!$A:$M,8,FALSE)</f>
        <v>-10.54</v>
      </c>
      <c r="I19" s="606">
        <f>VLOOKUP($A19,T4_data!$A:$M,9,FALSE)</f>
        <v>-0.75</v>
      </c>
      <c r="J19" s="606">
        <f>VLOOKUP($A19,T4_data!$A:$M,11,FALSE)</f>
        <v>1.64</v>
      </c>
      <c r="K19" s="606">
        <v>1.67</v>
      </c>
      <c r="L19" s="606">
        <f>VLOOKUP($A19,T4_data!$A:$M,12,FALSE)</f>
        <v>1.68</v>
      </c>
      <c r="M19" s="665">
        <f>VLOOKUP($A19,T4_data!$A:$M,13,FALSE)</f>
        <v>1.68</v>
      </c>
      <c r="O19" s="603" t="str">
        <f t="shared" si="5"/>
        <v>6.1</v>
      </c>
      <c r="P19" s="624" t="str">
        <f t="shared" si="6"/>
        <v>4.4</v>
      </c>
      <c r="Q19" s="624" t="str">
        <f t="shared" si="7"/>
        <v>-10.5</v>
      </c>
      <c r="R19" s="624" t="str">
        <f t="shared" si="8"/>
        <v>-0.8</v>
      </c>
      <c r="S19" s="624" t="str">
        <f t="shared" si="9"/>
        <v>1.6</v>
      </c>
      <c r="T19" s="624" t="str">
        <f t="shared" si="10"/>
        <v>1.7</v>
      </c>
      <c r="U19" s="624" t="str">
        <f t="shared" si="11"/>
        <v>1.7</v>
      </c>
      <c r="V19" s="625" t="str">
        <f t="shared" si="12"/>
        <v>1.7</v>
      </c>
    </row>
    <row r="20" spans="1:22" s="589" customFormat="1" ht="23.25" customHeight="1" x14ac:dyDescent="0.5">
      <c r="A20" s="356" t="s">
        <v>147</v>
      </c>
      <c r="B20" s="626">
        <f>VLOOKUP($A20,T4_data!$A:$M,3,FALSE)</f>
        <v>4174.32</v>
      </c>
      <c r="C20" s="608">
        <v>388.25</v>
      </c>
      <c r="D20" s="608">
        <f>VLOOKUP($A20,T4_data!$A:$M,4,FALSE)</f>
        <v>333.38</v>
      </c>
      <c r="E20" s="608">
        <f>VLOOKUP($A20,T4_data!$A:$M,5,FALSE)</f>
        <v>1511.67</v>
      </c>
      <c r="F20" s="606">
        <f>VLOOKUP($A20,T4_data!$A:$M,7,FALSE)</f>
        <v>-5.38</v>
      </c>
      <c r="G20" s="606">
        <v>3.9</v>
      </c>
      <c r="H20" s="606">
        <f>VLOOKUP($A20,T4_data!$A:$M,8,FALSE)</f>
        <v>15.35</v>
      </c>
      <c r="I20" s="606">
        <f>VLOOKUP($A20,T4_data!$A:$M,9,FALSE)</f>
        <v>9.73</v>
      </c>
      <c r="J20" s="606">
        <f>VLOOKUP($A20,T4_data!$A:$M,11,FALSE)</f>
        <v>1.39</v>
      </c>
      <c r="K20" s="606">
        <v>1.31</v>
      </c>
      <c r="L20" s="606">
        <f>VLOOKUP($A20,T4_data!$A:$M,12,FALSE)</f>
        <v>1.3</v>
      </c>
      <c r="M20" s="665">
        <f>VLOOKUP($A20,T4_data!$A:$M,13,FALSE)</f>
        <v>1.41</v>
      </c>
      <c r="O20" s="603" t="str">
        <f t="shared" si="5"/>
        <v>-5.4</v>
      </c>
      <c r="P20" s="624" t="str">
        <f t="shared" si="6"/>
        <v>3.9</v>
      </c>
      <c r="Q20" s="624" t="str">
        <f t="shared" si="7"/>
        <v>15.4</v>
      </c>
      <c r="R20" s="624" t="str">
        <f t="shared" si="8"/>
        <v>9.7</v>
      </c>
      <c r="S20" s="624" t="str">
        <f t="shared" si="9"/>
        <v>1.4</v>
      </c>
      <c r="T20" s="624" t="str">
        <f t="shared" si="10"/>
        <v>1.3</v>
      </c>
      <c r="U20" s="624" t="str">
        <f t="shared" si="11"/>
        <v>1.3</v>
      </c>
      <c r="V20" s="625" t="str">
        <f t="shared" si="12"/>
        <v>1.4</v>
      </c>
    </row>
    <row r="21" spans="1:22" s="589" customFormat="1" ht="23.25" customHeight="1" x14ac:dyDescent="0.5">
      <c r="A21" s="356" t="s">
        <v>148</v>
      </c>
      <c r="B21" s="626">
        <f>VLOOKUP($A21,T4_data!$A:$M,3,FALSE)</f>
        <v>11770.36</v>
      </c>
      <c r="C21" s="608">
        <v>1122.6300000000001</v>
      </c>
      <c r="D21" s="608">
        <f>VLOOKUP($A21,T4_data!$A:$M,4,FALSE)</f>
        <v>918.79</v>
      </c>
      <c r="E21" s="608">
        <f>VLOOKUP($A21,T4_data!$A:$M,5,FALSE)</f>
        <v>4029.71</v>
      </c>
      <c r="F21" s="606">
        <f>VLOOKUP($A21,T4_data!$A:$M,7,FALSE)</f>
        <v>4.93</v>
      </c>
      <c r="G21" s="606">
        <v>9.09</v>
      </c>
      <c r="H21" s="606">
        <f>VLOOKUP($A21,T4_data!$A:$M,8,FALSE)</f>
        <v>7.37</v>
      </c>
      <c r="I21" s="606">
        <f>VLOOKUP($A21,T4_data!$A:$M,9,FALSE)</f>
        <v>16.670000000000002</v>
      </c>
      <c r="J21" s="606">
        <f>VLOOKUP($A21,T4_data!$A:$M,11,FALSE)</f>
        <v>3.92</v>
      </c>
      <c r="K21" s="606">
        <v>3.8</v>
      </c>
      <c r="L21" s="606">
        <f>VLOOKUP($A21,T4_data!$A:$M,12,FALSE)</f>
        <v>3.59</v>
      </c>
      <c r="M21" s="665">
        <f>VLOOKUP($A21,T4_data!$A:$M,13,FALSE)</f>
        <v>3.76</v>
      </c>
      <c r="O21" s="603" t="str">
        <f t="shared" si="5"/>
        <v>4.9</v>
      </c>
      <c r="P21" s="624" t="str">
        <f t="shared" si="6"/>
        <v>9.1</v>
      </c>
      <c r="Q21" s="624" t="str">
        <f t="shared" si="7"/>
        <v>7.4</v>
      </c>
      <c r="R21" s="624" t="str">
        <f t="shared" si="8"/>
        <v>16.7</v>
      </c>
      <c r="S21" s="624" t="str">
        <f t="shared" si="9"/>
        <v>3.9</v>
      </c>
      <c r="T21" s="624" t="str">
        <f t="shared" si="10"/>
        <v>3.8</v>
      </c>
      <c r="U21" s="624" t="str">
        <f t="shared" si="11"/>
        <v>3.6</v>
      </c>
      <c r="V21" s="625" t="str">
        <f t="shared" si="12"/>
        <v>3.8</v>
      </c>
    </row>
    <row r="22" spans="1:22" s="589" customFormat="1" ht="23.25" customHeight="1" x14ac:dyDescent="0.5">
      <c r="A22" s="356" t="s">
        <v>149</v>
      </c>
      <c r="B22" s="626">
        <f>VLOOKUP($A22,T4_data!$A:$M,3,FALSE)</f>
        <v>24205.09</v>
      </c>
      <c r="C22" s="608">
        <v>2246.3000000000002</v>
      </c>
      <c r="D22" s="608">
        <f>VLOOKUP($A22,T4_data!$A:$M,4,FALSE)</f>
        <v>2045.44</v>
      </c>
      <c r="E22" s="608">
        <f>VLOOKUP($A22,T4_data!$A:$M,5,FALSE)</f>
        <v>8431.1200000000008</v>
      </c>
      <c r="F22" s="606">
        <f>VLOOKUP($A22,T4_data!$A:$M,7,FALSE)</f>
        <v>10.23</v>
      </c>
      <c r="G22" s="606">
        <v>4.03</v>
      </c>
      <c r="H22" s="606">
        <f>VLOOKUP($A22,T4_data!$A:$M,8,FALSE)</f>
        <v>6.07</v>
      </c>
      <c r="I22" s="606">
        <f>VLOOKUP($A22,T4_data!$A:$M,9,FALSE)</f>
        <v>6.95</v>
      </c>
      <c r="J22" s="606">
        <f>VLOOKUP($A22,T4_data!$A:$M,11,FALSE)</f>
        <v>8.0500000000000007</v>
      </c>
      <c r="K22" s="606">
        <v>7.6</v>
      </c>
      <c r="L22" s="606">
        <f>VLOOKUP($A22,T4_data!$A:$M,12,FALSE)</f>
        <v>7.98</v>
      </c>
      <c r="M22" s="665">
        <f>VLOOKUP($A22,T4_data!$A:$M,13,FALSE)</f>
        <v>7.87</v>
      </c>
      <c r="O22" s="603" t="str">
        <f t="shared" si="5"/>
        <v>10.2</v>
      </c>
      <c r="P22" s="624" t="str">
        <f t="shared" si="6"/>
        <v>4.0</v>
      </c>
      <c r="Q22" s="624" t="str">
        <f t="shared" si="7"/>
        <v>6.1</v>
      </c>
      <c r="R22" s="624" t="str">
        <f t="shared" si="8"/>
        <v>7.0</v>
      </c>
      <c r="S22" s="624" t="str">
        <f t="shared" si="9"/>
        <v>8.1</v>
      </c>
      <c r="T22" s="624" t="str">
        <f t="shared" si="10"/>
        <v>7.6</v>
      </c>
      <c r="U22" s="624" t="str">
        <f t="shared" si="11"/>
        <v>8.0</v>
      </c>
      <c r="V22" s="625" t="str">
        <f t="shared" si="12"/>
        <v>7.9</v>
      </c>
    </row>
    <row r="23" spans="1:22" s="589" customFormat="1" ht="23.25" customHeight="1" x14ac:dyDescent="0.5">
      <c r="A23" s="355" t="s">
        <v>150</v>
      </c>
      <c r="B23" s="622">
        <f>VLOOKUP($A23,T4_data!$A:$M,3,FALSE)</f>
        <v>87886.5</v>
      </c>
      <c r="C23" s="623">
        <v>8265.89</v>
      </c>
      <c r="D23" s="623">
        <f>VLOOKUP($A23,T4_data!$A:$M,4,FALSE)</f>
        <v>6818.42</v>
      </c>
      <c r="E23" s="623">
        <f>VLOOKUP($A23,T4_data!$A:$M,5,FALSE)</f>
        <v>31121.14</v>
      </c>
      <c r="F23" s="602">
        <f>VLOOKUP($A23,T4_data!$A:$M,7,FALSE)</f>
        <v>4.6399999999999997</v>
      </c>
      <c r="G23" s="602">
        <v>10.15</v>
      </c>
      <c r="H23" s="602">
        <f>VLOOKUP($A23,T4_data!$A:$M,8,FALSE)</f>
        <v>1.37</v>
      </c>
      <c r="I23" s="602">
        <f>VLOOKUP($A23,T4_data!$A:$M,9,FALSE)</f>
        <v>10.92</v>
      </c>
      <c r="J23" s="602">
        <f>VLOOKUP($A23,T4_data!$A:$M,11,FALSE)</f>
        <v>29.24</v>
      </c>
      <c r="K23" s="602">
        <v>27.97</v>
      </c>
      <c r="L23" s="602">
        <f>VLOOKUP($A23,T4_data!$A:$M,12,FALSE)</f>
        <v>26.61</v>
      </c>
      <c r="M23" s="664">
        <f>VLOOKUP($A23,T4_data!$A:$M,13,FALSE)</f>
        <v>29.04</v>
      </c>
      <c r="O23" s="603" t="str">
        <f t="shared" si="5"/>
        <v>4.6</v>
      </c>
      <c r="P23" s="624" t="str">
        <f t="shared" si="6"/>
        <v>10.2</v>
      </c>
      <c r="Q23" s="624" t="str">
        <f t="shared" si="7"/>
        <v>1.4</v>
      </c>
      <c r="R23" s="624" t="str">
        <f t="shared" si="8"/>
        <v>10.9</v>
      </c>
      <c r="S23" s="624" t="str">
        <f t="shared" si="9"/>
        <v>29.2</v>
      </c>
      <c r="T23" s="624" t="str">
        <f t="shared" si="10"/>
        <v>28.0</v>
      </c>
      <c r="U23" s="624" t="str">
        <f t="shared" si="11"/>
        <v>26.6</v>
      </c>
      <c r="V23" s="625" t="str">
        <f t="shared" si="12"/>
        <v>29.0</v>
      </c>
    </row>
    <row r="24" spans="1:22" s="589" customFormat="1" ht="23.25" customHeight="1" x14ac:dyDescent="0.5">
      <c r="A24" s="356" t="s">
        <v>151</v>
      </c>
      <c r="B24" s="626">
        <f>VLOOKUP($A24,T4_data!$A:$M,3,FALSE)</f>
        <v>14203.68</v>
      </c>
      <c r="C24" s="608">
        <v>1299.74</v>
      </c>
      <c r="D24" s="608">
        <f>VLOOKUP($A24,T4_data!$A:$M,4,FALSE)</f>
        <v>1176.08</v>
      </c>
      <c r="E24" s="608">
        <f>VLOOKUP($A24,T4_data!$A:$M,5,FALSE)</f>
        <v>6762.72</v>
      </c>
      <c r="F24" s="606">
        <f>VLOOKUP($A24,T4_data!$A:$M,7,FALSE)</f>
        <v>13.07</v>
      </c>
      <c r="G24" s="606">
        <v>9.15</v>
      </c>
      <c r="H24" s="606">
        <f>VLOOKUP($A24,T4_data!$A:$M,8,FALSE)</f>
        <v>8.7100000000000009</v>
      </c>
      <c r="I24" s="606">
        <f>VLOOKUP($A24,T4_data!$A:$M,9,FALSE)</f>
        <v>60.47</v>
      </c>
      <c r="J24" s="606">
        <f>VLOOKUP($A24,T4_data!$A:$M,11,FALSE)</f>
        <v>4.7300000000000004</v>
      </c>
      <c r="K24" s="606">
        <v>4.4000000000000004</v>
      </c>
      <c r="L24" s="606">
        <f>VLOOKUP($A24,T4_data!$A:$M,12,FALSE)</f>
        <v>4.59</v>
      </c>
      <c r="M24" s="665">
        <f>VLOOKUP($A24,T4_data!$A:$M,13,FALSE)</f>
        <v>6.31</v>
      </c>
      <c r="O24" s="603" t="str">
        <f t="shared" si="5"/>
        <v>13.1</v>
      </c>
      <c r="P24" s="624" t="str">
        <f t="shared" si="6"/>
        <v>9.2</v>
      </c>
      <c r="Q24" s="624" t="str">
        <f t="shared" si="7"/>
        <v>8.7</v>
      </c>
      <c r="R24" s="624" t="str">
        <f t="shared" si="8"/>
        <v>60.5</v>
      </c>
      <c r="S24" s="624" t="str">
        <f t="shared" si="9"/>
        <v>4.7</v>
      </c>
      <c r="T24" s="624" t="str">
        <f t="shared" si="10"/>
        <v>4.4</v>
      </c>
      <c r="U24" s="624" t="str">
        <f t="shared" si="11"/>
        <v>4.6</v>
      </c>
      <c r="V24" s="625" t="str">
        <f t="shared" si="12"/>
        <v>6.3</v>
      </c>
    </row>
    <row r="25" spans="1:22" s="589" customFormat="1" ht="23.25" customHeight="1" x14ac:dyDescent="0.5">
      <c r="A25" s="356" t="s">
        <v>152</v>
      </c>
      <c r="B25" s="626">
        <f>VLOOKUP($A25,T4_data!$A:$M,3,FALSE)</f>
        <v>11755.12</v>
      </c>
      <c r="C25" s="608">
        <v>1080.3</v>
      </c>
      <c r="D25" s="608">
        <f>VLOOKUP($A25,T4_data!$A:$M,4,FALSE)</f>
        <v>983.43</v>
      </c>
      <c r="E25" s="608">
        <f>VLOOKUP($A25,T4_data!$A:$M,5,FALSE)</f>
        <v>5933.77</v>
      </c>
      <c r="F25" s="606">
        <f>VLOOKUP($A25,T4_data!$A:$M,7,FALSE)</f>
        <v>16.2</v>
      </c>
      <c r="G25" s="606">
        <v>8.2799999999999994</v>
      </c>
      <c r="H25" s="606">
        <f>VLOOKUP($A25,T4_data!$A:$M,8,FALSE)</f>
        <v>10.17</v>
      </c>
      <c r="I25" s="606">
        <f>VLOOKUP($A25,T4_data!$A:$M,9,FALSE)</f>
        <v>70.55</v>
      </c>
      <c r="J25" s="606">
        <f>VLOOKUP($A25,T4_data!$A:$M,11,FALSE)</f>
        <v>3.91</v>
      </c>
      <c r="K25" s="606">
        <v>3.66</v>
      </c>
      <c r="L25" s="606">
        <f>VLOOKUP($A25,T4_data!$A:$M,12,FALSE)</f>
        <v>3.84</v>
      </c>
      <c r="M25" s="665">
        <f>VLOOKUP($A25,T4_data!$A:$M,13,FALSE)</f>
        <v>5.54</v>
      </c>
      <c r="O25" s="603" t="str">
        <f t="shared" si="5"/>
        <v>16.2</v>
      </c>
      <c r="P25" s="624" t="str">
        <f t="shared" si="6"/>
        <v>8.3</v>
      </c>
      <c r="Q25" s="624" t="str">
        <f t="shared" si="7"/>
        <v>10.2</v>
      </c>
      <c r="R25" s="624" t="str">
        <f t="shared" si="8"/>
        <v>70.6</v>
      </c>
      <c r="S25" s="624" t="str">
        <f t="shared" si="9"/>
        <v>3.9</v>
      </c>
      <c r="T25" s="624" t="str">
        <f t="shared" si="10"/>
        <v>3.7</v>
      </c>
      <c r="U25" s="624" t="str">
        <f t="shared" si="11"/>
        <v>3.8</v>
      </c>
      <c r="V25" s="625" t="str">
        <f t="shared" si="12"/>
        <v>5.5</v>
      </c>
    </row>
    <row r="26" spans="1:22" s="589" customFormat="1" ht="23.25" customHeight="1" x14ac:dyDescent="0.5">
      <c r="A26" s="356" t="s">
        <v>153</v>
      </c>
      <c r="B26" s="626">
        <f>VLOOKUP($A26,T4_data!$A:$M,3,FALSE)</f>
        <v>932.26</v>
      </c>
      <c r="C26" s="608">
        <v>91.51</v>
      </c>
      <c r="D26" s="608">
        <f>VLOOKUP($A26,T4_data!$A:$M,4,FALSE)</f>
        <v>85.12</v>
      </c>
      <c r="E26" s="608">
        <f>VLOOKUP($A26,T4_data!$A:$M,5,FALSE)</f>
        <v>367.08</v>
      </c>
      <c r="F26" s="606">
        <f>VLOOKUP($A26,T4_data!$A:$M,7,FALSE)</f>
        <v>9.11</v>
      </c>
      <c r="G26" s="606">
        <v>21.64</v>
      </c>
      <c r="H26" s="606">
        <f>VLOOKUP($A26,T4_data!$A:$M,8,FALSE)</f>
        <v>1.35</v>
      </c>
      <c r="I26" s="606">
        <f>VLOOKUP($A26,T4_data!$A:$M,9,FALSE)</f>
        <v>24.15</v>
      </c>
      <c r="J26" s="606">
        <f>VLOOKUP($A26,T4_data!$A:$M,11,FALSE)</f>
        <v>0.31</v>
      </c>
      <c r="K26" s="606">
        <v>0.31</v>
      </c>
      <c r="L26" s="606">
        <f>VLOOKUP($A26,T4_data!$A:$M,12,FALSE)</f>
        <v>0.33</v>
      </c>
      <c r="M26" s="665">
        <f>VLOOKUP($A26,T4_data!$A:$M,13,FALSE)</f>
        <v>0.34</v>
      </c>
      <c r="O26" s="603" t="str">
        <f t="shared" si="5"/>
        <v>9.1</v>
      </c>
      <c r="P26" s="624" t="str">
        <f t="shared" si="6"/>
        <v>21.6</v>
      </c>
      <c r="Q26" s="624" t="str">
        <f t="shared" si="7"/>
        <v>1.4</v>
      </c>
      <c r="R26" s="624" t="str">
        <f t="shared" si="8"/>
        <v>24.2</v>
      </c>
      <c r="S26" s="624" t="str">
        <f t="shared" si="9"/>
        <v>0.3</v>
      </c>
      <c r="T26" s="624" t="str">
        <f t="shared" si="10"/>
        <v>0.3</v>
      </c>
      <c r="U26" s="624" t="str">
        <f t="shared" si="11"/>
        <v>0.3</v>
      </c>
      <c r="V26" s="625" t="str">
        <f t="shared" si="12"/>
        <v>0.3</v>
      </c>
    </row>
    <row r="27" spans="1:22" s="589" customFormat="1" ht="23.25" customHeight="1" x14ac:dyDescent="0.5">
      <c r="A27" s="356" t="s">
        <v>154</v>
      </c>
      <c r="B27" s="626">
        <f>VLOOKUP($A27,T4_data!$A:$M,3,FALSE)</f>
        <v>1045.46</v>
      </c>
      <c r="C27" s="608">
        <v>73.59</v>
      </c>
      <c r="D27" s="608">
        <f>VLOOKUP($A27,T4_data!$A:$M,4,FALSE)</f>
        <v>58.84</v>
      </c>
      <c r="E27" s="608">
        <f>VLOOKUP($A27,T4_data!$A:$M,5,FALSE)</f>
        <v>269.35000000000002</v>
      </c>
      <c r="F27" s="606">
        <f>VLOOKUP($A27,T4_data!$A:$M,7,FALSE)</f>
        <v>-8.35</v>
      </c>
      <c r="G27" s="606">
        <v>-7.81</v>
      </c>
      <c r="H27" s="606">
        <f>VLOOKUP($A27,T4_data!$A:$M,8,FALSE)</f>
        <v>-20.53</v>
      </c>
      <c r="I27" s="606">
        <f>VLOOKUP($A27,T4_data!$A:$M,9,FALSE)</f>
        <v>-10.62</v>
      </c>
      <c r="J27" s="606">
        <f>VLOOKUP($A27,T4_data!$A:$M,11,FALSE)</f>
        <v>0.35</v>
      </c>
      <c r="K27" s="606">
        <v>0.25</v>
      </c>
      <c r="L27" s="606">
        <f>VLOOKUP($A27,T4_data!$A:$M,12,FALSE)</f>
        <v>0.23</v>
      </c>
      <c r="M27" s="665">
        <f>VLOOKUP($A27,T4_data!$A:$M,13,FALSE)</f>
        <v>0.25</v>
      </c>
      <c r="O27" s="603" t="str">
        <f t="shared" si="5"/>
        <v>-8.4</v>
      </c>
      <c r="P27" s="624" t="str">
        <f t="shared" si="6"/>
        <v>-7.8</v>
      </c>
      <c r="Q27" s="624" t="str">
        <f t="shared" si="7"/>
        <v>-20.5</v>
      </c>
      <c r="R27" s="624" t="str">
        <f t="shared" si="8"/>
        <v>-10.6</v>
      </c>
      <c r="S27" s="624" t="str">
        <f t="shared" si="9"/>
        <v>0.4</v>
      </c>
      <c r="T27" s="624" t="str">
        <f t="shared" si="10"/>
        <v>0.3</v>
      </c>
      <c r="U27" s="624" t="str">
        <f t="shared" si="11"/>
        <v>0.2</v>
      </c>
      <c r="V27" s="625" t="str">
        <f t="shared" si="12"/>
        <v>0.3</v>
      </c>
    </row>
    <row r="28" spans="1:22" s="589" customFormat="1" ht="23.25" customHeight="1" x14ac:dyDescent="0.5">
      <c r="A28" s="356" t="s">
        <v>155</v>
      </c>
      <c r="B28" s="626">
        <f>VLOOKUP($A28,T4_data!$A:$M,3,FALSE)</f>
        <v>10851.39</v>
      </c>
      <c r="C28" s="608">
        <v>1084.9000000000001</v>
      </c>
      <c r="D28" s="608">
        <f>VLOOKUP($A28,T4_data!$A:$M,4,FALSE)</f>
        <v>904.78</v>
      </c>
      <c r="E28" s="608">
        <f>VLOOKUP($A28,T4_data!$A:$M,5,FALSE)</f>
        <v>3840.65</v>
      </c>
      <c r="F28" s="606">
        <f>VLOOKUP($A28,T4_data!$A:$M,7,FALSE)</f>
        <v>-2.2200000000000002</v>
      </c>
      <c r="G28" s="606">
        <v>21.34</v>
      </c>
      <c r="H28" s="606">
        <f>VLOOKUP($A28,T4_data!$A:$M,8,FALSE)</f>
        <v>6.09</v>
      </c>
      <c r="I28" s="606">
        <f>VLOOKUP($A28,T4_data!$A:$M,9,FALSE)</f>
        <v>-3.09</v>
      </c>
      <c r="J28" s="606">
        <f>VLOOKUP($A28,T4_data!$A:$M,11,FALSE)</f>
        <v>3.61</v>
      </c>
      <c r="K28" s="606">
        <v>3.67</v>
      </c>
      <c r="L28" s="606">
        <f>VLOOKUP($A28,T4_data!$A:$M,12,FALSE)</f>
        <v>3.53</v>
      </c>
      <c r="M28" s="665">
        <f>VLOOKUP($A28,T4_data!$A:$M,13,FALSE)</f>
        <v>3.58</v>
      </c>
      <c r="O28" s="603" t="str">
        <f t="shared" si="5"/>
        <v>-2.2</v>
      </c>
      <c r="P28" s="624" t="str">
        <f t="shared" si="6"/>
        <v>21.3</v>
      </c>
      <c r="Q28" s="624" t="str">
        <f t="shared" si="7"/>
        <v>6.1</v>
      </c>
      <c r="R28" s="624" t="str">
        <f t="shared" si="8"/>
        <v>-3.1</v>
      </c>
      <c r="S28" s="624" t="str">
        <f t="shared" si="9"/>
        <v>3.6</v>
      </c>
      <c r="T28" s="624" t="str">
        <f t="shared" si="10"/>
        <v>3.7</v>
      </c>
      <c r="U28" s="624" t="str">
        <f t="shared" si="11"/>
        <v>3.5</v>
      </c>
      <c r="V28" s="625" t="str">
        <f t="shared" si="12"/>
        <v>3.6</v>
      </c>
    </row>
    <row r="29" spans="1:22" s="589" customFormat="1" ht="23.25" customHeight="1" x14ac:dyDescent="0.5">
      <c r="A29" s="356" t="s">
        <v>156</v>
      </c>
      <c r="B29" s="626">
        <f>VLOOKUP($A29,T4_data!$A:$M,3,FALSE)</f>
        <v>5937.99</v>
      </c>
      <c r="C29" s="608">
        <v>560.14</v>
      </c>
      <c r="D29" s="608">
        <f>VLOOKUP($A29,T4_data!$A:$M,4,FALSE)</f>
        <v>494.98</v>
      </c>
      <c r="E29" s="608">
        <f>VLOOKUP($A29,T4_data!$A:$M,5,FALSE)</f>
        <v>1961.53</v>
      </c>
      <c r="F29" s="606">
        <f>VLOOKUP($A29,T4_data!$A:$M,7,FALSE)</f>
        <v>-2.2200000000000002</v>
      </c>
      <c r="G29" s="606">
        <v>-3.27</v>
      </c>
      <c r="H29" s="606">
        <f>VLOOKUP($A29,T4_data!$A:$M,8,FALSE)</f>
        <v>3.22</v>
      </c>
      <c r="I29" s="606">
        <f>VLOOKUP($A29,T4_data!$A:$M,9,FALSE)</f>
        <v>-0.5</v>
      </c>
      <c r="J29" s="606">
        <f>VLOOKUP($A29,T4_data!$A:$M,11,FALSE)</f>
        <v>1.98</v>
      </c>
      <c r="K29" s="606">
        <v>1.9</v>
      </c>
      <c r="L29" s="606">
        <f>VLOOKUP($A29,T4_data!$A:$M,12,FALSE)</f>
        <v>1.93</v>
      </c>
      <c r="M29" s="665">
        <f>VLOOKUP($A29,T4_data!$A:$M,13,FALSE)</f>
        <v>1.83</v>
      </c>
      <c r="O29" s="603" t="str">
        <f t="shared" si="5"/>
        <v>-2.2</v>
      </c>
      <c r="P29" s="624" t="str">
        <f t="shared" si="6"/>
        <v>-3.3</v>
      </c>
      <c r="Q29" s="624" t="str">
        <f t="shared" si="7"/>
        <v>3.2</v>
      </c>
      <c r="R29" s="624" t="str">
        <f t="shared" si="8"/>
        <v>-0.5</v>
      </c>
      <c r="S29" s="624" t="str">
        <f t="shared" si="9"/>
        <v>2.0</v>
      </c>
      <c r="T29" s="624" t="str">
        <f t="shared" si="10"/>
        <v>1.9</v>
      </c>
      <c r="U29" s="624" t="str">
        <f t="shared" si="11"/>
        <v>1.9</v>
      </c>
      <c r="V29" s="625" t="str">
        <f t="shared" si="12"/>
        <v>1.8</v>
      </c>
    </row>
    <row r="30" spans="1:22" s="589" customFormat="1" ht="23.25" customHeight="1" x14ac:dyDescent="0.5">
      <c r="A30" s="356" t="s">
        <v>157</v>
      </c>
      <c r="B30" s="626">
        <f>VLOOKUP($A30,T4_data!$A:$M,3,FALSE)</f>
        <v>4756.8999999999996</v>
      </c>
      <c r="C30" s="608">
        <v>521.23</v>
      </c>
      <c r="D30" s="608">
        <f>VLOOKUP($A30,T4_data!$A:$M,4,FALSE)</f>
        <v>432.39</v>
      </c>
      <c r="E30" s="608">
        <f>VLOOKUP($A30,T4_data!$A:$M,5,FALSE)</f>
        <v>1785.81</v>
      </c>
      <c r="F30" s="606">
        <f>VLOOKUP($A30,T4_data!$A:$M,7,FALSE)</f>
        <v>-1.19</v>
      </c>
      <c r="G30" s="606">
        <v>29.23</v>
      </c>
      <c r="H30" s="606">
        <f>VLOOKUP($A30,T4_data!$A:$M,8,FALSE)</f>
        <v>29.79</v>
      </c>
      <c r="I30" s="606">
        <f>VLOOKUP($A30,T4_data!$A:$M,9,FALSE)</f>
        <v>22.89</v>
      </c>
      <c r="J30" s="606">
        <f>VLOOKUP($A30,T4_data!$A:$M,11,FALSE)</f>
        <v>1.58</v>
      </c>
      <c r="K30" s="606">
        <v>1.76</v>
      </c>
      <c r="L30" s="606">
        <f>VLOOKUP($A30,T4_data!$A:$M,12,FALSE)</f>
        <v>1.69</v>
      </c>
      <c r="M30" s="665">
        <f>VLOOKUP($A30,T4_data!$A:$M,13,FALSE)</f>
        <v>1.67</v>
      </c>
      <c r="O30" s="603" t="str">
        <f t="shared" si="5"/>
        <v>-1.2</v>
      </c>
      <c r="P30" s="624" t="str">
        <f t="shared" si="6"/>
        <v>29.2</v>
      </c>
      <c r="Q30" s="624" t="str">
        <f t="shared" si="7"/>
        <v>29.8</v>
      </c>
      <c r="R30" s="624" t="str">
        <f t="shared" si="8"/>
        <v>22.9</v>
      </c>
      <c r="S30" s="624" t="str">
        <f t="shared" si="9"/>
        <v>1.6</v>
      </c>
      <c r="T30" s="624" t="str">
        <f t="shared" si="10"/>
        <v>1.8</v>
      </c>
      <c r="U30" s="624" t="str">
        <f t="shared" si="11"/>
        <v>1.7</v>
      </c>
      <c r="V30" s="625" t="str">
        <f t="shared" si="12"/>
        <v>1.7</v>
      </c>
    </row>
    <row r="31" spans="1:22" s="589" customFormat="1" ht="23.25" customHeight="1" x14ac:dyDescent="0.5">
      <c r="A31" s="356" t="s">
        <v>158</v>
      </c>
      <c r="B31" s="626">
        <f>VLOOKUP($A31,T4_data!$A:$M,3,FALSE)</f>
        <v>14354.19</v>
      </c>
      <c r="C31" s="608">
        <v>1126.6099999999999</v>
      </c>
      <c r="D31" s="608">
        <f>VLOOKUP($A31,T4_data!$A:$M,4,FALSE)</f>
        <v>1015.23</v>
      </c>
      <c r="E31" s="608">
        <f>VLOOKUP($A31,T4_data!$A:$M,5,FALSE)</f>
        <v>4226.75</v>
      </c>
      <c r="F31" s="606">
        <f>VLOOKUP($A31,T4_data!$A:$M,7,FALSE)</f>
        <v>2.14</v>
      </c>
      <c r="G31" s="606">
        <v>-11.39</v>
      </c>
      <c r="H31" s="606">
        <f>VLOOKUP($A31,T4_data!$A:$M,8,FALSE)</f>
        <v>-4.04</v>
      </c>
      <c r="I31" s="606">
        <f>VLOOKUP($A31,T4_data!$A:$M,9,FALSE)</f>
        <v>-12.88</v>
      </c>
      <c r="J31" s="606">
        <f>VLOOKUP($A31,T4_data!$A:$M,11,FALSE)</f>
        <v>4.78</v>
      </c>
      <c r="K31" s="606">
        <v>3.81</v>
      </c>
      <c r="L31" s="606">
        <f>VLOOKUP($A31,T4_data!$A:$M,12,FALSE)</f>
        <v>3.96</v>
      </c>
      <c r="M31" s="665">
        <f>VLOOKUP($A31,T4_data!$A:$M,13,FALSE)</f>
        <v>3.94</v>
      </c>
      <c r="O31" s="603" t="str">
        <f t="shared" si="5"/>
        <v>2.1</v>
      </c>
      <c r="P31" s="624" t="str">
        <f t="shared" si="6"/>
        <v>-11.4</v>
      </c>
      <c r="Q31" s="624" t="str">
        <f t="shared" si="7"/>
        <v>-4.0</v>
      </c>
      <c r="R31" s="624" t="str">
        <f t="shared" si="8"/>
        <v>-12.9</v>
      </c>
      <c r="S31" s="624" t="str">
        <f t="shared" si="9"/>
        <v>4.8</v>
      </c>
      <c r="T31" s="624" t="str">
        <f t="shared" si="10"/>
        <v>3.8</v>
      </c>
      <c r="U31" s="624" t="str">
        <f t="shared" si="11"/>
        <v>4.0</v>
      </c>
      <c r="V31" s="625" t="str">
        <f t="shared" si="12"/>
        <v>3.9</v>
      </c>
    </row>
    <row r="32" spans="1:22" s="589" customFormat="1" ht="23.25" customHeight="1" x14ac:dyDescent="0.5">
      <c r="A32" s="356" t="s">
        <v>159</v>
      </c>
      <c r="B32" s="626">
        <f>VLOOKUP($A32,T4_data!$A:$M,3,FALSE)</f>
        <v>11842.92</v>
      </c>
      <c r="C32" s="608">
        <v>1310.96</v>
      </c>
      <c r="D32" s="608">
        <f>VLOOKUP($A32,T4_data!$A:$M,4,FALSE)</f>
        <v>738.84</v>
      </c>
      <c r="E32" s="608">
        <f>VLOOKUP($A32,T4_data!$A:$M,5,FALSE)</f>
        <v>3956.67</v>
      </c>
      <c r="F32" s="606">
        <f>VLOOKUP($A32,T4_data!$A:$M,7,FALSE)</f>
        <v>3.76</v>
      </c>
      <c r="G32" s="606">
        <v>25.14</v>
      </c>
      <c r="H32" s="606">
        <f>VLOOKUP($A32,T4_data!$A:$M,8,FALSE)</f>
        <v>-15.69</v>
      </c>
      <c r="I32" s="606">
        <f>VLOOKUP($A32,T4_data!$A:$M,9,FALSE)</f>
        <v>4.43</v>
      </c>
      <c r="J32" s="606">
        <f>VLOOKUP($A32,T4_data!$A:$M,11,FALSE)</f>
        <v>3.94</v>
      </c>
      <c r="K32" s="606">
        <v>4.4400000000000004</v>
      </c>
      <c r="L32" s="606">
        <f>VLOOKUP($A32,T4_data!$A:$M,12,FALSE)</f>
        <v>2.88</v>
      </c>
      <c r="M32" s="665">
        <f>VLOOKUP($A32,T4_data!$A:$M,13,FALSE)</f>
        <v>3.69</v>
      </c>
      <c r="O32" s="603" t="str">
        <f t="shared" si="5"/>
        <v>3.8</v>
      </c>
      <c r="P32" s="624" t="str">
        <f t="shared" si="6"/>
        <v>25.1</v>
      </c>
      <c r="Q32" s="624" t="str">
        <f t="shared" si="7"/>
        <v>-15.7</v>
      </c>
      <c r="R32" s="624" t="str">
        <f t="shared" si="8"/>
        <v>4.4</v>
      </c>
      <c r="S32" s="624" t="str">
        <f t="shared" si="9"/>
        <v>3.9</v>
      </c>
      <c r="T32" s="624" t="str">
        <f t="shared" si="10"/>
        <v>4.4</v>
      </c>
      <c r="U32" s="624" t="str">
        <f t="shared" si="11"/>
        <v>2.9</v>
      </c>
      <c r="V32" s="625" t="str">
        <f t="shared" si="12"/>
        <v>3.7</v>
      </c>
    </row>
    <row r="33" spans="1:22" s="589" customFormat="1" ht="23.25" customHeight="1" x14ac:dyDescent="0.5">
      <c r="A33" s="356" t="s">
        <v>160</v>
      </c>
      <c r="B33" s="626">
        <f>VLOOKUP($A33,T4_data!$A:$M,3,FALSE)</f>
        <v>3641.14</v>
      </c>
      <c r="C33" s="608">
        <v>498.56</v>
      </c>
      <c r="D33" s="608">
        <f>VLOOKUP($A33,T4_data!$A:$M,4,FALSE)</f>
        <v>266.12</v>
      </c>
      <c r="E33" s="608">
        <f>VLOOKUP($A33,T4_data!$A:$M,5,FALSE)</f>
        <v>1342.59</v>
      </c>
      <c r="F33" s="606">
        <f>VLOOKUP($A33,T4_data!$A:$M,7,FALSE)</f>
        <v>9.84</v>
      </c>
      <c r="G33" s="606">
        <v>43.04</v>
      </c>
      <c r="H33" s="606">
        <f>VLOOKUP($A33,T4_data!$A:$M,8,FALSE)</f>
        <v>12.26</v>
      </c>
      <c r="I33" s="606">
        <f>VLOOKUP($A33,T4_data!$A:$M,9,FALSE)</f>
        <v>16.98</v>
      </c>
      <c r="J33" s="606">
        <f>VLOOKUP($A33,T4_data!$A:$M,11,FALSE)</f>
        <v>1.21</v>
      </c>
      <c r="K33" s="606">
        <v>1.69</v>
      </c>
      <c r="L33" s="606">
        <f>VLOOKUP($A33,T4_data!$A:$M,12,FALSE)</f>
        <v>1.04</v>
      </c>
      <c r="M33" s="665">
        <f>VLOOKUP($A33,T4_data!$A:$M,13,FALSE)</f>
        <v>1.25</v>
      </c>
      <c r="O33" s="603" t="str">
        <f t="shared" si="5"/>
        <v>9.8</v>
      </c>
      <c r="P33" s="624" t="str">
        <f t="shared" si="6"/>
        <v>43.0</v>
      </c>
      <c r="Q33" s="624" t="str">
        <f t="shared" si="7"/>
        <v>12.3</v>
      </c>
      <c r="R33" s="624" t="str">
        <f t="shared" si="8"/>
        <v>17.0</v>
      </c>
      <c r="S33" s="624" t="str">
        <f t="shared" si="9"/>
        <v>1.2</v>
      </c>
      <c r="T33" s="624" t="str">
        <f t="shared" si="10"/>
        <v>1.7</v>
      </c>
      <c r="U33" s="624" t="str">
        <f t="shared" si="11"/>
        <v>1.0</v>
      </c>
      <c r="V33" s="625" t="str">
        <f t="shared" si="12"/>
        <v>1.3</v>
      </c>
    </row>
    <row r="34" spans="1:22" s="589" customFormat="1" ht="23.25" customHeight="1" x14ac:dyDescent="0.5">
      <c r="A34" s="356" t="s">
        <v>161</v>
      </c>
      <c r="B34" s="626">
        <f>VLOOKUP($A34,T4_data!$A:$M,3,FALSE)</f>
        <v>2850.47</v>
      </c>
      <c r="C34" s="608">
        <v>239.85</v>
      </c>
      <c r="D34" s="608">
        <f>VLOOKUP($A34,T4_data!$A:$M,4,FALSE)</f>
        <v>140.32</v>
      </c>
      <c r="E34" s="608">
        <f>VLOOKUP($A34,T4_data!$A:$M,5,FALSE)</f>
        <v>788.95</v>
      </c>
      <c r="F34" s="606">
        <f>VLOOKUP($A34,T4_data!$A:$M,7,FALSE)</f>
        <v>4.33</v>
      </c>
      <c r="G34" s="606">
        <v>-10.3</v>
      </c>
      <c r="H34" s="606">
        <f>VLOOKUP($A34,T4_data!$A:$M,8,FALSE)</f>
        <v>-34.4</v>
      </c>
      <c r="I34" s="606">
        <f>VLOOKUP($A34,T4_data!$A:$M,9,FALSE)</f>
        <v>-14.8</v>
      </c>
      <c r="J34" s="606">
        <f>VLOOKUP($A34,T4_data!$A:$M,11,FALSE)</f>
        <v>0.95</v>
      </c>
      <c r="K34" s="606">
        <v>0.81</v>
      </c>
      <c r="L34" s="606">
        <f>VLOOKUP($A34,T4_data!$A:$M,12,FALSE)</f>
        <v>0.55000000000000004</v>
      </c>
      <c r="M34" s="665">
        <f>VLOOKUP($A34,T4_data!$A:$M,13,FALSE)</f>
        <v>0.74</v>
      </c>
      <c r="O34" s="603" t="str">
        <f t="shared" si="5"/>
        <v>4.3</v>
      </c>
      <c r="P34" s="624" t="str">
        <f t="shared" si="6"/>
        <v>-10.3</v>
      </c>
      <c r="Q34" s="624" t="str">
        <f t="shared" si="7"/>
        <v>-34.4</v>
      </c>
      <c r="R34" s="624" t="str">
        <f t="shared" si="8"/>
        <v>-14.8</v>
      </c>
      <c r="S34" s="624" t="str">
        <f t="shared" si="9"/>
        <v>1.0</v>
      </c>
      <c r="T34" s="624" t="str">
        <f t="shared" si="10"/>
        <v>0.8</v>
      </c>
      <c r="U34" s="624" t="str">
        <f t="shared" si="11"/>
        <v>0.6</v>
      </c>
      <c r="V34" s="625" t="str">
        <f t="shared" si="12"/>
        <v>0.7</v>
      </c>
    </row>
    <row r="35" spans="1:22" s="589" customFormat="1" ht="23.25" customHeight="1" x14ac:dyDescent="0.5">
      <c r="A35" s="356" t="s">
        <v>162</v>
      </c>
      <c r="B35" s="626">
        <f>VLOOKUP($A35,T4_data!$A:$M,3,FALSE)</f>
        <v>7028.65</v>
      </c>
      <c r="C35" s="608">
        <v>596.03</v>
      </c>
      <c r="D35" s="608">
        <f>VLOOKUP($A35,T4_data!$A:$M,4,FALSE)</f>
        <v>523.29</v>
      </c>
      <c r="E35" s="608">
        <f>VLOOKUP($A35,T4_data!$A:$M,5,FALSE)</f>
        <v>2158.6999999999998</v>
      </c>
      <c r="F35" s="606">
        <f>VLOOKUP($A35,T4_data!$A:$M,7,FALSE)</f>
        <v>0.51</v>
      </c>
      <c r="G35" s="606">
        <v>3.52</v>
      </c>
      <c r="H35" s="606">
        <f>VLOOKUP($A35,T4_data!$A:$M,8,FALSE)</f>
        <v>-9.51</v>
      </c>
      <c r="I35" s="606">
        <f>VLOOKUP($A35,T4_data!$A:$M,9,FALSE)</f>
        <v>2.88</v>
      </c>
      <c r="J35" s="606">
        <f>VLOOKUP($A35,T4_data!$A:$M,11,FALSE)</f>
        <v>2.34</v>
      </c>
      <c r="K35" s="606">
        <v>2.02</v>
      </c>
      <c r="L35" s="606">
        <f>VLOOKUP($A35,T4_data!$A:$M,12,FALSE)</f>
        <v>2.04</v>
      </c>
      <c r="M35" s="665">
        <f>VLOOKUP($A35,T4_data!$A:$M,13,FALSE)</f>
        <v>2.0099999999999998</v>
      </c>
      <c r="O35" s="603" t="str">
        <f t="shared" si="5"/>
        <v>0.5</v>
      </c>
      <c r="P35" s="624" t="str">
        <f t="shared" si="6"/>
        <v>3.5</v>
      </c>
      <c r="Q35" s="624" t="str">
        <f t="shared" si="7"/>
        <v>-9.5</v>
      </c>
      <c r="R35" s="624" t="str">
        <f t="shared" si="8"/>
        <v>2.9</v>
      </c>
      <c r="S35" s="624" t="str">
        <f t="shared" si="9"/>
        <v>2.3</v>
      </c>
      <c r="T35" s="624" t="str">
        <f t="shared" si="10"/>
        <v>2.0</v>
      </c>
      <c r="U35" s="624" t="str">
        <f t="shared" si="11"/>
        <v>2.0</v>
      </c>
      <c r="V35" s="625" t="str">
        <f t="shared" si="12"/>
        <v>2.0</v>
      </c>
    </row>
    <row r="36" spans="1:22" s="589" customFormat="1" ht="23.25" customHeight="1" x14ac:dyDescent="0.5">
      <c r="A36" s="356" t="s">
        <v>163</v>
      </c>
      <c r="B36" s="626">
        <f>VLOOKUP($A36,T4_data!$A:$M,3,FALSE)</f>
        <v>3065.85</v>
      </c>
      <c r="C36" s="608">
        <v>276.43</v>
      </c>
      <c r="D36" s="608">
        <f>VLOOKUP($A36,T4_data!$A:$M,4,FALSE)</f>
        <v>236.79</v>
      </c>
      <c r="E36" s="608">
        <f>VLOOKUP($A36,T4_data!$A:$M,5,FALSE)</f>
        <v>967.74</v>
      </c>
      <c r="F36" s="606">
        <f>VLOOKUP($A36,T4_data!$A:$M,7,FALSE)</f>
        <v>-13.12</v>
      </c>
      <c r="G36" s="606">
        <v>15.79</v>
      </c>
      <c r="H36" s="606">
        <f>VLOOKUP($A36,T4_data!$A:$M,8,FALSE)</f>
        <v>-11.2</v>
      </c>
      <c r="I36" s="606">
        <f>VLOOKUP($A36,T4_data!$A:$M,9,FALSE)</f>
        <v>8.24</v>
      </c>
      <c r="J36" s="606">
        <f>VLOOKUP($A36,T4_data!$A:$M,11,FALSE)</f>
        <v>1.02</v>
      </c>
      <c r="K36" s="606">
        <v>0.94</v>
      </c>
      <c r="L36" s="606">
        <f>VLOOKUP($A36,T4_data!$A:$M,12,FALSE)</f>
        <v>0.92</v>
      </c>
      <c r="M36" s="665">
        <f>VLOOKUP($A36,T4_data!$A:$M,13,FALSE)</f>
        <v>0.9</v>
      </c>
      <c r="O36" s="603" t="str">
        <f t="shared" si="5"/>
        <v>-13.1</v>
      </c>
      <c r="P36" s="624" t="str">
        <f t="shared" si="6"/>
        <v>15.8</v>
      </c>
      <c r="Q36" s="624" t="str">
        <f t="shared" si="7"/>
        <v>-11.2</v>
      </c>
      <c r="R36" s="624" t="str">
        <f t="shared" si="8"/>
        <v>8.2</v>
      </c>
      <c r="S36" s="624" t="str">
        <f t="shared" si="9"/>
        <v>1.0</v>
      </c>
      <c r="T36" s="624" t="str">
        <f t="shared" si="10"/>
        <v>0.9</v>
      </c>
      <c r="U36" s="624" t="str">
        <f t="shared" si="11"/>
        <v>0.9</v>
      </c>
      <c r="V36" s="625" t="str">
        <f t="shared" si="12"/>
        <v>0.9</v>
      </c>
    </row>
    <row r="37" spans="1:22" s="589" customFormat="1" ht="23.25" customHeight="1" x14ac:dyDescent="0.5">
      <c r="A37" s="356" t="s">
        <v>164</v>
      </c>
      <c r="B37" s="626">
        <f>VLOOKUP($A37,T4_data!$A:$M,3,FALSE)</f>
        <v>669.67</v>
      </c>
      <c r="C37" s="608">
        <v>66.69</v>
      </c>
      <c r="D37" s="608">
        <f>VLOOKUP($A37,T4_data!$A:$M,4,FALSE)</f>
        <v>66.39</v>
      </c>
      <c r="E37" s="608">
        <f>VLOOKUP($A37,T4_data!$A:$M,5,FALSE)</f>
        <v>233.72</v>
      </c>
      <c r="F37" s="606">
        <f>VLOOKUP($A37,T4_data!$A:$M,7,FALSE)</f>
        <v>0.26</v>
      </c>
      <c r="G37" s="606">
        <v>25.05</v>
      </c>
      <c r="H37" s="606">
        <f>VLOOKUP($A37,T4_data!$A:$M,8,FALSE)</f>
        <v>48.69</v>
      </c>
      <c r="I37" s="606">
        <f>VLOOKUP($A37,T4_data!$A:$M,9,FALSE)</f>
        <v>16.21</v>
      </c>
      <c r="J37" s="606">
        <f>VLOOKUP($A37,T4_data!$A:$M,11,FALSE)</f>
        <v>0.22</v>
      </c>
      <c r="K37" s="606">
        <v>0.23</v>
      </c>
      <c r="L37" s="606">
        <f>VLOOKUP($A37,T4_data!$A:$M,12,FALSE)</f>
        <v>0.26</v>
      </c>
      <c r="M37" s="665">
        <f>VLOOKUP($A37,T4_data!$A:$M,13,FALSE)</f>
        <v>0.22</v>
      </c>
      <c r="O37" s="603" t="str">
        <f t="shared" si="5"/>
        <v>0.3</v>
      </c>
      <c r="P37" s="624" t="str">
        <f t="shared" si="6"/>
        <v>25.1</v>
      </c>
      <c r="Q37" s="624" t="str">
        <f t="shared" si="7"/>
        <v>48.7</v>
      </c>
      <c r="R37" s="624" t="str">
        <f t="shared" si="8"/>
        <v>16.2</v>
      </c>
      <c r="S37" s="624" t="str">
        <f t="shared" si="9"/>
        <v>0.2</v>
      </c>
      <c r="T37" s="624" t="str">
        <f t="shared" si="10"/>
        <v>0.2</v>
      </c>
      <c r="U37" s="624" t="str">
        <f t="shared" si="11"/>
        <v>0.3</v>
      </c>
      <c r="V37" s="625" t="str">
        <f t="shared" si="12"/>
        <v>0.2</v>
      </c>
    </row>
    <row r="38" spans="1:22" s="589" customFormat="1" ht="23.25" customHeight="1" x14ac:dyDescent="0.5">
      <c r="A38" s="356" t="s">
        <v>165</v>
      </c>
      <c r="B38" s="626">
        <f>VLOOKUP($A38,T4_data!$A:$M,3,FALSE)</f>
        <v>11340.89</v>
      </c>
      <c r="C38" s="608">
        <v>1003.61</v>
      </c>
      <c r="D38" s="608">
        <f>VLOOKUP($A38,T4_data!$A:$M,4,FALSE)</f>
        <v>895.82</v>
      </c>
      <c r="E38" s="608">
        <f>VLOOKUP($A38,T4_data!$A:$M,5,FALSE)</f>
        <v>3766.43</v>
      </c>
      <c r="F38" s="606">
        <f>VLOOKUP($A38,T4_data!$A:$M,7,FALSE)</f>
        <v>15.17</v>
      </c>
      <c r="G38" s="606">
        <v>11.49</v>
      </c>
      <c r="H38" s="606">
        <f>VLOOKUP($A38,T4_data!$A:$M,8,FALSE)</f>
        <v>-3.41</v>
      </c>
      <c r="I38" s="606">
        <f>VLOOKUP($A38,T4_data!$A:$M,9,FALSE)</f>
        <v>11.17</v>
      </c>
      <c r="J38" s="606">
        <f>VLOOKUP($A38,T4_data!$A:$M,11,FALSE)</f>
        <v>3.77</v>
      </c>
      <c r="K38" s="606">
        <v>3.4</v>
      </c>
      <c r="L38" s="606">
        <f>VLOOKUP($A38,T4_data!$A:$M,12,FALSE)</f>
        <v>3.5</v>
      </c>
      <c r="M38" s="665">
        <f>VLOOKUP($A38,T4_data!$A:$M,13,FALSE)</f>
        <v>3.51</v>
      </c>
      <c r="O38" s="603" t="str">
        <f t="shared" si="5"/>
        <v>15.2</v>
      </c>
      <c r="P38" s="624" t="str">
        <f t="shared" si="6"/>
        <v>11.5</v>
      </c>
      <c r="Q38" s="624" t="str">
        <f t="shared" si="7"/>
        <v>-3.4</v>
      </c>
      <c r="R38" s="624" t="str">
        <f t="shared" si="8"/>
        <v>11.2</v>
      </c>
      <c r="S38" s="624" t="str">
        <f t="shared" si="9"/>
        <v>3.8</v>
      </c>
      <c r="T38" s="624" t="str">
        <f t="shared" si="10"/>
        <v>3.4</v>
      </c>
      <c r="U38" s="624" t="str">
        <f t="shared" si="11"/>
        <v>3.5</v>
      </c>
      <c r="V38" s="625" t="str">
        <f t="shared" si="12"/>
        <v>3.5</v>
      </c>
    </row>
    <row r="39" spans="1:22" s="589" customFormat="1" ht="23.25" customHeight="1" x14ac:dyDescent="0.5">
      <c r="A39" s="356" t="s">
        <v>166</v>
      </c>
      <c r="B39" s="626">
        <f>VLOOKUP($A39,T4_data!$A:$M,3,FALSE)</f>
        <v>4420.62</v>
      </c>
      <c r="C39" s="608">
        <v>349.86</v>
      </c>
      <c r="D39" s="608">
        <f>VLOOKUP($A39,T4_data!$A:$M,4,FALSE)</f>
        <v>345.8</v>
      </c>
      <c r="E39" s="608">
        <f>VLOOKUP($A39,T4_data!$A:$M,5,FALSE)</f>
        <v>1478.54</v>
      </c>
      <c r="F39" s="606">
        <f>VLOOKUP($A39,T4_data!$A:$M,7,FALSE)</f>
        <v>19.350000000000001</v>
      </c>
      <c r="G39" s="606">
        <v>1.17</v>
      </c>
      <c r="H39" s="606">
        <f>VLOOKUP($A39,T4_data!$A:$M,8,FALSE)</f>
        <v>4.49</v>
      </c>
      <c r="I39" s="606">
        <f>VLOOKUP($A39,T4_data!$A:$M,9,FALSE)</f>
        <v>19.489999999999998</v>
      </c>
      <c r="J39" s="606">
        <f>VLOOKUP($A39,T4_data!$A:$M,11,FALSE)</f>
        <v>1.47</v>
      </c>
      <c r="K39" s="606">
        <v>1.18</v>
      </c>
      <c r="L39" s="606">
        <f>VLOOKUP($A39,T4_data!$A:$M,12,FALSE)</f>
        <v>1.35</v>
      </c>
      <c r="M39" s="665">
        <f>VLOOKUP($A39,T4_data!$A:$M,13,FALSE)</f>
        <v>1.38</v>
      </c>
      <c r="O39" s="603" t="str">
        <f t="shared" si="5"/>
        <v>19.4</v>
      </c>
      <c r="P39" s="624" t="str">
        <f t="shared" si="6"/>
        <v>1.2</v>
      </c>
      <c r="Q39" s="624" t="str">
        <f t="shared" si="7"/>
        <v>4.5</v>
      </c>
      <c r="R39" s="624" t="str">
        <f t="shared" si="8"/>
        <v>19.5</v>
      </c>
      <c r="S39" s="624" t="str">
        <f t="shared" si="9"/>
        <v>1.5</v>
      </c>
      <c r="T39" s="624" t="str">
        <f t="shared" si="10"/>
        <v>1.2</v>
      </c>
      <c r="U39" s="624" t="str">
        <f t="shared" si="11"/>
        <v>1.4</v>
      </c>
      <c r="V39" s="625" t="str">
        <f t="shared" si="12"/>
        <v>1.4</v>
      </c>
    </row>
    <row r="40" spans="1:22" s="589" customFormat="1" ht="23.25" customHeight="1" x14ac:dyDescent="0.5">
      <c r="A40" s="356" t="s">
        <v>167</v>
      </c>
      <c r="B40" s="626">
        <f>VLOOKUP($A40,T4_data!$A:$M,3,FALSE)</f>
        <v>1242.51</v>
      </c>
      <c r="C40" s="608">
        <v>166.25</v>
      </c>
      <c r="D40" s="608">
        <f>VLOOKUP($A40,T4_data!$A:$M,4,FALSE)</f>
        <v>102.31</v>
      </c>
      <c r="E40" s="608">
        <f>VLOOKUP($A40,T4_data!$A:$M,5,FALSE)</f>
        <v>516.14</v>
      </c>
      <c r="F40" s="606">
        <f>VLOOKUP($A40,T4_data!$A:$M,7,FALSE)</f>
        <v>7.49</v>
      </c>
      <c r="G40" s="606">
        <v>59.5</v>
      </c>
      <c r="H40" s="606">
        <f>VLOOKUP($A40,T4_data!$A:$M,8,FALSE)</f>
        <v>8.07</v>
      </c>
      <c r="I40" s="606">
        <f>VLOOKUP($A40,T4_data!$A:$M,9,FALSE)</f>
        <v>23.04</v>
      </c>
      <c r="J40" s="606">
        <f>VLOOKUP($A40,T4_data!$A:$M,11,FALSE)</f>
        <v>0.41</v>
      </c>
      <c r="K40" s="606">
        <v>0.56000000000000005</v>
      </c>
      <c r="L40" s="606">
        <f>VLOOKUP($A40,T4_data!$A:$M,12,FALSE)</f>
        <v>0.4</v>
      </c>
      <c r="M40" s="665">
        <f>VLOOKUP($A40,T4_data!$A:$M,13,FALSE)</f>
        <v>0.48</v>
      </c>
      <c r="O40" s="603" t="str">
        <f t="shared" si="5"/>
        <v>7.5</v>
      </c>
      <c r="P40" s="624" t="str">
        <f t="shared" si="6"/>
        <v>59.5</v>
      </c>
      <c r="Q40" s="624" t="str">
        <f t="shared" si="7"/>
        <v>8.1</v>
      </c>
      <c r="R40" s="624" t="str">
        <f t="shared" si="8"/>
        <v>23.0</v>
      </c>
      <c r="S40" s="624" t="str">
        <f t="shared" si="9"/>
        <v>0.4</v>
      </c>
      <c r="T40" s="624" t="str">
        <f t="shared" si="10"/>
        <v>0.6</v>
      </c>
      <c r="U40" s="624" t="str">
        <f t="shared" si="11"/>
        <v>0.4</v>
      </c>
      <c r="V40" s="625" t="str">
        <f t="shared" si="12"/>
        <v>0.5</v>
      </c>
    </row>
    <row r="41" spans="1:22" s="589" customFormat="1" ht="23.25" customHeight="1" x14ac:dyDescent="0.5">
      <c r="A41" s="356" t="s">
        <v>168</v>
      </c>
      <c r="B41" s="626">
        <f>VLOOKUP($A41,T4_data!$A:$M,3,FALSE)</f>
        <v>885.46</v>
      </c>
      <c r="C41" s="608">
        <v>128.22999999999999</v>
      </c>
      <c r="D41" s="608">
        <f>VLOOKUP($A41,T4_data!$A:$M,4,FALSE)</f>
        <v>69.900000000000006</v>
      </c>
      <c r="E41" s="608">
        <f>VLOOKUP($A41,T4_data!$A:$M,5,FALSE)</f>
        <v>387.64</v>
      </c>
      <c r="F41" s="606">
        <f>VLOOKUP($A41,T4_data!$A:$M,7,FALSE)</f>
        <v>7.87</v>
      </c>
      <c r="G41" s="606">
        <v>74.63</v>
      </c>
      <c r="H41" s="606">
        <f>VLOOKUP($A41,T4_data!$A:$M,8,FALSE)</f>
        <v>13.2</v>
      </c>
      <c r="I41" s="606">
        <f>VLOOKUP($A41,T4_data!$A:$M,9,FALSE)</f>
        <v>27.67</v>
      </c>
      <c r="J41" s="606">
        <f>VLOOKUP($A41,T4_data!$A:$M,11,FALSE)</f>
        <v>0.28999999999999998</v>
      </c>
      <c r="K41" s="606">
        <v>0.43</v>
      </c>
      <c r="L41" s="606">
        <f>VLOOKUP($A41,T4_data!$A:$M,12,FALSE)</f>
        <v>0.27</v>
      </c>
      <c r="M41" s="665">
        <f>VLOOKUP($A41,T4_data!$A:$M,13,FALSE)</f>
        <v>0.36</v>
      </c>
      <c r="O41" s="603" t="str">
        <f t="shared" si="5"/>
        <v>7.9</v>
      </c>
      <c r="P41" s="624" t="str">
        <f t="shared" si="6"/>
        <v>74.6</v>
      </c>
      <c r="Q41" s="624" t="str">
        <f t="shared" si="7"/>
        <v>13.2</v>
      </c>
      <c r="R41" s="624" t="str">
        <f t="shared" si="8"/>
        <v>27.7</v>
      </c>
      <c r="S41" s="624" t="str">
        <f t="shared" si="9"/>
        <v>0.3</v>
      </c>
      <c r="T41" s="624" t="str">
        <f t="shared" si="10"/>
        <v>0.4</v>
      </c>
      <c r="U41" s="624" t="str">
        <f t="shared" si="11"/>
        <v>0.3</v>
      </c>
      <c r="V41" s="625" t="str">
        <f t="shared" si="12"/>
        <v>0.4</v>
      </c>
    </row>
    <row r="42" spans="1:22" s="589" customFormat="1" ht="23.25" customHeight="1" x14ac:dyDescent="0.5">
      <c r="A42" s="356" t="s">
        <v>169</v>
      </c>
      <c r="B42" s="626">
        <f>VLOOKUP($A42,T4_data!$A:$M,3,FALSE)</f>
        <v>2131.7199999999998</v>
      </c>
      <c r="C42" s="608">
        <v>223.47</v>
      </c>
      <c r="D42" s="608">
        <f>VLOOKUP($A42,T4_data!$A:$M,4,FALSE)</f>
        <v>201.99</v>
      </c>
      <c r="E42" s="608">
        <f>VLOOKUP($A42,T4_data!$A:$M,5,FALSE)</f>
        <v>793.65</v>
      </c>
      <c r="F42" s="606">
        <f>VLOOKUP($A42,T4_data!$A:$M,7,FALSE)</f>
        <v>11.97</v>
      </c>
      <c r="G42" s="606">
        <v>16.62</v>
      </c>
      <c r="H42" s="606">
        <f>VLOOKUP($A42,T4_data!$A:$M,8,FALSE)</f>
        <v>27.83</v>
      </c>
      <c r="I42" s="606">
        <f>VLOOKUP($A42,T4_data!$A:$M,9,FALSE)</f>
        <v>18.329999999999998</v>
      </c>
      <c r="J42" s="606">
        <f>VLOOKUP($A42,T4_data!$A:$M,11,FALSE)</f>
        <v>0.71</v>
      </c>
      <c r="K42" s="606">
        <v>0.76</v>
      </c>
      <c r="L42" s="606">
        <f>VLOOKUP($A42,T4_data!$A:$M,12,FALSE)</f>
        <v>0.79</v>
      </c>
      <c r="M42" s="665">
        <f>VLOOKUP($A42,T4_data!$A:$M,13,FALSE)</f>
        <v>0.74</v>
      </c>
      <c r="O42" s="603" t="str">
        <f t="shared" si="5"/>
        <v>12.0</v>
      </c>
      <c r="P42" s="624" t="str">
        <f t="shared" si="6"/>
        <v>16.6</v>
      </c>
      <c r="Q42" s="624" t="str">
        <f t="shared" si="7"/>
        <v>27.8</v>
      </c>
      <c r="R42" s="624" t="str">
        <f t="shared" si="8"/>
        <v>18.3</v>
      </c>
      <c r="S42" s="624" t="str">
        <f t="shared" si="9"/>
        <v>0.7</v>
      </c>
      <c r="T42" s="624" t="str">
        <f t="shared" si="10"/>
        <v>0.8</v>
      </c>
      <c r="U42" s="624" t="str">
        <f t="shared" si="11"/>
        <v>0.8</v>
      </c>
      <c r="V42" s="625" t="str">
        <f t="shared" si="12"/>
        <v>0.7</v>
      </c>
    </row>
    <row r="43" spans="1:22" s="589" customFormat="1" ht="23.25" customHeight="1" x14ac:dyDescent="0.5">
      <c r="A43" s="356" t="s">
        <v>170</v>
      </c>
      <c r="B43" s="626">
        <f>VLOOKUP($A43,T4_data!$A:$M,3,FALSE)</f>
        <v>4195.66</v>
      </c>
      <c r="C43" s="608">
        <v>372.95</v>
      </c>
      <c r="D43" s="608">
        <f>VLOOKUP($A43,T4_data!$A:$M,4,FALSE)</f>
        <v>332.71</v>
      </c>
      <c r="E43" s="608">
        <f>VLOOKUP($A43,T4_data!$A:$M,5,FALSE)</f>
        <v>1352.09</v>
      </c>
      <c r="F43" s="606">
        <f>VLOOKUP($A43,T4_data!$A:$M,7,FALSE)</f>
        <v>2.99</v>
      </c>
      <c r="G43" s="606">
        <v>7.72</v>
      </c>
      <c r="H43" s="606">
        <f>VLOOKUP($A43,T4_data!$A:$M,8,FALSE)</f>
        <v>16.22</v>
      </c>
      <c r="I43" s="606">
        <f>VLOOKUP($A43,T4_data!$A:$M,9,FALSE)</f>
        <v>9.18</v>
      </c>
      <c r="J43" s="606">
        <f>VLOOKUP($A43,T4_data!$A:$M,11,FALSE)</f>
        <v>1.4</v>
      </c>
      <c r="K43" s="606">
        <v>1.26</v>
      </c>
      <c r="L43" s="606">
        <f>VLOOKUP($A43,T4_data!$A:$M,12,FALSE)</f>
        <v>1.3</v>
      </c>
      <c r="M43" s="665">
        <f>VLOOKUP($A43,T4_data!$A:$M,13,FALSE)</f>
        <v>1.26</v>
      </c>
      <c r="O43" s="603" t="str">
        <f t="shared" si="5"/>
        <v>3.0</v>
      </c>
      <c r="P43" s="624" t="str">
        <f t="shared" si="6"/>
        <v>7.7</v>
      </c>
      <c r="Q43" s="624" t="str">
        <f t="shared" si="7"/>
        <v>16.2</v>
      </c>
      <c r="R43" s="624" t="str">
        <f t="shared" si="8"/>
        <v>9.2</v>
      </c>
      <c r="S43" s="624" t="str">
        <f t="shared" si="9"/>
        <v>1.4</v>
      </c>
      <c r="T43" s="624" t="str">
        <f t="shared" si="10"/>
        <v>1.3</v>
      </c>
      <c r="U43" s="624" t="str">
        <f t="shared" si="11"/>
        <v>1.3</v>
      </c>
      <c r="V43" s="625" t="str">
        <f t="shared" si="12"/>
        <v>1.3</v>
      </c>
    </row>
    <row r="44" spans="1:22" s="589" customFormat="1" ht="23.25" customHeight="1" x14ac:dyDescent="0.5">
      <c r="A44" s="355" t="s">
        <v>171</v>
      </c>
      <c r="B44" s="622">
        <f>VLOOKUP($A44,T4_data!$A:$M,3,FALSE)</f>
        <v>4787.33</v>
      </c>
      <c r="C44" s="623">
        <v>1036.27</v>
      </c>
      <c r="D44" s="623">
        <f>VLOOKUP($A44,T4_data!$A:$M,4,FALSE)</f>
        <v>358.5</v>
      </c>
      <c r="E44" s="623">
        <f>VLOOKUP($A44,T4_data!$A:$M,5,FALSE)</f>
        <v>2932.34</v>
      </c>
      <c r="F44" s="602">
        <f>VLOOKUP($A44,T4_data!$A:$M,7,FALSE)</f>
        <v>-2.54</v>
      </c>
      <c r="G44" s="602">
        <v>232.57</v>
      </c>
      <c r="H44" s="602">
        <f>VLOOKUP($A44,T4_data!$A:$M,8,FALSE)</f>
        <v>125.5</v>
      </c>
      <c r="I44" s="602">
        <f>VLOOKUP($A44,T4_data!$A:$M,9,FALSE)</f>
        <v>232.13</v>
      </c>
      <c r="J44" s="602">
        <f>VLOOKUP($A44,T4_data!$A:$M,11,FALSE)</f>
        <v>1.59</v>
      </c>
      <c r="K44" s="602">
        <v>3.51</v>
      </c>
      <c r="L44" s="602">
        <f>VLOOKUP($A44,T4_data!$A:$M,12,FALSE)</f>
        <v>1.4</v>
      </c>
      <c r="M44" s="664">
        <f>VLOOKUP($A44,T4_data!$A:$M,13,FALSE)</f>
        <v>2.74</v>
      </c>
      <c r="O44" s="603" t="str">
        <f t="shared" si="5"/>
        <v>-2.5</v>
      </c>
      <c r="P44" s="624" t="str">
        <f t="shared" si="6"/>
        <v>232.6</v>
      </c>
      <c r="Q44" s="624" t="str">
        <f t="shared" si="7"/>
        <v>125.5</v>
      </c>
      <c r="R44" s="624" t="str">
        <f t="shared" si="8"/>
        <v>232.1</v>
      </c>
      <c r="S44" s="624" t="str">
        <f t="shared" si="9"/>
        <v>1.6</v>
      </c>
      <c r="T44" s="624" t="str">
        <f t="shared" si="10"/>
        <v>3.5</v>
      </c>
      <c r="U44" s="624" t="str">
        <f t="shared" si="11"/>
        <v>1.4</v>
      </c>
      <c r="V44" s="625" t="str">
        <f t="shared" si="12"/>
        <v>2.7</v>
      </c>
    </row>
    <row r="45" spans="1:22" s="589" customFormat="1" ht="23.25" customHeight="1" x14ac:dyDescent="0.5">
      <c r="A45" s="360" t="s">
        <v>172</v>
      </c>
      <c r="B45" s="627">
        <f>VLOOKUP($A45,T4_data!$A:$M,3,FALSE)</f>
        <v>3907.54</v>
      </c>
      <c r="C45" s="628">
        <v>821.94</v>
      </c>
      <c r="D45" s="628">
        <f>VLOOKUP($A45,T4_data!$A:$M,4,FALSE)</f>
        <v>286.77</v>
      </c>
      <c r="E45" s="628">
        <f>VLOOKUP($A45,T4_data!$A:$M,5,FALSE)</f>
        <v>2537.59</v>
      </c>
      <c r="F45" s="629">
        <f>VLOOKUP($A45,T4_data!$A:$M,7,FALSE)</f>
        <v>-1.73</v>
      </c>
      <c r="G45" s="629">
        <v>497.3</v>
      </c>
      <c r="H45" s="629">
        <f>VLOOKUP($A45,T4_data!$A:$M,8,FALSE)</f>
        <v>181.01</v>
      </c>
      <c r="I45" s="629">
        <f>VLOOKUP($A45,T4_data!$A:$M,9,FALSE)</f>
        <v>373</v>
      </c>
      <c r="J45" s="629">
        <f>VLOOKUP($A45,T4_data!$A:$M,11,FALSE)</f>
        <v>1.3</v>
      </c>
      <c r="K45" s="629">
        <v>2.78</v>
      </c>
      <c r="L45" s="629">
        <f>VLOOKUP($A45,T4_data!$A:$M,12,FALSE)</f>
        <v>1.1200000000000001</v>
      </c>
      <c r="M45" s="666">
        <f>VLOOKUP($A45,T4_data!$A:$M,13,FALSE)</f>
        <v>2.37</v>
      </c>
      <c r="O45" s="630" t="str">
        <f t="shared" si="5"/>
        <v>-1.7</v>
      </c>
      <c r="P45" s="631" t="str">
        <f t="shared" si="6"/>
        <v>497.3</v>
      </c>
      <c r="Q45" s="631" t="str">
        <f t="shared" si="7"/>
        <v>181.0</v>
      </c>
      <c r="R45" s="631" t="str">
        <f t="shared" si="8"/>
        <v>373.0</v>
      </c>
      <c r="S45" s="631" t="str">
        <f t="shared" si="9"/>
        <v>1.3</v>
      </c>
      <c r="T45" s="631" t="str">
        <f t="shared" si="10"/>
        <v>2.8</v>
      </c>
      <c r="U45" s="631" t="str">
        <f t="shared" si="11"/>
        <v>1.1</v>
      </c>
      <c r="V45" s="632" t="str">
        <f t="shared" si="12"/>
        <v>2.4</v>
      </c>
    </row>
    <row r="46" spans="1:22" s="589" customFormat="1" ht="23.25" customHeight="1" x14ac:dyDescent="0.5">
      <c r="A46" s="358" t="s">
        <v>703</v>
      </c>
      <c r="F46" s="598"/>
      <c r="G46" s="598"/>
      <c r="H46" s="598"/>
      <c r="I46" s="598"/>
      <c r="J46" s="598"/>
      <c r="K46" s="598"/>
      <c r="L46" s="598"/>
      <c r="M46" s="598"/>
    </row>
    <row r="47" spans="1:22" s="589" customFormat="1" ht="23.25" customHeight="1" x14ac:dyDescent="0.5">
      <c r="A47" s="358" t="s">
        <v>39</v>
      </c>
      <c r="F47" s="598"/>
      <c r="G47" s="598"/>
      <c r="H47" s="598"/>
      <c r="I47" s="598"/>
      <c r="J47" s="598"/>
      <c r="K47" s="598"/>
      <c r="L47" s="598"/>
      <c r="M47" s="598"/>
    </row>
    <row r="48" spans="1:22" x14ac:dyDescent="0.7">
      <c r="B48" s="361">
        <f>B5-(B6+B23+B44)</f>
        <v>0</v>
      </c>
      <c r="C48" s="361">
        <f t="shared" ref="C48:E48" si="13">C5-(C6+C23+C44)</f>
        <v>0</v>
      </c>
      <c r="D48" s="361">
        <f t="shared" si="13"/>
        <v>0</v>
      </c>
      <c r="E48" s="361">
        <f t="shared" si="13"/>
        <v>0</v>
      </c>
      <c r="J48" s="361">
        <f>J5-(J6+J23+J44)</f>
        <v>1.0000000000005116E-2</v>
      </c>
      <c r="K48" s="361">
        <f>K5-(K6+K23+K44)</f>
        <v>0</v>
      </c>
      <c r="L48" s="361">
        <f>L5-(L6+L23+L44)</f>
        <v>0</v>
      </c>
      <c r="M48" s="361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7" priority="4" operator="equal">
      <formula>0</formula>
    </cfRule>
  </conditionalFormatting>
  <conditionalFormatting sqref="F5:I45">
    <cfRule type="cellIs" dxfId="6" priority="3" operator="lessThan">
      <formula>0</formula>
    </cfRule>
  </conditionalFormatting>
  <conditionalFormatting sqref="O5:V45">
    <cfRule type="expression" dxfId="5" priority="2">
      <formula>LEN(O5&amp;"")-FIND(".",O5&amp;"")&gt;1</formula>
    </cfRule>
  </conditionalFormatting>
  <printOptions horizontalCentered="1" verticalCentered="1"/>
  <pageMargins left="0.23622047244094491" right="0.23622047244094491" top="0" bottom="0" header="0.23622047244094491" footer="0"/>
  <pageSetup paperSize="9" scale="67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85" zoomScaleNormal="85" workbookViewId="0">
      <selection activeCell="C3" sqref="C3"/>
    </sheetView>
  </sheetViews>
  <sheetFormatPr defaultColWidth="11.375" defaultRowHeight="15.6" x14ac:dyDescent="0.3"/>
  <cols>
    <col min="1" max="1" width="36" style="319" customWidth="1"/>
    <col min="2" max="5" width="15.5" style="319" customWidth="1"/>
    <col min="6" max="16384" width="11.375" style="319"/>
  </cols>
  <sheetData>
    <row r="1" spans="1:13" x14ac:dyDescent="0.3">
      <c r="A1" s="319" t="s">
        <v>0</v>
      </c>
      <c r="B1" s="319" t="s">
        <v>107</v>
      </c>
      <c r="F1" s="319" t="s">
        <v>43</v>
      </c>
      <c r="J1" s="319" t="s">
        <v>44</v>
      </c>
    </row>
    <row r="2" spans="1:13" x14ac:dyDescent="0.3">
      <c r="B2" s="319">
        <v>2566</v>
      </c>
      <c r="C2" s="319">
        <v>2567</v>
      </c>
      <c r="D2" s="319">
        <v>2568</v>
      </c>
      <c r="E2" s="319">
        <v>2568</v>
      </c>
      <c r="F2" s="319">
        <v>2566</v>
      </c>
      <c r="G2" s="319">
        <v>2567</v>
      </c>
      <c r="H2" s="319">
        <v>2568</v>
      </c>
      <c r="I2" s="319">
        <v>2568</v>
      </c>
      <c r="J2" s="319">
        <v>2566</v>
      </c>
      <c r="K2" s="319">
        <v>2567</v>
      </c>
      <c r="L2" s="319">
        <v>2568</v>
      </c>
      <c r="M2" s="319">
        <v>2568</v>
      </c>
    </row>
    <row r="3" spans="1:13" x14ac:dyDescent="0.3">
      <c r="B3" s="319" t="s">
        <v>45</v>
      </c>
      <c r="C3" s="319" t="s">
        <v>45</v>
      </c>
      <c r="D3" s="521" t="s">
        <v>673</v>
      </c>
      <c r="E3" s="521" t="s">
        <v>707</v>
      </c>
      <c r="F3" s="319" t="s">
        <v>45</v>
      </c>
      <c r="G3" s="319" t="s">
        <v>45</v>
      </c>
      <c r="H3" s="521" t="s">
        <v>671</v>
      </c>
      <c r="I3" s="319" t="s">
        <v>45</v>
      </c>
      <c r="J3" s="319" t="s">
        <v>45</v>
      </c>
      <c r="K3" s="319" t="s">
        <v>45</v>
      </c>
      <c r="L3" s="521" t="s">
        <v>671</v>
      </c>
      <c r="M3" s="319" t="s">
        <v>45</v>
      </c>
    </row>
    <row r="4" spans="1:13" x14ac:dyDescent="0.3">
      <c r="A4" s="319" t="s">
        <v>132</v>
      </c>
      <c r="B4" s="320">
        <v>285074.28999999998</v>
      </c>
      <c r="C4" s="320">
        <v>300529.46000000002</v>
      </c>
      <c r="D4" s="320">
        <v>25625.08</v>
      </c>
      <c r="E4" s="320">
        <v>107157.42</v>
      </c>
      <c r="F4" s="320">
        <v>-0.82</v>
      </c>
      <c r="G4" s="320">
        <v>5.42</v>
      </c>
      <c r="H4" s="320">
        <v>10.18</v>
      </c>
      <c r="I4" s="320">
        <v>13.98</v>
      </c>
      <c r="J4" s="320">
        <v>100</v>
      </c>
      <c r="K4" s="320">
        <v>100</v>
      </c>
      <c r="L4" s="320">
        <v>100</v>
      </c>
      <c r="M4" s="320">
        <v>100</v>
      </c>
    </row>
    <row r="5" spans="1:13" x14ac:dyDescent="0.3">
      <c r="A5" s="319" t="s">
        <v>133</v>
      </c>
      <c r="B5" s="320">
        <v>196174.53</v>
      </c>
      <c r="C5" s="320">
        <v>207855.63</v>
      </c>
      <c r="D5" s="320">
        <v>18448.16</v>
      </c>
      <c r="E5" s="320">
        <v>73103.94</v>
      </c>
      <c r="F5" s="320">
        <v>-2.59</v>
      </c>
      <c r="G5" s="320">
        <v>5.95</v>
      </c>
      <c r="H5" s="320">
        <v>12.68</v>
      </c>
      <c r="I5" s="320">
        <v>12.35</v>
      </c>
      <c r="J5" s="320">
        <v>68.819999999999993</v>
      </c>
      <c r="K5" s="320">
        <v>69.16</v>
      </c>
      <c r="L5" s="320">
        <v>71.989999999999995</v>
      </c>
      <c r="M5" s="320">
        <v>68.22</v>
      </c>
    </row>
    <row r="6" spans="1:13" x14ac:dyDescent="0.3">
      <c r="A6" s="319" t="s">
        <v>134</v>
      </c>
      <c r="B6" s="320">
        <v>48352.79</v>
      </c>
      <c r="C6" s="320">
        <v>54956.21</v>
      </c>
      <c r="D6" s="320">
        <v>5040.8100000000004</v>
      </c>
      <c r="E6" s="320">
        <v>20848.560000000001</v>
      </c>
      <c r="F6" s="320">
        <v>1.72</v>
      </c>
      <c r="G6" s="320">
        <v>13.66</v>
      </c>
      <c r="H6" s="320">
        <v>23.78</v>
      </c>
      <c r="I6" s="320">
        <v>25.01</v>
      </c>
      <c r="J6" s="320">
        <v>16.96</v>
      </c>
      <c r="K6" s="320">
        <v>18.29</v>
      </c>
      <c r="L6" s="320">
        <v>19.670000000000002</v>
      </c>
      <c r="M6" s="320">
        <v>19.46</v>
      </c>
    </row>
    <row r="7" spans="1:13" x14ac:dyDescent="0.3">
      <c r="A7" s="319" t="s">
        <v>135</v>
      </c>
      <c r="B7" s="320">
        <v>34173.339999999997</v>
      </c>
      <c r="C7" s="320">
        <v>35243.300000000003</v>
      </c>
      <c r="D7" s="320">
        <v>3549.08</v>
      </c>
      <c r="E7" s="320">
        <v>12331.5</v>
      </c>
      <c r="F7" s="320">
        <v>-0.75</v>
      </c>
      <c r="G7" s="320">
        <v>3.13</v>
      </c>
      <c r="H7" s="320">
        <v>3.16</v>
      </c>
      <c r="I7" s="320">
        <v>14.3</v>
      </c>
      <c r="J7" s="320">
        <v>11.99</v>
      </c>
      <c r="K7" s="320">
        <v>11.73</v>
      </c>
      <c r="L7" s="320">
        <v>13.85</v>
      </c>
      <c r="M7" s="320">
        <v>11.51</v>
      </c>
    </row>
    <row r="8" spans="1:13" x14ac:dyDescent="0.3">
      <c r="A8" s="319" t="s">
        <v>136</v>
      </c>
      <c r="B8" s="320">
        <v>24594.13</v>
      </c>
      <c r="C8" s="320">
        <v>23285.759999999998</v>
      </c>
      <c r="D8" s="320">
        <v>1763.77</v>
      </c>
      <c r="E8" s="320">
        <v>7649.49</v>
      </c>
      <c r="F8" s="320">
        <v>-0.25</v>
      </c>
      <c r="G8" s="320">
        <v>-5.32</v>
      </c>
      <c r="H8" s="320">
        <v>5.49</v>
      </c>
      <c r="I8" s="320">
        <v>1.3</v>
      </c>
      <c r="J8" s="320">
        <v>8.6300000000000008</v>
      </c>
      <c r="K8" s="320">
        <v>7.75</v>
      </c>
      <c r="L8" s="320">
        <v>6.88</v>
      </c>
      <c r="M8" s="320">
        <v>7.14</v>
      </c>
    </row>
    <row r="9" spans="1:13" x14ac:dyDescent="0.3">
      <c r="A9" s="319" t="s">
        <v>137</v>
      </c>
      <c r="B9" s="320">
        <v>67095.350000000006</v>
      </c>
      <c r="C9" s="320">
        <v>70165.27</v>
      </c>
      <c r="D9" s="320">
        <v>6049.06</v>
      </c>
      <c r="E9" s="320">
        <v>23843.27</v>
      </c>
      <c r="F9" s="320">
        <v>-6.77</v>
      </c>
      <c r="G9" s="320">
        <v>4.58</v>
      </c>
      <c r="H9" s="320">
        <v>15.03</v>
      </c>
      <c r="I9" s="320">
        <v>7.55</v>
      </c>
      <c r="J9" s="320">
        <v>23.54</v>
      </c>
      <c r="K9" s="320">
        <v>23.35</v>
      </c>
      <c r="L9" s="320">
        <v>23.61</v>
      </c>
      <c r="M9" s="320">
        <v>22.25</v>
      </c>
    </row>
    <row r="10" spans="1:13" x14ac:dyDescent="0.3">
      <c r="A10" s="319" t="s">
        <v>138</v>
      </c>
      <c r="B10" s="320">
        <v>40377.15</v>
      </c>
      <c r="C10" s="320">
        <v>40052.080000000002</v>
      </c>
      <c r="D10" s="320">
        <v>3319.86</v>
      </c>
      <c r="E10" s="320">
        <v>13279.93</v>
      </c>
      <c r="F10" s="320">
        <v>-1.05</v>
      </c>
      <c r="G10" s="320">
        <v>-0.81</v>
      </c>
      <c r="H10" s="320">
        <v>7.83</v>
      </c>
      <c r="I10" s="320">
        <v>6.21</v>
      </c>
      <c r="J10" s="320">
        <v>14.16</v>
      </c>
      <c r="K10" s="320">
        <v>13.33</v>
      </c>
      <c r="L10" s="320">
        <v>12.96</v>
      </c>
      <c r="M10" s="320">
        <v>12.39</v>
      </c>
    </row>
    <row r="11" spans="1:13" x14ac:dyDescent="0.3">
      <c r="A11" s="319" t="s">
        <v>139</v>
      </c>
      <c r="B11" s="320">
        <v>10240.040000000001</v>
      </c>
      <c r="C11" s="320">
        <v>10363.82</v>
      </c>
      <c r="D11" s="320">
        <v>862.09</v>
      </c>
      <c r="E11" s="320">
        <v>3267.83</v>
      </c>
      <c r="F11" s="320">
        <v>-0.39</v>
      </c>
      <c r="G11" s="320">
        <v>1.21</v>
      </c>
      <c r="H11" s="320">
        <v>2.76</v>
      </c>
      <c r="I11" s="320">
        <v>7.71</v>
      </c>
      <c r="J11" s="320">
        <v>3.59</v>
      </c>
      <c r="K11" s="320">
        <v>3.45</v>
      </c>
      <c r="L11" s="320">
        <v>3.36</v>
      </c>
      <c r="M11" s="320">
        <v>3.05</v>
      </c>
    </row>
    <row r="12" spans="1:13" x14ac:dyDescent="0.3">
      <c r="A12" s="319" t="s">
        <v>140</v>
      </c>
      <c r="B12" s="320">
        <v>11965.15</v>
      </c>
      <c r="C12" s="320">
        <v>12335.2</v>
      </c>
      <c r="D12" s="320">
        <v>1023.13</v>
      </c>
      <c r="E12" s="320">
        <v>4267.8999999999996</v>
      </c>
      <c r="F12" s="320">
        <v>-5.58</v>
      </c>
      <c r="G12" s="320">
        <v>3.09</v>
      </c>
      <c r="H12" s="320">
        <v>5.0999999999999996</v>
      </c>
      <c r="I12" s="320">
        <v>10.81</v>
      </c>
      <c r="J12" s="320">
        <v>4.2</v>
      </c>
      <c r="K12" s="320">
        <v>4.0999999999999996</v>
      </c>
      <c r="L12" s="320">
        <v>3.99</v>
      </c>
      <c r="M12" s="320">
        <v>3.98</v>
      </c>
    </row>
    <row r="13" spans="1:13" x14ac:dyDescent="0.3">
      <c r="A13" s="319" t="s">
        <v>141</v>
      </c>
      <c r="B13" s="320">
        <v>10092.1</v>
      </c>
      <c r="C13" s="320">
        <v>9471.8799999999992</v>
      </c>
      <c r="D13" s="320">
        <v>863.26</v>
      </c>
      <c r="E13" s="320">
        <v>3228.82</v>
      </c>
      <c r="F13" s="320">
        <v>-2.4</v>
      </c>
      <c r="G13" s="320">
        <v>-6.15</v>
      </c>
      <c r="H13" s="320">
        <v>18.46</v>
      </c>
      <c r="I13" s="320">
        <v>-0.11</v>
      </c>
      <c r="J13" s="320">
        <v>3.54</v>
      </c>
      <c r="K13" s="320">
        <v>3.15</v>
      </c>
      <c r="L13" s="320">
        <v>3.37</v>
      </c>
      <c r="M13" s="320">
        <v>3.01</v>
      </c>
    </row>
    <row r="14" spans="1:13" x14ac:dyDescent="0.3">
      <c r="A14" s="319" t="s">
        <v>142</v>
      </c>
      <c r="B14" s="320">
        <v>7982.18</v>
      </c>
      <c r="C14" s="320">
        <v>7768.81</v>
      </c>
      <c r="D14" s="320">
        <v>562.76</v>
      </c>
      <c r="E14" s="320">
        <v>2451.25</v>
      </c>
      <c r="F14" s="320">
        <v>7.27</v>
      </c>
      <c r="G14" s="320">
        <v>-2.67</v>
      </c>
      <c r="H14" s="320">
        <v>6.3</v>
      </c>
      <c r="I14" s="320">
        <v>4.07</v>
      </c>
      <c r="J14" s="320">
        <v>2.8</v>
      </c>
      <c r="K14" s="320">
        <v>2.59</v>
      </c>
      <c r="L14" s="320">
        <v>2.2000000000000002</v>
      </c>
      <c r="M14" s="320">
        <v>2.29</v>
      </c>
    </row>
    <row r="15" spans="1:13" x14ac:dyDescent="0.3">
      <c r="A15" s="319" t="s">
        <v>143</v>
      </c>
      <c r="B15" s="320">
        <v>97.68</v>
      </c>
      <c r="C15" s="320">
        <v>112.36</v>
      </c>
      <c r="D15" s="320">
        <v>8.6199999999999992</v>
      </c>
      <c r="E15" s="320">
        <v>64.14</v>
      </c>
      <c r="F15" s="320">
        <v>31.77</v>
      </c>
      <c r="G15" s="320">
        <v>15.03</v>
      </c>
      <c r="H15" s="320">
        <v>3.48</v>
      </c>
      <c r="I15" s="320">
        <v>106.9</v>
      </c>
      <c r="J15" s="320">
        <v>0.03</v>
      </c>
      <c r="K15" s="320">
        <v>0.04</v>
      </c>
      <c r="L15" s="320">
        <v>0.03</v>
      </c>
      <c r="M15" s="320">
        <v>0.06</v>
      </c>
    </row>
    <row r="16" spans="1:13" x14ac:dyDescent="0.3">
      <c r="A16" s="319" t="s">
        <v>144</v>
      </c>
      <c r="B16" s="320">
        <v>26718.2</v>
      </c>
      <c r="C16" s="320">
        <v>30113.19</v>
      </c>
      <c r="D16" s="320">
        <v>2729.2</v>
      </c>
      <c r="E16" s="320">
        <v>10563.33</v>
      </c>
      <c r="F16" s="320">
        <v>-14.26</v>
      </c>
      <c r="G16" s="320">
        <v>12.71</v>
      </c>
      <c r="H16" s="320">
        <v>25.21</v>
      </c>
      <c r="I16" s="320">
        <v>9.2799999999999994</v>
      </c>
      <c r="J16" s="320">
        <v>9.3699999999999992</v>
      </c>
      <c r="K16" s="320">
        <v>10.02</v>
      </c>
      <c r="L16" s="320">
        <v>10.65</v>
      </c>
      <c r="M16" s="320">
        <v>9.86</v>
      </c>
    </row>
    <row r="17" spans="1:13" x14ac:dyDescent="0.3">
      <c r="A17" s="319" t="s">
        <v>145</v>
      </c>
      <c r="B17" s="320">
        <v>6445.15</v>
      </c>
      <c r="C17" s="320">
        <v>9239.39</v>
      </c>
      <c r="D17" s="320">
        <v>1046.98</v>
      </c>
      <c r="E17" s="320">
        <v>3217.04</v>
      </c>
      <c r="F17" s="320">
        <v>-25.61</v>
      </c>
      <c r="G17" s="320">
        <v>43.35</v>
      </c>
      <c r="H17" s="320">
        <v>88.9</v>
      </c>
      <c r="I17" s="320">
        <v>6.67</v>
      </c>
      <c r="J17" s="320">
        <v>2.2599999999999998</v>
      </c>
      <c r="K17" s="320">
        <v>3.07</v>
      </c>
      <c r="L17" s="320">
        <v>4.09</v>
      </c>
      <c r="M17" s="320">
        <v>3</v>
      </c>
    </row>
    <row r="18" spans="1:13" x14ac:dyDescent="0.3">
      <c r="A18" s="319" t="s">
        <v>146</v>
      </c>
      <c r="B18" s="320">
        <v>4644.1000000000004</v>
      </c>
      <c r="C18" s="320">
        <v>4929.12</v>
      </c>
      <c r="D18" s="320">
        <v>430.06</v>
      </c>
      <c r="E18" s="320">
        <v>1804.92</v>
      </c>
      <c r="F18" s="320">
        <v>2.3199999999999998</v>
      </c>
      <c r="G18" s="320">
        <v>6.14</v>
      </c>
      <c r="H18" s="320">
        <v>-10.54</v>
      </c>
      <c r="I18" s="320">
        <v>-0.75</v>
      </c>
      <c r="J18" s="320">
        <v>1.63</v>
      </c>
      <c r="K18" s="320">
        <v>1.64</v>
      </c>
      <c r="L18" s="320">
        <v>1.68</v>
      </c>
      <c r="M18" s="320">
        <v>1.68</v>
      </c>
    </row>
    <row r="19" spans="1:13" x14ac:dyDescent="0.3">
      <c r="A19" s="319" t="s">
        <v>147</v>
      </c>
      <c r="B19" s="320">
        <v>4411.46</v>
      </c>
      <c r="C19" s="320">
        <v>4174.32</v>
      </c>
      <c r="D19" s="320">
        <v>333.38</v>
      </c>
      <c r="E19" s="320">
        <v>1511.67</v>
      </c>
      <c r="F19" s="320">
        <v>-6.15</v>
      </c>
      <c r="G19" s="320">
        <v>-5.38</v>
      </c>
      <c r="H19" s="320">
        <v>15.35</v>
      </c>
      <c r="I19" s="320">
        <v>9.73</v>
      </c>
      <c r="J19" s="320">
        <v>1.55</v>
      </c>
      <c r="K19" s="320">
        <v>1.39</v>
      </c>
      <c r="L19" s="320">
        <v>1.3</v>
      </c>
      <c r="M19" s="320">
        <v>1.41</v>
      </c>
    </row>
    <row r="20" spans="1:13" x14ac:dyDescent="0.3">
      <c r="A20" s="319" t="s">
        <v>148</v>
      </c>
      <c r="B20" s="320">
        <v>11217.49</v>
      </c>
      <c r="C20" s="320">
        <v>11770.36</v>
      </c>
      <c r="D20" s="320">
        <v>918.79</v>
      </c>
      <c r="E20" s="320">
        <v>4029.71</v>
      </c>
      <c r="F20" s="320">
        <v>-15.39</v>
      </c>
      <c r="G20" s="320">
        <v>4.93</v>
      </c>
      <c r="H20" s="320">
        <v>7.37</v>
      </c>
      <c r="I20" s="320">
        <v>16.670000000000002</v>
      </c>
      <c r="J20" s="320">
        <v>3.93</v>
      </c>
      <c r="K20" s="320">
        <v>3.92</v>
      </c>
      <c r="L20" s="320">
        <v>3.59</v>
      </c>
      <c r="M20" s="320">
        <v>3.76</v>
      </c>
    </row>
    <row r="21" spans="1:13" x14ac:dyDescent="0.3">
      <c r="A21" s="319" t="s">
        <v>149</v>
      </c>
      <c r="B21" s="320">
        <v>21958.92</v>
      </c>
      <c r="C21" s="320">
        <v>24205.09</v>
      </c>
      <c r="D21" s="320">
        <v>2045.44</v>
      </c>
      <c r="E21" s="320">
        <v>8431.1200000000008</v>
      </c>
      <c r="F21" s="320">
        <v>-3.68</v>
      </c>
      <c r="G21" s="320">
        <v>10.23</v>
      </c>
      <c r="H21" s="320">
        <v>6.07</v>
      </c>
      <c r="I21" s="320">
        <v>6.95</v>
      </c>
      <c r="J21" s="320">
        <v>7.7</v>
      </c>
      <c r="K21" s="320">
        <v>8.0500000000000007</v>
      </c>
      <c r="L21" s="320">
        <v>7.98</v>
      </c>
      <c r="M21" s="320">
        <v>7.87</v>
      </c>
    </row>
    <row r="22" spans="1:13" x14ac:dyDescent="0.3">
      <c r="A22" s="319" t="s">
        <v>150</v>
      </c>
      <c r="B22" s="320">
        <v>83987.75</v>
      </c>
      <c r="C22" s="320">
        <v>87886.5</v>
      </c>
      <c r="D22" s="320">
        <v>6818.42</v>
      </c>
      <c r="E22" s="320">
        <v>31121.14</v>
      </c>
      <c r="F22" s="320">
        <v>2.42</v>
      </c>
      <c r="G22" s="320">
        <v>4.6399999999999997</v>
      </c>
      <c r="H22" s="320">
        <v>1.37</v>
      </c>
      <c r="I22" s="320">
        <v>10.92</v>
      </c>
      <c r="J22" s="320">
        <v>29.46</v>
      </c>
      <c r="K22" s="320">
        <v>29.24</v>
      </c>
      <c r="L22" s="320">
        <v>26.61</v>
      </c>
      <c r="M22" s="320">
        <v>29.04</v>
      </c>
    </row>
    <row r="23" spans="1:13" x14ac:dyDescent="0.3">
      <c r="A23" s="319" t="s">
        <v>151</v>
      </c>
      <c r="B23" s="320">
        <v>12562.36</v>
      </c>
      <c r="C23" s="320">
        <v>14203.68</v>
      </c>
      <c r="D23" s="320">
        <v>1176.08</v>
      </c>
      <c r="E23" s="320">
        <v>6762.72</v>
      </c>
      <c r="F23" s="320">
        <v>-6.45</v>
      </c>
      <c r="G23" s="320">
        <v>13.07</v>
      </c>
      <c r="H23" s="320">
        <v>8.7100000000000009</v>
      </c>
      <c r="I23" s="320">
        <v>60.47</v>
      </c>
      <c r="J23" s="320">
        <v>4.41</v>
      </c>
      <c r="K23" s="320">
        <v>4.7300000000000004</v>
      </c>
      <c r="L23" s="320">
        <v>4.59</v>
      </c>
      <c r="M23" s="320">
        <v>6.31</v>
      </c>
    </row>
    <row r="24" spans="1:13" x14ac:dyDescent="0.3">
      <c r="A24" s="319" t="s">
        <v>152</v>
      </c>
      <c r="B24" s="320">
        <v>10115.92</v>
      </c>
      <c r="C24" s="320">
        <v>11755.12</v>
      </c>
      <c r="D24" s="320">
        <v>983.43</v>
      </c>
      <c r="E24" s="320">
        <v>5933.77</v>
      </c>
      <c r="F24" s="320">
        <v>-3.96</v>
      </c>
      <c r="G24" s="320">
        <v>16.2</v>
      </c>
      <c r="H24" s="320">
        <v>10.17</v>
      </c>
      <c r="I24" s="320">
        <v>70.55</v>
      </c>
      <c r="J24" s="320">
        <v>3.55</v>
      </c>
      <c r="K24" s="320">
        <v>3.91</v>
      </c>
      <c r="L24" s="320">
        <v>3.84</v>
      </c>
      <c r="M24" s="320">
        <v>5.54</v>
      </c>
    </row>
    <row r="25" spans="1:13" x14ac:dyDescent="0.3">
      <c r="A25" s="319" t="s">
        <v>153</v>
      </c>
      <c r="B25" s="320">
        <v>854.41</v>
      </c>
      <c r="C25" s="320">
        <v>932.26</v>
      </c>
      <c r="D25" s="320">
        <v>85.12</v>
      </c>
      <c r="E25" s="320">
        <v>367.08</v>
      </c>
      <c r="F25" s="320">
        <v>-33.07</v>
      </c>
      <c r="G25" s="320">
        <v>9.11</v>
      </c>
      <c r="H25" s="320">
        <v>1.35</v>
      </c>
      <c r="I25" s="320">
        <v>24.15</v>
      </c>
      <c r="J25" s="320">
        <v>0.3</v>
      </c>
      <c r="K25" s="320">
        <v>0.31</v>
      </c>
      <c r="L25" s="320">
        <v>0.33</v>
      </c>
      <c r="M25" s="320">
        <v>0.34</v>
      </c>
    </row>
    <row r="26" spans="1:13" x14ac:dyDescent="0.3">
      <c r="A26" s="319" t="s">
        <v>154</v>
      </c>
      <c r="B26" s="320">
        <v>1140.76</v>
      </c>
      <c r="C26" s="320">
        <v>1045.46</v>
      </c>
      <c r="D26" s="320">
        <v>58.84</v>
      </c>
      <c r="E26" s="320">
        <v>269.35000000000002</v>
      </c>
      <c r="F26" s="320">
        <v>-2.58</v>
      </c>
      <c r="G26" s="320">
        <v>-8.35</v>
      </c>
      <c r="H26" s="320">
        <v>-20.53</v>
      </c>
      <c r="I26" s="320">
        <v>-10.62</v>
      </c>
      <c r="J26" s="320">
        <v>0.4</v>
      </c>
      <c r="K26" s="320">
        <v>0.35</v>
      </c>
      <c r="L26" s="320">
        <v>0.23</v>
      </c>
      <c r="M26" s="320">
        <v>0.25</v>
      </c>
    </row>
    <row r="27" spans="1:13" x14ac:dyDescent="0.3">
      <c r="A27" s="319" t="s">
        <v>155</v>
      </c>
      <c r="B27" s="320">
        <v>11097.25</v>
      </c>
      <c r="C27" s="320">
        <v>10851.39</v>
      </c>
      <c r="D27" s="320">
        <v>904.78</v>
      </c>
      <c r="E27" s="320">
        <v>3840.65</v>
      </c>
      <c r="F27" s="320">
        <v>10.050000000000001</v>
      </c>
      <c r="G27" s="320">
        <v>-2.2200000000000002</v>
      </c>
      <c r="H27" s="320">
        <v>6.09</v>
      </c>
      <c r="I27" s="320">
        <v>-3.09</v>
      </c>
      <c r="J27" s="320">
        <v>3.89</v>
      </c>
      <c r="K27" s="320">
        <v>3.61</v>
      </c>
      <c r="L27" s="320">
        <v>3.53</v>
      </c>
      <c r="M27" s="320">
        <v>3.58</v>
      </c>
    </row>
    <row r="28" spans="1:13" x14ac:dyDescent="0.3">
      <c r="A28" s="319" t="s">
        <v>156</v>
      </c>
      <c r="B28" s="320">
        <v>6073.06</v>
      </c>
      <c r="C28" s="320">
        <v>5937.99</v>
      </c>
      <c r="D28" s="320">
        <v>494.98</v>
      </c>
      <c r="E28" s="320">
        <v>1961.53</v>
      </c>
      <c r="F28" s="320">
        <v>-5.19</v>
      </c>
      <c r="G28" s="320">
        <v>-2.2200000000000002</v>
      </c>
      <c r="H28" s="320">
        <v>3.22</v>
      </c>
      <c r="I28" s="320">
        <v>-0.5</v>
      </c>
      <c r="J28" s="320">
        <v>2.13</v>
      </c>
      <c r="K28" s="320">
        <v>1.98</v>
      </c>
      <c r="L28" s="320">
        <v>1.93</v>
      </c>
      <c r="M28" s="320">
        <v>1.83</v>
      </c>
    </row>
    <row r="29" spans="1:13" x14ac:dyDescent="0.3">
      <c r="A29" s="319" t="s">
        <v>157</v>
      </c>
      <c r="B29" s="320">
        <v>4813.95</v>
      </c>
      <c r="C29" s="320">
        <v>4756.8999999999996</v>
      </c>
      <c r="D29" s="320">
        <v>432.39</v>
      </c>
      <c r="E29" s="320">
        <v>1785.81</v>
      </c>
      <c r="F29" s="320">
        <v>2.02</v>
      </c>
      <c r="G29" s="320">
        <v>-1.19</v>
      </c>
      <c r="H29" s="320">
        <v>29.79</v>
      </c>
      <c r="I29" s="320">
        <v>22.89</v>
      </c>
      <c r="J29" s="320">
        <v>1.69</v>
      </c>
      <c r="K29" s="320">
        <v>1.58</v>
      </c>
      <c r="L29" s="320">
        <v>1.69</v>
      </c>
      <c r="M29" s="320">
        <v>1.67</v>
      </c>
    </row>
    <row r="30" spans="1:13" x14ac:dyDescent="0.3">
      <c r="A30" s="319" t="s">
        <v>158</v>
      </c>
      <c r="B30" s="320">
        <v>14053.42</v>
      </c>
      <c r="C30" s="320">
        <v>14354.19</v>
      </c>
      <c r="D30" s="320">
        <v>1015.23</v>
      </c>
      <c r="E30" s="320">
        <v>4226.75</v>
      </c>
      <c r="F30" s="320">
        <v>4.17</v>
      </c>
      <c r="G30" s="320">
        <v>2.14</v>
      </c>
      <c r="H30" s="320">
        <v>-4.04</v>
      </c>
      <c r="I30" s="320">
        <v>-12.88</v>
      </c>
      <c r="J30" s="320">
        <v>4.93</v>
      </c>
      <c r="K30" s="320">
        <v>4.78</v>
      </c>
      <c r="L30" s="320">
        <v>3.96</v>
      </c>
      <c r="M30" s="320">
        <v>3.94</v>
      </c>
    </row>
    <row r="31" spans="1:13" x14ac:dyDescent="0.3">
      <c r="A31" s="319" t="s">
        <v>159</v>
      </c>
      <c r="B31" s="320">
        <v>11414.02</v>
      </c>
      <c r="C31" s="320">
        <v>11842.92</v>
      </c>
      <c r="D31" s="320">
        <v>738.84</v>
      </c>
      <c r="E31" s="320">
        <v>3956.67</v>
      </c>
      <c r="F31" s="320">
        <v>3.85</v>
      </c>
      <c r="G31" s="320">
        <v>3.76</v>
      </c>
      <c r="H31" s="320">
        <v>-15.69</v>
      </c>
      <c r="I31" s="320">
        <v>4.43</v>
      </c>
      <c r="J31" s="320">
        <v>4</v>
      </c>
      <c r="K31" s="320">
        <v>3.94</v>
      </c>
      <c r="L31" s="320">
        <v>2.88</v>
      </c>
      <c r="M31" s="320">
        <v>3.69</v>
      </c>
    </row>
    <row r="32" spans="1:13" x14ac:dyDescent="0.3">
      <c r="A32" s="319" t="s">
        <v>160</v>
      </c>
      <c r="B32" s="320">
        <v>3314.91</v>
      </c>
      <c r="C32" s="320">
        <v>3641.14</v>
      </c>
      <c r="D32" s="320">
        <v>266.12</v>
      </c>
      <c r="E32" s="320">
        <v>1342.59</v>
      </c>
      <c r="F32" s="320">
        <v>-3.76</v>
      </c>
      <c r="G32" s="320">
        <v>9.84</v>
      </c>
      <c r="H32" s="320">
        <v>12.26</v>
      </c>
      <c r="I32" s="320">
        <v>16.98</v>
      </c>
      <c r="J32" s="320">
        <v>1.1599999999999999</v>
      </c>
      <c r="K32" s="320">
        <v>1.21</v>
      </c>
      <c r="L32" s="320">
        <v>1.04</v>
      </c>
      <c r="M32" s="320">
        <v>1.25</v>
      </c>
    </row>
    <row r="33" spans="1:13" x14ac:dyDescent="0.3">
      <c r="A33" s="319" t="s">
        <v>161</v>
      </c>
      <c r="B33" s="320">
        <v>2732.09</v>
      </c>
      <c r="C33" s="320">
        <v>2850.47</v>
      </c>
      <c r="D33" s="320">
        <v>140.32</v>
      </c>
      <c r="E33" s="320">
        <v>788.95</v>
      </c>
      <c r="F33" s="320">
        <v>32.409999999999997</v>
      </c>
      <c r="G33" s="320">
        <v>4.33</v>
      </c>
      <c r="H33" s="320">
        <v>-34.4</v>
      </c>
      <c r="I33" s="320">
        <v>-14.8</v>
      </c>
      <c r="J33" s="320">
        <v>0.96</v>
      </c>
      <c r="K33" s="320">
        <v>0.95</v>
      </c>
      <c r="L33" s="320">
        <v>0.55000000000000004</v>
      </c>
      <c r="M33" s="320">
        <v>0.74</v>
      </c>
    </row>
    <row r="34" spans="1:13" x14ac:dyDescent="0.3">
      <c r="A34" s="319" t="s">
        <v>162</v>
      </c>
      <c r="B34" s="320">
        <v>6993.31</v>
      </c>
      <c r="C34" s="320">
        <v>7028.65</v>
      </c>
      <c r="D34" s="320">
        <v>523.29</v>
      </c>
      <c r="E34" s="320">
        <v>2158.6999999999998</v>
      </c>
      <c r="F34" s="320">
        <v>5.66</v>
      </c>
      <c r="G34" s="320">
        <v>0.51</v>
      </c>
      <c r="H34" s="320">
        <v>-9.51</v>
      </c>
      <c r="I34" s="320">
        <v>2.88</v>
      </c>
      <c r="J34" s="320">
        <v>2.4500000000000002</v>
      </c>
      <c r="K34" s="320">
        <v>2.34</v>
      </c>
      <c r="L34" s="320">
        <v>2.04</v>
      </c>
      <c r="M34" s="320">
        <v>2.0099999999999998</v>
      </c>
    </row>
    <row r="35" spans="1:13" x14ac:dyDescent="0.3">
      <c r="A35" s="319" t="s">
        <v>163</v>
      </c>
      <c r="B35" s="320">
        <v>3529.01</v>
      </c>
      <c r="C35" s="320">
        <v>3065.85</v>
      </c>
      <c r="D35" s="320">
        <v>236.79</v>
      </c>
      <c r="E35" s="320">
        <v>967.74</v>
      </c>
      <c r="F35" s="320">
        <v>25.02</v>
      </c>
      <c r="G35" s="320">
        <v>-13.12</v>
      </c>
      <c r="H35" s="320">
        <v>-11.2</v>
      </c>
      <c r="I35" s="320">
        <v>8.24</v>
      </c>
      <c r="J35" s="320">
        <v>1.24</v>
      </c>
      <c r="K35" s="320">
        <v>1.02</v>
      </c>
      <c r="L35" s="320">
        <v>0.92</v>
      </c>
      <c r="M35" s="320">
        <v>0.9</v>
      </c>
    </row>
    <row r="36" spans="1:13" x14ac:dyDescent="0.3">
      <c r="A36" s="319" t="s">
        <v>164</v>
      </c>
      <c r="B36" s="320">
        <v>667.91</v>
      </c>
      <c r="C36" s="320">
        <v>669.67</v>
      </c>
      <c r="D36" s="320">
        <v>66.39</v>
      </c>
      <c r="E36" s="320">
        <v>233.72</v>
      </c>
      <c r="F36" s="320">
        <v>-35.53</v>
      </c>
      <c r="G36" s="320">
        <v>0.26</v>
      </c>
      <c r="H36" s="320">
        <v>48.69</v>
      </c>
      <c r="I36" s="320">
        <v>16.21</v>
      </c>
      <c r="J36" s="320">
        <v>0.23</v>
      </c>
      <c r="K36" s="320">
        <v>0.22</v>
      </c>
      <c r="L36" s="320">
        <v>0.26</v>
      </c>
      <c r="M36" s="320">
        <v>0.22</v>
      </c>
    </row>
    <row r="37" spans="1:13" x14ac:dyDescent="0.3">
      <c r="A37" s="319" t="s">
        <v>165</v>
      </c>
      <c r="B37" s="320">
        <v>9846.7900000000009</v>
      </c>
      <c r="C37" s="320">
        <v>11340.89</v>
      </c>
      <c r="D37" s="320">
        <v>895.82</v>
      </c>
      <c r="E37" s="320">
        <v>3766.43</v>
      </c>
      <c r="F37" s="320">
        <v>5.69</v>
      </c>
      <c r="G37" s="320">
        <v>15.17</v>
      </c>
      <c r="H37" s="320">
        <v>-3.41</v>
      </c>
      <c r="I37" s="320">
        <v>11.17</v>
      </c>
      <c r="J37" s="320">
        <v>3.45</v>
      </c>
      <c r="K37" s="320">
        <v>3.77</v>
      </c>
      <c r="L37" s="320">
        <v>3.5</v>
      </c>
      <c r="M37" s="320">
        <v>3.51</v>
      </c>
    </row>
    <row r="38" spans="1:13" x14ac:dyDescent="0.3">
      <c r="A38" s="319" t="s">
        <v>166</v>
      </c>
      <c r="B38" s="320">
        <v>3704.06</v>
      </c>
      <c r="C38" s="320">
        <v>4420.62</v>
      </c>
      <c r="D38" s="320">
        <v>345.8</v>
      </c>
      <c r="E38" s="320">
        <v>1478.54</v>
      </c>
      <c r="F38" s="320">
        <v>14.15</v>
      </c>
      <c r="G38" s="320">
        <v>19.350000000000001</v>
      </c>
      <c r="H38" s="320">
        <v>4.49</v>
      </c>
      <c r="I38" s="320">
        <v>19.489999999999998</v>
      </c>
      <c r="J38" s="320">
        <v>1.3</v>
      </c>
      <c r="K38" s="320">
        <v>1.47</v>
      </c>
      <c r="L38" s="320">
        <v>1.35</v>
      </c>
      <c r="M38" s="320">
        <v>1.38</v>
      </c>
    </row>
    <row r="39" spans="1:13" x14ac:dyDescent="0.3">
      <c r="A39" s="319" t="s">
        <v>167</v>
      </c>
      <c r="B39" s="320">
        <v>1155.9100000000001</v>
      </c>
      <c r="C39" s="320">
        <v>1242.51</v>
      </c>
      <c r="D39" s="320">
        <v>102.31</v>
      </c>
      <c r="E39" s="320">
        <v>516.14</v>
      </c>
      <c r="F39" s="320">
        <v>45.08</v>
      </c>
      <c r="G39" s="320">
        <v>7.49</v>
      </c>
      <c r="H39" s="320">
        <v>8.07</v>
      </c>
      <c r="I39" s="320">
        <v>23.04</v>
      </c>
      <c r="J39" s="320">
        <v>0.41</v>
      </c>
      <c r="K39" s="320">
        <v>0.41</v>
      </c>
      <c r="L39" s="320">
        <v>0.4</v>
      </c>
      <c r="M39" s="320">
        <v>0.48</v>
      </c>
    </row>
    <row r="40" spans="1:13" x14ac:dyDescent="0.3">
      <c r="A40" s="319" t="s">
        <v>168</v>
      </c>
      <c r="B40" s="320">
        <v>820.83</v>
      </c>
      <c r="C40" s="320">
        <v>885.46</v>
      </c>
      <c r="D40" s="320">
        <v>69.900000000000006</v>
      </c>
      <c r="E40" s="320">
        <v>387.64</v>
      </c>
      <c r="F40" s="320">
        <v>40.47</v>
      </c>
      <c r="G40" s="320">
        <v>7.87</v>
      </c>
      <c r="H40" s="320">
        <v>13.2</v>
      </c>
      <c r="I40" s="320">
        <v>27.67</v>
      </c>
      <c r="J40" s="320">
        <v>0.28999999999999998</v>
      </c>
      <c r="K40" s="320">
        <v>0.28999999999999998</v>
      </c>
      <c r="L40" s="320">
        <v>0.27</v>
      </c>
      <c r="M40" s="320">
        <v>0.36</v>
      </c>
    </row>
    <row r="41" spans="1:13" x14ac:dyDescent="0.3">
      <c r="A41" s="319" t="s">
        <v>169</v>
      </c>
      <c r="B41" s="320">
        <v>1903.81</v>
      </c>
      <c r="C41" s="320">
        <v>2131.7199999999998</v>
      </c>
      <c r="D41" s="320">
        <v>201.99</v>
      </c>
      <c r="E41" s="320">
        <v>793.65</v>
      </c>
      <c r="F41" s="320">
        <v>-10.07</v>
      </c>
      <c r="G41" s="320">
        <v>11.97</v>
      </c>
      <c r="H41" s="320">
        <v>27.83</v>
      </c>
      <c r="I41" s="320">
        <v>18.329999999999998</v>
      </c>
      <c r="J41" s="320">
        <v>0.67</v>
      </c>
      <c r="K41" s="320">
        <v>0.71</v>
      </c>
      <c r="L41" s="320">
        <v>0.79</v>
      </c>
      <c r="M41" s="320">
        <v>0.74</v>
      </c>
    </row>
    <row r="42" spans="1:13" x14ac:dyDescent="0.3">
      <c r="A42" s="319" t="s">
        <v>170</v>
      </c>
      <c r="B42" s="320">
        <v>4073.87</v>
      </c>
      <c r="C42" s="320">
        <v>4195.66</v>
      </c>
      <c r="D42" s="320">
        <v>332.71</v>
      </c>
      <c r="E42" s="320">
        <v>1352.09</v>
      </c>
      <c r="F42" s="320">
        <v>0.96</v>
      </c>
      <c r="G42" s="320">
        <v>2.99</v>
      </c>
      <c r="H42" s="320">
        <v>16.22</v>
      </c>
      <c r="I42" s="320">
        <v>9.18</v>
      </c>
      <c r="J42" s="320">
        <v>1.43</v>
      </c>
      <c r="K42" s="320">
        <v>1.4</v>
      </c>
      <c r="L42" s="320">
        <v>1.3</v>
      </c>
      <c r="M42" s="320">
        <v>1.26</v>
      </c>
    </row>
    <row r="43" spans="1:13" x14ac:dyDescent="0.3">
      <c r="A43" s="319" t="s">
        <v>171</v>
      </c>
      <c r="B43" s="320">
        <v>4912.01</v>
      </c>
      <c r="C43" s="320">
        <v>4787.33</v>
      </c>
      <c r="D43" s="320">
        <v>358.5</v>
      </c>
      <c r="E43" s="320">
        <v>2932.34</v>
      </c>
      <c r="F43" s="320">
        <v>21.75</v>
      </c>
      <c r="G43" s="320">
        <v>-2.54</v>
      </c>
      <c r="H43" s="320">
        <v>125.5</v>
      </c>
      <c r="I43" s="320">
        <v>232.13</v>
      </c>
      <c r="J43" s="320">
        <v>1.72</v>
      </c>
      <c r="K43" s="320">
        <v>1.59</v>
      </c>
      <c r="L43" s="320">
        <v>1.4</v>
      </c>
      <c r="M43" s="320">
        <v>2.74</v>
      </c>
    </row>
    <row r="44" spans="1:13" x14ac:dyDescent="0.3">
      <c r="A44" s="319" t="s">
        <v>172</v>
      </c>
      <c r="B44" s="320">
        <v>3976.25</v>
      </c>
      <c r="C44" s="320">
        <v>3907.54</v>
      </c>
      <c r="D44" s="320">
        <v>286.77</v>
      </c>
      <c r="E44" s="320">
        <v>2537.59</v>
      </c>
      <c r="F44" s="320">
        <v>18.43</v>
      </c>
      <c r="G44" s="320">
        <v>-1.73</v>
      </c>
      <c r="H44" s="320">
        <v>181.01</v>
      </c>
      <c r="I44" s="320">
        <v>373</v>
      </c>
      <c r="J44" s="320">
        <v>1.39</v>
      </c>
      <c r="K44" s="320">
        <v>1.3</v>
      </c>
      <c r="L44" s="320">
        <v>1.1200000000000001</v>
      </c>
      <c r="M44" s="320">
        <v>2.37</v>
      </c>
    </row>
  </sheetData>
  <conditionalFormatting sqref="F4:I44">
    <cfRule type="cellIs" dxfId="4" priority="2" operator="lessThan">
      <formula>0</formula>
    </cfRule>
  </conditionalFormatting>
  <conditionalFormatting sqref="O4:R44">
    <cfRule type="cellIs" dxfId="3" priority="1" operator="lessThan">
      <formula>0</formula>
    </cfRule>
  </conditionalFormatting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T1_X(USD)</vt:lpstr>
      <vt:lpstr>T2_X(THB)</vt:lpstr>
      <vt:lpstr>T3_Prd</vt:lpstr>
      <vt:lpstr>T3_data(t)</vt:lpstr>
      <vt:lpstr>T3_data(t-1)</vt:lpstr>
      <vt:lpstr>T4_Mkt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'T1_X(USD)'!Print_Area</vt:lpstr>
      <vt:lpstr>'T2_X(THB)'!Print_Area</vt:lpstr>
      <vt:lpstr>T3_Prd!Print_Area</vt:lpstr>
      <vt:lpstr>T4_Mkt!Print_Area</vt:lpstr>
      <vt:lpstr>T5_M!Print_Area</vt:lpstr>
      <vt:lpstr>'trade (2)'!Print_Area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2025-05-16T07:32:51Z</cp:lastPrinted>
  <dcterms:created xsi:type="dcterms:W3CDTF">2000-06-22T13:10:24Z</dcterms:created>
  <dcterms:modified xsi:type="dcterms:W3CDTF">2025-05-26T02:37:14Z</dcterms:modified>
  <cp:category/>
  <cp:contentStatus/>
</cp:coreProperties>
</file>